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studentmidlandstech-my.sharepoint.com/personal/ericalhuff_midlandstech_edu/Documents/OER Data/"/>
    </mc:Choice>
  </mc:AlternateContent>
  <xr:revisionPtr revIDLastSave="8445" documentId="8_{5E008B7C-9879-4852-9590-31B22B0D7071}" xr6:coauthVersionLast="47" xr6:coauthVersionMax="47" xr10:uidLastSave="{3D7BCD6E-8F4F-4544-A6F3-C43915719BB7}"/>
  <bookViews>
    <workbookView xWindow="28680" yWindow="-120" windowWidth="29040" windowHeight="15720" xr2:uid="{1B7AFCFE-7CBB-48D4-877C-E33FA0F25229}"/>
  </bookViews>
  <sheets>
    <sheet name="Executive Overview" sheetId="31" r:id="rId1"/>
    <sheet name="Course-Level Impact" sheetId="54" r:id="rId2"/>
    <sheet name="OER Student Perceptions" sheetId="53" r:id="rId3"/>
    <sheet name="KPI_Summary" sheetId="34" state="veryHidden" r:id="rId4"/>
    <sheet name="Savings_by_Dept" sheetId="35" state="veryHidden" r:id="rId5"/>
    <sheet name="Status_Distribution" sheetId="36" state="veryHidden" r:id="rId6"/>
    <sheet name="Survey_Response_Rates" sheetId="39" state="veryHidden" r:id="rId7"/>
    <sheet name="Survey_Satisfaction_Summary" sheetId="40" state="veryHidden" r:id="rId8"/>
    <sheet name="Survey_Cost_Access_Summary" sheetId="41" state="veryHidden" r:id="rId9"/>
    <sheet name="Data_Status" sheetId="42" state="veryHidden" r:id="rId10"/>
    <sheet name="Data_Savings" sheetId="43" state="veryHidden" r:id="rId11"/>
    <sheet name="Data_FA25_Footprint" sheetId="44" state="veryHidden" r:id="rId12"/>
    <sheet name="Data_SP26_Footprint" sheetId="45" state="veryHidden" r:id="rId13"/>
    <sheet name="Data_Survey_By_Section" sheetId="46" state="veryHidden" r:id="rId14"/>
    <sheet name="Data_Survey_Raw" sheetId="47" state="veryHidden" r:id="rId15"/>
    <sheet name="PT_Savings_Dept" sheetId="48" state="veryHidden" r:id="rId16"/>
    <sheet name="PT_Status" sheetId="49" state="veryHidden" r:id="rId17"/>
    <sheet name="PT_FA25_Modality" sheetId="50" state="veryHidden" r:id="rId18"/>
    <sheet name="PT_SP26_Modality" sheetId="51" state="veryHidden" r:id="rId19"/>
    <sheet name="PT_Survey_Satisfaction" sheetId="52" state="veryHidden" r:id="rId20"/>
  </sheets>
  <definedNames>
    <definedName name="ExternalData_1" localSheetId="11" hidden="1">Data_FA25_Footprint!$A$5:$G$836</definedName>
    <definedName name="ExternalData_1" localSheetId="10" hidden="1">Data_Savings!$A$5:$J$100</definedName>
    <definedName name="ExternalData_1" localSheetId="12" hidden="1">Data_SP26_Footprint!$A$5:$G$830</definedName>
    <definedName name="ExternalData_1" localSheetId="9" hidden="1">Data_Status!$A$5:$E$100</definedName>
    <definedName name="ExternalData_1" localSheetId="13" hidden="1">Data_Survey_By_Section!$A$5:$T$183</definedName>
    <definedName name="ExternalData_1" localSheetId="14" hidden="1">Data_Survey_Raw!$A$5:$AK$1176</definedName>
    <definedName name="_xlnm.Print_Area" localSheetId="2">'OER Student Perceptions'!$A$1:$H$34</definedName>
  </definedNames>
  <calcPr calcId="191029"/>
  <pivotCaches>
    <pivotCache cacheId="0" r:id="rId21"/>
    <pivotCache cacheId="1" r:id="rId22"/>
    <pivotCache cacheId="2" r:id="rId23"/>
    <pivotCache cacheId="3" r:id="rId24"/>
    <pivotCache cacheId="4" r:id="rId2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StatusMaster_9c43bf57-c33b-4a8f-8ea0-6cbe1953e62a" name="tbl_StatusMaster" connection="Query - tbl_StatusMaster"/>
          <x15:modelTable id="tbl_Savings_5292c3b7-c8f9-4e13-b04c-f7554f0aeac0" name="tbl_Savings" connection="Query - tbl_Savings"/>
          <x15:modelTable id="tbl_FA25Footprint_2cc70e04-d08f-43ac-bc76-5efefd2919c7" name="tbl_FA25Footprint" connection="Query - tbl_FA25Footprint"/>
          <x15:modelTable id="tbl_Footprint_76876c44-47f4-44a0-b0b3-4d3c0e4e0187" name="tbl_Footprint" connection="Query - tbl_Footprint"/>
          <x15:modelTable id="tbl_SurveyNormalized_9f5a1e77-7c0e-413a-a2f6-f6e6a33ccfef" name="tbl_SurveyNormalized" connection="Query - tbl_SurveyNormalized"/>
          <x15:modelTable id="tbl_SurveyRaw_16ec4e21-ff63-40de-8b9d-2bd3fb55f60a" name="tbl_SurveyRaw" connection="Query - tbl_SurveyRaw"/>
        </x15:modelTables>
        <x15:modelRelationships>
          <x15:modelRelationship fromTable="tbl_StatusMaster" fromColumn="Course" toTable="tbl_Savings" toColumn="Course"/>
          <x15:modelRelationship fromTable="tbl_FA25Footprint" fromColumn="Course" toTable="tbl_Savings" toColumn="Course"/>
          <x15:modelRelationship fromTable="tbl_FA25Footprint" fromColumn="Course-Section" toTable="tbl_SurveyNormalized" toColumn="Course-Section"/>
          <x15:modelRelationship fromTable="tbl_Footprint" fromColumn="Course" toTable="tbl_Savings" toColumn="Course"/>
          <x15:modelRelationship fromTable="tbl_SurveyRaw" fromColumn="Course-Section" toTable="tbl_SurveyNormalized" toColumn="Course-Sect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53" l="1"/>
  <c r="A5" i="31"/>
  <c r="D27" i="31"/>
  <c r="B7" i="53"/>
  <c r="G7" i="53"/>
  <c r="B8" i="53"/>
  <c r="G8" i="53"/>
  <c r="B9" i="53"/>
  <c r="G12" i="53"/>
  <c r="F19" i="53" s="1"/>
  <c r="G13" i="53"/>
  <c r="B14" i="53"/>
  <c r="C14" i="53" s="1"/>
  <c r="B15" i="53"/>
  <c r="C15" i="53" s="1"/>
  <c r="B16" i="53"/>
  <c r="D16" i="53" s="1"/>
  <c r="B17" i="53"/>
  <c r="C17" i="53" s="1"/>
  <c r="B18" i="53"/>
  <c r="D18" i="53" s="1"/>
  <c r="B19" i="53"/>
  <c r="D19" i="53" s="1"/>
  <c r="B20" i="53"/>
  <c r="D20" i="53" s="1"/>
  <c r="B21" i="53"/>
  <c r="C21" i="53" s="1"/>
  <c r="E6" i="54" a="1"/>
  <c r="E6" i="54" s="1"/>
  <c r="D6" i="54" a="1"/>
  <c r="D6" i="54" s="1"/>
  <c r="E7" i="54" a="1"/>
  <c r="E7" i="54" s="1"/>
  <c r="D7" i="54" a="1"/>
  <c r="D7" i="54" s="1"/>
  <c r="E8" i="54" a="1"/>
  <c r="E8" i="54" s="1"/>
  <c r="D8" i="54" a="1"/>
  <c r="D8" i="54" s="1"/>
  <c r="E9" i="54" a="1"/>
  <c r="E9" i="54" s="1"/>
  <c r="D9" i="54" a="1"/>
  <c r="D9" i="54" s="1"/>
  <c r="E10" i="54" a="1"/>
  <c r="E10" i="54" s="1"/>
  <c r="D10" i="54" a="1"/>
  <c r="D10" i="54" s="1"/>
  <c r="E11" i="54" a="1"/>
  <c r="E11" i="54" s="1"/>
  <c r="D11" i="54" a="1"/>
  <c r="D11" i="54" s="1"/>
  <c r="E12" i="54" a="1"/>
  <c r="E12" i="54" s="1"/>
  <c r="D12" i="54" a="1"/>
  <c r="D12" i="54" s="1"/>
  <c r="E13" i="54" a="1"/>
  <c r="E13" i="54" s="1"/>
  <c r="D13" i="54" a="1"/>
  <c r="D13" i="54" s="1"/>
  <c r="E14" i="54" a="1"/>
  <c r="E14" i="54" s="1"/>
  <c r="D14" i="54" a="1"/>
  <c r="D14" i="54" s="1"/>
  <c r="E15" i="54" a="1"/>
  <c r="E15" i="54" s="1"/>
  <c r="D15" i="54" a="1"/>
  <c r="D15" i="54" s="1"/>
  <c r="B6" i="54" a="1"/>
  <c r="B6" i="54" s="1"/>
  <c r="A6" i="54" a="1"/>
  <c r="A6" i="54" s="1"/>
  <c r="B7" i="54" a="1"/>
  <c r="B7" i="54" s="1"/>
  <c r="A7" i="54" a="1"/>
  <c r="A7" i="54" s="1"/>
  <c r="B8" i="54" a="1"/>
  <c r="B8" i="54" s="1"/>
  <c r="A8" i="54" a="1"/>
  <c r="A8" i="54" s="1"/>
  <c r="B9" i="54" a="1"/>
  <c r="B9" i="54" s="1"/>
  <c r="A9" i="54" a="1"/>
  <c r="A9" i="54" s="1"/>
  <c r="B10" i="54" a="1"/>
  <c r="B10" i="54" s="1"/>
  <c r="A10" i="54" a="1"/>
  <c r="A10" i="54" s="1"/>
  <c r="B11" i="54" a="1"/>
  <c r="B11" i="54" s="1"/>
  <c r="A11" i="54" a="1"/>
  <c r="A11" i="54" s="1"/>
  <c r="B12" i="54" a="1"/>
  <c r="B12" i="54" s="1"/>
  <c r="A12" i="54" a="1"/>
  <c r="A12" i="54" s="1"/>
  <c r="B13" i="54" a="1"/>
  <c r="B13" i="54" s="1"/>
  <c r="A13" i="54" a="1"/>
  <c r="A13" i="54" s="1"/>
  <c r="B14" i="54" a="1"/>
  <c r="B14" i="54" s="1"/>
  <c r="A14" i="54" a="1"/>
  <c r="A14" i="54" s="1"/>
  <c r="B15" i="54" a="1"/>
  <c r="B15" i="54" s="1"/>
  <c r="A15" i="54" a="1"/>
  <c r="A15" i="54" s="1"/>
  <c r="F23" i="54"/>
  <c r="F24" i="54"/>
  <c r="F25" i="54"/>
  <c r="F26" i="54"/>
  <c r="F27" i="54"/>
  <c r="F28" i="54"/>
  <c r="F29" i="54"/>
  <c r="F30" i="54"/>
  <c r="F31" i="54"/>
  <c r="F32" i="54"/>
  <c r="F33" i="54"/>
  <c r="F34" i="54"/>
  <c r="F35" i="54"/>
  <c r="F36" i="54"/>
  <c r="F37" i="54"/>
  <c r="F38" i="54"/>
  <c r="F39" i="54"/>
  <c r="F40" i="54"/>
  <c r="F41" i="54"/>
  <c r="F42" i="54"/>
  <c r="F43" i="54"/>
  <c r="F44" i="54"/>
  <c r="F45" i="54"/>
  <c r="F46" i="54"/>
  <c r="F47" i="54"/>
  <c r="F48" i="54"/>
  <c r="F49" i="54"/>
  <c r="F50" i="54"/>
  <c r="F51" i="54"/>
  <c r="F52" i="54"/>
  <c r="F53" i="54"/>
  <c r="F54" i="54"/>
  <c r="F55" i="54"/>
  <c r="F56" i="54"/>
  <c r="F57" i="54"/>
  <c r="F58" i="54"/>
  <c r="F59" i="54"/>
  <c r="F60" i="54"/>
  <c r="F61" i="54"/>
  <c r="F62" i="54"/>
  <c r="F63" i="54"/>
  <c r="F64" i="54"/>
  <c r="F65" i="54"/>
  <c r="F66" i="54"/>
  <c r="F67" i="54"/>
  <c r="F68" i="54"/>
  <c r="F69" i="54"/>
  <c r="F70" i="54"/>
  <c r="F71" i="54"/>
  <c r="F72" i="54"/>
  <c r="F73" i="54"/>
  <c r="F74" i="54"/>
  <c r="F75" i="54"/>
  <c r="F76" i="54"/>
  <c r="F77" i="54"/>
  <c r="F78" i="54"/>
  <c r="F79" i="54"/>
  <c r="F80" i="54"/>
  <c r="F81" i="54"/>
  <c r="F82" i="54"/>
  <c r="F83" i="54"/>
  <c r="F84" i="54"/>
  <c r="F85" i="54"/>
  <c r="F86" i="54"/>
  <c r="F87" i="54"/>
  <c r="F88" i="54"/>
  <c r="F89" i="54"/>
  <c r="F90" i="54"/>
  <c r="F91" i="54"/>
  <c r="F92" i="54"/>
  <c r="F22" i="54"/>
  <c r="B10" i="34"/>
  <c r="B8" i="34"/>
  <c r="B6" i="34"/>
  <c r="B5" i="34"/>
  <c r="D25" i="31"/>
  <c r="D24" i="31"/>
  <c r="C12" i="34"/>
  <c r="C10" i="34"/>
  <c r="C9" i="34"/>
  <c r="C8" i="34"/>
  <c r="C7" i="34"/>
  <c r="C6" i="34"/>
  <c r="C5" i="34"/>
  <c r="C25" i="31"/>
  <c r="B25" i="31"/>
  <c r="C24" i="31"/>
  <c r="B24" i="31"/>
  <c r="C22" i="34"/>
  <c r="C21" i="34"/>
  <c r="C19" i="34"/>
  <c r="C18" i="34"/>
  <c r="C17" i="34"/>
  <c r="C15" i="34"/>
  <c r="C14" i="34"/>
  <c r="C13" i="34"/>
  <c r="B7" i="41"/>
  <c r="B6" i="41"/>
  <c r="B5" i="41"/>
  <c r="B8" i="41"/>
  <c r="B14" i="40"/>
  <c r="B5" i="40"/>
  <c r="B6" i="40"/>
  <c r="B7" i="40"/>
  <c r="B8" i="40"/>
  <c r="B9" i="40"/>
  <c r="B10" i="40"/>
  <c r="B11" i="40"/>
  <c r="B12" i="40"/>
  <c r="B22" i="34"/>
  <c r="B21" i="34"/>
  <c r="B19" i="34"/>
  <c r="B18" i="34"/>
  <c r="B17" i="34"/>
  <c r="B15" i="34"/>
  <c r="B14" i="34"/>
  <c r="B13" i="34"/>
  <c r="B9" i="34"/>
  <c r="B7" i="34"/>
  <c r="D7" i="39"/>
  <c r="B7" i="39"/>
  <c r="D6" i="39"/>
  <c r="B6" i="39"/>
  <c r="D5" i="39"/>
  <c r="B5" i="39"/>
  <c r="B7" i="36"/>
  <c r="B6" i="36"/>
  <c r="B5" i="36"/>
  <c r="C21" i="35"/>
  <c r="B21" i="35"/>
  <c r="C19" i="35"/>
  <c r="B19" i="35"/>
  <c r="C18" i="35"/>
  <c r="B18" i="35"/>
  <c r="C17" i="35"/>
  <c r="B17" i="35"/>
  <c r="C16" i="35"/>
  <c r="B16" i="35"/>
  <c r="C15" i="35"/>
  <c r="B15" i="35"/>
  <c r="C14" i="35"/>
  <c r="B14" i="35"/>
  <c r="C13" i="35"/>
  <c r="B13" i="35"/>
  <c r="C12" i="35"/>
  <c r="B12" i="35"/>
  <c r="C11" i="35"/>
  <c r="B11" i="35"/>
  <c r="C10" i="35"/>
  <c r="B10" i="35"/>
  <c r="C9" i="35"/>
  <c r="B9" i="35"/>
  <c r="C8" i="35"/>
  <c r="B8" i="35"/>
  <c r="C7" i="35"/>
  <c r="B7" i="35"/>
  <c r="C6" i="35"/>
  <c r="B6" i="35"/>
  <c r="C5" i="35"/>
  <c r="B5" i="35"/>
  <c r="D26" i="31" l="1"/>
  <c r="B26" i="31"/>
  <c r="C26" i="31"/>
  <c r="F5" i="31" s="1"/>
  <c r="C18" i="53"/>
  <c r="C16" i="53"/>
  <c r="C20" i="53"/>
  <c r="F18" i="53"/>
  <c r="C19" i="53"/>
  <c r="F17" i="53"/>
  <c r="D15" i="53"/>
  <c r="D14" i="53"/>
  <c r="B22" i="53"/>
  <c r="D21" i="53"/>
  <c r="D17" i="53"/>
  <c r="C20" i="35"/>
  <c r="B20" i="35"/>
  <c r="B8" i="36"/>
  <c r="C22" i="53" l="1"/>
  <c r="F16" i="53" s="1"/>
  <c r="D22" i="53"/>
  <c r="C7" i="36"/>
  <c r="C6" i="36"/>
  <c r="C5" i="36"/>
  <c r="C8" i="3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11D4DF-2018-45D8-8F7B-850A5FBF243D}" keepAlive="1" name="ModelConnection_ExternalData_1" description="Data Model" type="5" refreshedVersion="8" minRefreshableVersion="5" saveData="1">
    <dbPr connection="Data Model Connection" command="tbl_StatusMaster" commandType="3"/>
    <extLst>
      <ext xmlns:x15="http://schemas.microsoft.com/office/spreadsheetml/2010/11/main" uri="{DE250136-89BD-433C-8126-D09CA5730AF9}">
        <x15:connection id="" model="1"/>
      </ext>
    </extLst>
  </connection>
  <connection id="2" xr16:uid="{82F11364-605F-45EF-9228-61846F4CB6C6}" keepAlive="1" name="ModelConnection_ExternalData_11" description="Data Model" type="5" refreshedVersion="8" minRefreshableVersion="5" saveData="1">
    <dbPr connection="Data Model Connection" command="tbl_Savings" commandType="3"/>
    <extLst>
      <ext xmlns:x15="http://schemas.microsoft.com/office/spreadsheetml/2010/11/main" uri="{DE250136-89BD-433C-8126-D09CA5730AF9}">
        <x15:connection id="" model="1"/>
      </ext>
    </extLst>
  </connection>
  <connection id="3" xr16:uid="{38C4DD92-C9C4-445B-8BA0-3743B8B3FFA8}" keepAlive="1" name="ModelConnection_ExternalData_12" description="Data Model" type="5" refreshedVersion="8" minRefreshableVersion="5" saveData="1">
    <dbPr connection="Data Model Connection" command="tbl_FA25Footprint" commandType="3"/>
    <extLst>
      <ext xmlns:x15="http://schemas.microsoft.com/office/spreadsheetml/2010/11/main" uri="{DE250136-89BD-433C-8126-D09CA5730AF9}">
        <x15:connection id="" model="1"/>
      </ext>
    </extLst>
  </connection>
  <connection id="4" xr16:uid="{D8EEAB90-1E6A-44AD-AAC3-21B368C07F72}" keepAlive="1" name="ModelConnection_ExternalData_13" description="Data Model" type="5" refreshedVersion="8" minRefreshableVersion="5" saveData="1">
    <dbPr connection="Data Model Connection" command="tbl_Footprint" commandType="3"/>
    <extLst>
      <ext xmlns:x15="http://schemas.microsoft.com/office/spreadsheetml/2010/11/main" uri="{DE250136-89BD-433C-8126-D09CA5730AF9}">
        <x15:connection id="" model="1"/>
      </ext>
    </extLst>
  </connection>
  <connection id="5" xr16:uid="{2AC35134-8317-4384-A18D-A439A7F25FFA}" keepAlive="1" name="ModelConnection_ExternalData_14" description="Data Model" type="5" refreshedVersion="8" minRefreshableVersion="5" saveData="1">
    <dbPr connection="Data Model Connection" command="tbl_SurveyNormalized" commandType="3"/>
    <extLst>
      <ext xmlns:x15="http://schemas.microsoft.com/office/spreadsheetml/2010/11/main" uri="{DE250136-89BD-433C-8126-D09CA5730AF9}">
        <x15:connection id="" model="1"/>
      </ext>
    </extLst>
  </connection>
  <connection id="6" xr16:uid="{4F27C441-83FD-41FB-8735-74CFDB2A7B11}" keepAlive="1" name="ModelConnection_ExternalData_15" description="Data Model" type="5" refreshedVersion="8" minRefreshableVersion="5" saveData="1">
    <dbPr connection="Data Model Connection" command="tbl_SurveyRaw" commandType="3"/>
    <extLst>
      <ext xmlns:x15="http://schemas.microsoft.com/office/spreadsheetml/2010/11/main" uri="{DE250136-89BD-433C-8126-D09CA5730AF9}">
        <x15:connection id="" model="1"/>
      </ext>
    </extLst>
  </connection>
  <connection id="7" xr16:uid="{62E737F0-ABBD-4592-967D-A477457CD0C2}" name="Query - tbl_FA25Footprint" description="Connection to the 'tbl_FA25Footprint' query in the workbook." type="100" refreshedVersion="8" minRefreshableVersion="5">
    <extLst>
      <ext xmlns:x15="http://schemas.microsoft.com/office/spreadsheetml/2010/11/main" uri="{DE250136-89BD-433C-8126-D09CA5730AF9}">
        <x15:connection id="a38c0c3e-6eb2-4dfa-a6f9-8a9213045207"/>
      </ext>
    </extLst>
  </connection>
  <connection id="8" xr16:uid="{03090038-BC23-416C-8E45-62FFA2A5E3CA}" name="Query - tbl_Footprint" description="Connection to the 'tbl_Footprint' query in the workbook." type="100" refreshedVersion="8" minRefreshableVersion="5">
    <extLst>
      <ext xmlns:x15="http://schemas.microsoft.com/office/spreadsheetml/2010/11/main" uri="{DE250136-89BD-433C-8126-D09CA5730AF9}">
        <x15:connection id="a9a3e628-820b-47b8-a771-3e73e5f5a301"/>
      </ext>
    </extLst>
  </connection>
  <connection id="9" xr16:uid="{FEEE0A83-CA2D-4A88-98ED-09AFCBA45836}" name="Query - tbl_Savings" description="Connection to the 'tbl_Savings' query in the workbook." type="100" refreshedVersion="8" minRefreshableVersion="5">
    <extLst>
      <ext xmlns:x15="http://schemas.microsoft.com/office/spreadsheetml/2010/11/main" uri="{DE250136-89BD-433C-8126-D09CA5730AF9}">
        <x15:connection id="a61df4be-fac8-48ce-8149-6229c7a9b313"/>
      </ext>
    </extLst>
  </connection>
  <connection id="10" xr16:uid="{40D79B76-EF0D-43B3-80D1-B98631D5CE0A}" name="Query - tbl_StatusMaster" description="Connection to the 'tbl_StatusMaster' query in the workbook." type="100" refreshedVersion="8" minRefreshableVersion="5">
    <extLst>
      <ext xmlns:x15="http://schemas.microsoft.com/office/spreadsheetml/2010/11/main" uri="{DE250136-89BD-433C-8126-D09CA5730AF9}">
        <x15:connection id="49a41d1f-5ab1-45f2-895d-8c28e5d296c9"/>
      </ext>
    </extLst>
  </connection>
  <connection id="11" xr16:uid="{772C0E0D-697C-4964-A6CE-BD1FAAA3CAF2}" name="Query - tbl_SurveyNormalized" description="Connection to the 'tbl_SurveyNormalized' query in the workbook." type="100" refreshedVersion="8" minRefreshableVersion="5">
    <extLst>
      <ext xmlns:x15="http://schemas.microsoft.com/office/spreadsheetml/2010/11/main" uri="{DE250136-89BD-433C-8126-D09CA5730AF9}">
        <x15:connection id="58f2e0fa-4367-4369-bfa5-bddc6681a6d3"/>
      </ext>
    </extLst>
  </connection>
  <connection id="12" xr16:uid="{C1782B79-65FD-42AA-A7DE-664846A4C567}" name="Query - tbl_SurveyRaw" description="Connection to the 'tbl_SurveyRaw' query in the workbook." type="100" refreshedVersion="8" minRefreshableVersion="5">
    <extLst>
      <ext xmlns:x15="http://schemas.microsoft.com/office/spreadsheetml/2010/11/main" uri="{DE250136-89BD-433C-8126-D09CA5730AF9}">
        <x15:connection id="c337b571-aee2-452c-b234-897435d5fe8d"/>
      </ext>
    </extLst>
  </connection>
  <connection id="13" xr16:uid="{A42C61DB-B424-4F21-B2F1-FAF6916BC3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<sst xmlns="http://schemas.openxmlformats.org/spreadsheetml/2006/main" count="37570" uniqueCount="2983">
  <si>
    <t>Course</t>
  </si>
  <si>
    <t>Semester Redesigned</t>
  </si>
  <si>
    <t>Semester Piloted</t>
  </si>
  <si>
    <t>Semester Full Rollout</t>
  </si>
  <si>
    <t>Status</t>
  </si>
  <si>
    <t>ACC-224</t>
  </si>
  <si>
    <t>Summer 2024</t>
  </si>
  <si>
    <t>Fall 2024</t>
  </si>
  <si>
    <t>Spring 2025</t>
  </si>
  <si>
    <t>Fully deployed</t>
  </si>
  <si>
    <t>ACC-240</t>
  </si>
  <si>
    <t>Summer 2026</t>
  </si>
  <si>
    <t>In pilot</t>
  </si>
  <si>
    <t>ACC-242</t>
  </si>
  <si>
    <t>Spring 2026</t>
  </si>
  <si>
    <t>AHS-102</t>
  </si>
  <si>
    <t>Spring 2023</t>
  </si>
  <si>
    <t>Summer 2023</t>
  </si>
  <si>
    <t>Fall 2023</t>
  </si>
  <si>
    <t>ANT-202</t>
  </si>
  <si>
    <t>Summer 2025</t>
  </si>
  <si>
    <t>Fall 2025</t>
  </si>
  <si>
    <t>AOT-105</t>
  </si>
  <si>
    <t>Fall 2026</t>
  </si>
  <si>
    <t>In development</t>
  </si>
  <si>
    <t>AOT-110</t>
  </si>
  <si>
    <t>AOT-210</t>
  </si>
  <si>
    <t>ART-101</t>
  </si>
  <si>
    <t>ARV-121</t>
  </si>
  <si>
    <t>ARV-281</t>
  </si>
  <si>
    <t>AST-101</t>
  </si>
  <si>
    <t>Pre 2023</t>
  </si>
  <si>
    <t>AST-102</t>
  </si>
  <si>
    <t>BAF-101</t>
  </si>
  <si>
    <t>BIO-101</t>
  </si>
  <si>
    <t>BIO-112</t>
  </si>
  <si>
    <t>BIO-205</t>
  </si>
  <si>
    <t>BIO-206</t>
  </si>
  <si>
    <t>BIO-210</t>
  </si>
  <si>
    <t>BIO-211</t>
  </si>
  <si>
    <t>BUS-101</t>
  </si>
  <si>
    <t>BUS-115</t>
  </si>
  <si>
    <t>BUS-116</t>
  </si>
  <si>
    <t>BUS-121</t>
  </si>
  <si>
    <t>BUS-125</t>
  </si>
  <si>
    <t>BUS-130</t>
  </si>
  <si>
    <t>BUS-275</t>
  </si>
  <si>
    <t>COL-101</t>
  </si>
  <si>
    <t>Fall 2022</t>
  </si>
  <si>
    <t>COL-105</t>
  </si>
  <si>
    <t>Spring 2024</t>
  </si>
  <si>
    <t>COL-106</t>
  </si>
  <si>
    <t>CPT-174</t>
  </si>
  <si>
    <t>CPT-242</t>
  </si>
  <si>
    <t>—</t>
  </si>
  <si>
    <t>ECD-108</t>
  </si>
  <si>
    <t>ECO-201</t>
  </si>
  <si>
    <t>ENG-010</t>
  </si>
  <si>
    <t>Fall 2025/Spring 2026</t>
  </si>
  <si>
    <t>ENG-011</t>
  </si>
  <si>
    <t>ENG-101</t>
  </si>
  <si>
    <t>ENG-102</t>
  </si>
  <si>
    <t>ENG-160</t>
  </si>
  <si>
    <t>Fall 2024/Spring 2025</t>
  </si>
  <si>
    <t>ENG-165</t>
  </si>
  <si>
    <t>GEO-102</t>
  </si>
  <si>
    <t>HIS-101</t>
  </si>
  <si>
    <t>HIS-102</t>
  </si>
  <si>
    <t>HIS-201</t>
  </si>
  <si>
    <t>HIS-202</t>
  </si>
  <si>
    <t>IDS-112</t>
  </si>
  <si>
    <t>IDS-201</t>
  </si>
  <si>
    <t>MAT-102</t>
  </si>
  <si>
    <t>MAT-110</t>
  </si>
  <si>
    <t>MAT-111</t>
  </si>
  <si>
    <t>MAT-112</t>
  </si>
  <si>
    <t>Fall 2025 (New)</t>
  </si>
  <si>
    <t>MAT-114</t>
  </si>
  <si>
    <t>MAT-120</t>
  </si>
  <si>
    <t>MAT-170</t>
  </si>
  <si>
    <t>MGT-101</t>
  </si>
  <si>
    <t>MGT-120</t>
  </si>
  <si>
    <t>AY 2526</t>
  </si>
  <si>
    <t>MGT-121</t>
  </si>
  <si>
    <t>MGT-201</t>
  </si>
  <si>
    <t>MGT-230</t>
  </si>
  <si>
    <t>MGT-250</t>
  </si>
  <si>
    <t>MGT-255</t>
  </si>
  <si>
    <t>MKT-101</t>
  </si>
  <si>
    <t>MKT-111</t>
  </si>
  <si>
    <t>MKT-120</t>
  </si>
  <si>
    <t>MKT-135</t>
  </si>
  <si>
    <t>Ongoing</t>
  </si>
  <si>
    <t>MKT-245</t>
  </si>
  <si>
    <t>TBD</t>
  </si>
  <si>
    <t>MKT-250</t>
  </si>
  <si>
    <t>MKT-260</t>
  </si>
  <si>
    <t>Fall 2022?</t>
  </si>
  <si>
    <t>MKT-268</t>
  </si>
  <si>
    <t>Spring 2021</t>
  </si>
  <si>
    <t>MUS-105</t>
  </si>
  <si>
    <t>NUR-141</t>
  </si>
  <si>
    <t>PHY-201</t>
  </si>
  <si>
    <t>PHY-202</t>
  </si>
  <si>
    <t>PHY-221</t>
  </si>
  <si>
    <t>PHY-222</t>
  </si>
  <si>
    <t>PSY-201</t>
  </si>
  <si>
    <t>PSY-203</t>
  </si>
  <si>
    <t>PSY-208</t>
  </si>
  <si>
    <t>PSY-225</t>
  </si>
  <si>
    <t>SOC-101</t>
  </si>
  <si>
    <t>SOC-205</t>
  </si>
  <si>
    <t>SPC-205</t>
  </si>
  <si>
    <t>THE-101</t>
  </si>
  <si>
    <t>PSC-201</t>
  </si>
  <si>
    <t>BIO-102</t>
  </si>
  <si>
    <t>CHM-105</t>
  </si>
  <si>
    <t>CHM-110</t>
  </si>
  <si>
    <t>CHM-111</t>
  </si>
  <si>
    <t>CPT-104</t>
  </si>
  <si>
    <t>CPT-113</t>
  </si>
  <si>
    <t>GEO-105</t>
  </si>
  <si>
    <t>GEO-230</t>
  </si>
  <si>
    <t>MLT-102</t>
  </si>
  <si>
    <t>MAT-242</t>
  </si>
  <si>
    <t>Prior to Fall 2025</t>
  </si>
  <si>
    <t>RDG-100</t>
  </si>
  <si>
    <t>OER Status</t>
  </si>
  <si>
    <t>FA25 Enrollment</t>
  </si>
  <si>
    <t>SP26 Enrollment</t>
  </si>
  <si>
    <t>Textbook Cost</t>
  </si>
  <si>
    <t>Cost Source</t>
  </si>
  <si>
    <t>FA Savings</t>
  </si>
  <si>
    <t>SP Savings</t>
  </si>
  <si>
    <t>Combined Savings</t>
  </si>
  <si>
    <t>BUS</t>
  </si>
  <si>
    <t>Default ($100)</t>
  </si>
  <si>
    <t>HS</t>
  </si>
  <si>
    <t>Actual</t>
  </si>
  <si>
    <t>SOC</t>
  </si>
  <si>
    <t>ART</t>
  </si>
  <si>
    <t>SCI</t>
  </si>
  <si>
    <t>BIO</t>
  </si>
  <si>
    <t>COL</t>
  </si>
  <si>
    <t>CPT</t>
  </si>
  <si>
    <t>ECD</t>
  </si>
  <si>
    <t>ECO</t>
  </si>
  <si>
    <t>ENG</t>
  </si>
  <si>
    <t>HIS</t>
  </si>
  <si>
    <t>IDS</t>
  </si>
  <si>
    <t>MAT</t>
  </si>
  <si>
    <t>MUS</t>
  </si>
  <si>
    <t>NUR</t>
  </si>
  <si>
    <t>PSC</t>
  </si>
  <si>
    <t>PSY</t>
  </si>
  <si>
    <t>RDG</t>
  </si>
  <si>
    <t>SPC</t>
  </si>
  <si>
    <t>THE</t>
  </si>
  <si>
    <t>Count</t>
  </si>
  <si>
    <t>Total</t>
  </si>
  <si>
    <t>TOTAL</t>
  </si>
  <si>
    <t>Metric</t>
  </si>
  <si>
    <t>SupportsLearning_Avg</t>
  </si>
  <si>
    <t>RecommendOER_Avg</t>
  </si>
  <si>
    <t>EasyToAccess_Avg</t>
  </si>
  <si>
    <t>PreferOER_Avg</t>
  </si>
  <si>
    <t>Response Count</t>
  </si>
  <si>
    <t>SkippedBuying_Avg</t>
  </si>
  <si>
    <t>CostConcern_Avg</t>
  </si>
  <si>
    <t>Value</t>
  </si>
  <si>
    <t>Total Student Savings</t>
  </si>
  <si>
    <t>METRIC</t>
  </si>
  <si>
    <t>VALUE</t>
  </si>
  <si>
    <t>Course-Section</t>
  </si>
  <si>
    <t>Enrollment</t>
  </si>
  <si>
    <t>EasyToUse_Avg</t>
  </si>
  <si>
    <t>UpToDate_Avg</t>
  </si>
  <si>
    <t>MoreUseful_Avg</t>
  </si>
  <si>
    <t>MoreEngaging_Avg</t>
  </si>
  <si>
    <t>AccessFirstDay_Avg</t>
  </si>
  <si>
    <t>AHS-102-A01</t>
  </si>
  <si>
    <t>AHS-102-A02</t>
  </si>
  <si>
    <t>AHS-102-A11</t>
  </si>
  <si>
    <t>AHS-102-H01</t>
  </si>
  <si>
    <t>AHS-102-H02</t>
  </si>
  <si>
    <t>BIO-210-A02</t>
  </si>
  <si>
    <t>BIO-210-A10</t>
  </si>
  <si>
    <t>BIO-211-V01</t>
  </si>
  <si>
    <t>BUS-101-A02</t>
  </si>
  <si>
    <t>BUS-101-H01</t>
  </si>
  <si>
    <t>COL-101-I15</t>
  </si>
  <si>
    <t>COL-105-B01</t>
  </si>
  <si>
    <t>COL-106-I04</t>
  </si>
  <si>
    <t>ENG-160-A01</t>
  </si>
  <si>
    <t>ENG-160-I02</t>
  </si>
  <si>
    <t>GEO-102-A01</t>
  </si>
  <si>
    <t>HIS-101-I01</t>
  </si>
  <si>
    <t>HIS-201-A02</t>
  </si>
  <si>
    <t>HIS-202-B01</t>
  </si>
  <si>
    <t>MAT-110-I02</t>
  </si>
  <si>
    <t>MAT-120-B01</t>
  </si>
  <si>
    <t>MAT-170-B01</t>
  </si>
  <si>
    <t>MKT-101-I01</t>
  </si>
  <si>
    <t>PSC-201-B01</t>
  </si>
  <si>
    <t>PSY-201-A08</t>
  </si>
  <si>
    <t>PSY-201-B01</t>
  </si>
  <si>
    <t>PSY-203-I05</t>
  </si>
  <si>
    <t>SOC-101-B01</t>
  </si>
  <si>
    <t>SOC-101-I03</t>
  </si>
  <si>
    <t>SPC-205-I01</t>
  </si>
  <si>
    <t>Section</t>
  </si>
  <si>
    <t>Modality</t>
  </si>
  <si>
    <t>In-Person</t>
  </si>
  <si>
    <t>Online</t>
  </si>
  <si>
    <t>Virtual</t>
  </si>
  <si>
    <t>High School</t>
  </si>
  <si>
    <t>Fully Deployed</t>
  </si>
  <si>
    <t>In Pilot</t>
  </si>
  <si>
    <t>In Development</t>
  </si>
  <si>
    <t>Total Survey Responses</t>
  </si>
  <si>
    <t>Easy to Access</t>
  </si>
  <si>
    <t>Easy to Use</t>
  </si>
  <si>
    <t>Up to Date</t>
  </si>
  <si>
    <t>More Engaging</t>
  </si>
  <si>
    <t>Course Count</t>
  </si>
  <si>
    <t>Supports Learning</t>
  </si>
  <si>
    <t>Recommend OER</t>
  </si>
  <si>
    <t>Savings</t>
  </si>
  <si>
    <t>Students</t>
  </si>
  <si>
    <t>Courses</t>
  </si>
  <si>
    <t>Sections</t>
  </si>
  <si>
    <t>FA25 Sections</t>
  </si>
  <si>
    <t>SP26 Sections</t>
  </si>
  <si>
    <t>Total Sections</t>
  </si>
  <si>
    <t>Response Rate</t>
  </si>
  <si>
    <t>More Useful</t>
  </si>
  <si>
    <t>Prefer OER</t>
  </si>
  <si>
    <t>Skipped Buying Textbooks</t>
  </si>
  <si>
    <t>Experienced Cost Concern</t>
  </si>
  <si>
    <t>First-Day Access Score</t>
  </si>
  <si>
    <t>Prefer More OER Courses</t>
  </si>
  <si>
    <t>HUM</t>
  </si>
  <si>
    <t>SBS</t>
  </si>
  <si>
    <t>Load Power Query data starting at row 5</t>
  </si>
  <si>
    <t>FA25 Savings</t>
  </si>
  <si>
    <t>SP26 Savings</t>
  </si>
  <si>
    <t>📥 DATA SOURCE: Survey_By_Section</t>
  </si>
  <si>
    <t>Expected columns: Course-Section, Response Count, Response Rate, all _Avg metrics</t>
  </si>
  <si>
    <t>Response_Count</t>
  </si>
  <si>
    <t>Response_Rate</t>
  </si>
  <si>
    <t>PreferMoreOER_Avg</t>
  </si>
  <si>
    <t>OER_Satisfaction_Avg</t>
  </si>
  <si>
    <t>📥 DATA SOURCE: Survey_Responses_Raw (if available)</t>
  </si>
  <si>
    <t>If not available, leave blank - model uses Survey_By_Section as primary</t>
  </si>
  <si>
    <t>📊 KPI SUMMARY</t>
  </si>
  <si>
    <t>Based on Power Query data from Master Data workbook</t>
  </si>
  <si>
    <t>FORMULA</t>
  </si>
  <si>
    <t>SOURCE</t>
  </si>
  <si>
    <t>Data_Savings[Combined Savings]</t>
  </si>
  <si>
    <t>Total Enrollment (FA25+SP26)</t>
  </si>
  <si>
    <t>Data_Savings[FA25+SP26 Enrollment]</t>
  </si>
  <si>
    <t>Data_Savings[FA25 Enrollment]</t>
  </si>
  <si>
    <t>Data_Savings[SP26 Enrollment]</t>
  </si>
  <si>
    <t>Data_Savings[FA25 Savings]</t>
  </si>
  <si>
    <t>Data_Savings[SP26 Savings]</t>
  </si>
  <si>
    <t>Data_Status row count</t>
  </si>
  <si>
    <t>Data_Status[OER Status]</t>
  </si>
  <si>
    <t>Data_FA25_Footprint row count</t>
  </si>
  <si>
    <t>Data_SP26_Footprint row count</t>
  </si>
  <si>
    <t>Sum of section counts</t>
  </si>
  <si>
    <t>Survey Responses (Total)</t>
  </si>
  <si>
    <t>Data_Survey[Response_Count]</t>
  </si>
  <si>
    <t>Average Response Rate</t>
  </si>
  <si>
    <t>Data_Survey[Response_Rate]</t>
  </si>
  <si>
    <t>Summary table for charts - pulls from Data_Savings</t>
  </si>
  <si>
    <t>CIS</t>
  </si>
  <si>
    <t>COM</t>
  </si>
  <si>
    <t>OTHER</t>
  </si>
  <si>
    <t>📊 COURSE STATUS DISTRIBUTION</t>
  </si>
  <si>
    <t>Summary table for charts - pulls from Data_Status</t>
  </si>
  <si>
    <t>📊 SURVEY RESPONSE RATES</t>
  </si>
  <si>
    <t>Pulls from Data_Survey_By_Section</t>
  </si>
  <si>
    <t>SUMMARY METRICS</t>
  </si>
  <si>
    <t>Formula:</t>
  </si>
  <si>
    <t>Sections Surveyed</t>
  </si>
  <si>
    <t>(Detailed response data available in Data_Survey_By_Section sheet)</t>
  </si>
  <si>
    <t>📊 SURVEY SATISFACTION METRICS</t>
  </si>
  <si>
    <t>8 Likert scale items (1-5) - pulls from Data_Survey_By_Section</t>
  </si>
  <si>
    <t>Average Score</t>
  </si>
  <si>
    <t>Source Column</t>
  </si>
  <si>
    <t>OVERALL SATISFACTION</t>
  </si>
  <si>
    <t>Average of all metrics</t>
  </si>
  <si>
    <t>📊 SURVEY COST &amp; ACCESS METRICS</t>
  </si>
  <si>
    <t>Equity indicators - pulls from Data_Survey_By_Section</t>
  </si>
  <si>
    <t>Average Value</t>
  </si>
  <si>
    <t>SkippedBuying_Avg (%)</t>
  </si>
  <si>
    <t>AccessFirstDay_Avg (1-5)</t>
  </si>
  <si>
    <t>CostConcern_Avg (%)</t>
  </si>
  <si>
    <t>PreferMoreOER_Avg (1-3)</t>
  </si>
  <si>
    <t>ACC‑224</t>
  </si>
  <si>
    <t>AHS‑102</t>
  </si>
  <si>
    <t>ANT‑202</t>
  </si>
  <si>
    <t>ART‑101</t>
  </si>
  <si>
    <t>AST‑101</t>
  </si>
  <si>
    <t>AST‑102</t>
  </si>
  <si>
    <t>BAF‑101</t>
  </si>
  <si>
    <t>BIO‑101</t>
  </si>
  <si>
    <t>BIO‑102</t>
  </si>
  <si>
    <t>BIO‑112</t>
  </si>
  <si>
    <t>BIO‑205</t>
  </si>
  <si>
    <t>BIO‑210</t>
  </si>
  <si>
    <t>BIO‑211</t>
  </si>
  <si>
    <t>BUS‑101</t>
  </si>
  <si>
    <t>BUS‑115</t>
  </si>
  <si>
    <t>BUS‑121</t>
  </si>
  <si>
    <t>BUS‑130</t>
  </si>
  <si>
    <t>CHM‑105</t>
  </si>
  <si>
    <t>CHM‑110</t>
  </si>
  <si>
    <t>CHM‑111</t>
  </si>
  <si>
    <t>COL‑101</t>
  </si>
  <si>
    <t>COL‑105</t>
  </si>
  <si>
    <t>COL‑106</t>
  </si>
  <si>
    <t>CPT‑104</t>
  </si>
  <si>
    <t>ECD‑108</t>
  </si>
  <si>
    <t>ECO‑201</t>
  </si>
  <si>
    <t>ENG‑010</t>
  </si>
  <si>
    <t>ENG‑011</t>
  </si>
  <si>
    <t>ENG‑101</t>
  </si>
  <si>
    <t>ENG‑102</t>
  </si>
  <si>
    <t>ENG‑160</t>
  </si>
  <si>
    <t>ENG‑165</t>
  </si>
  <si>
    <t>HIS‑101</t>
  </si>
  <si>
    <t>HIS‑102</t>
  </si>
  <si>
    <t>HIS‑201</t>
  </si>
  <si>
    <t>HIS‑202</t>
  </si>
  <si>
    <t>IDS‑112</t>
  </si>
  <si>
    <t>MAT‑102</t>
  </si>
  <si>
    <t>MAT‑110</t>
  </si>
  <si>
    <t>MAT‑111</t>
  </si>
  <si>
    <t>MAT‑112</t>
  </si>
  <si>
    <t>MAT‑114</t>
  </si>
  <si>
    <t>MAT‑120</t>
  </si>
  <si>
    <t>MAT‑170</t>
  </si>
  <si>
    <t>MAT‑242</t>
  </si>
  <si>
    <t>MGT‑101</t>
  </si>
  <si>
    <t>MGT‑120</t>
  </si>
  <si>
    <t>MGT‑201</t>
  </si>
  <si>
    <t>MKT‑101</t>
  </si>
  <si>
    <t>MKT‑111</t>
  </si>
  <si>
    <t>MKT‑120</t>
  </si>
  <si>
    <t>MKT‑135</t>
  </si>
  <si>
    <t>MKT‑268</t>
  </si>
  <si>
    <t>MUS‑105</t>
  </si>
  <si>
    <t>NUR‑141</t>
  </si>
  <si>
    <t>PSC‑201</t>
  </si>
  <si>
    <t>PSY‑201</t>
  </si>
  <si>
    <t>PSY‑203</t>
  </si>
  <si>
    <t>PSY‑208</t>
  </si>
  <si>
    <t>PSY‑225</t>
  </si>
  <si>
    <t>RDG‑100</t>
  </si>
  <si>
    <t>SOC‑101</t>
  </si>
  <si>
    <t>SOC‑205</t>
  </si>
  <si>
    <t>SPC‑205</t>
  </si>
  <si>
    <t>THE‑101</t>
  </si>
  <si>
    <t>Course Title</t>
  </si>
  <si>
    <t>A01</t>
  </si>
  <si>
    <t>ENG-101-A01</t>
  </si>
  <si>
    <t>English Comp I</t>
  </si>
  <si>
    <t>A02</t>
  </si>
  <si>
    <t>ENG-101-A02</t>
  </si>
  <si>
    <t>A03</t>
  </si>
  <si>
    <t>ENG-101-A03</t>
  </si>
  <si>
    <t>A04</t>
  </si>
  <si>
    <t>ENG-101-A04</t>
  </si>
  <si>
    <t>A05</t>
  </si>
  <si>
    <t>ENG-101-A05</t>
  </si>
  <si>
    <t>A06</t>
  </si>
  <si>
    <t>ENG-101-A06</t>
  </si>
  <si>
    <t>A07</t>
  </si>
  <si>
    <t>ENG-101-A07</t>
  </si>
  <si>
    <t>A09</t>
  </si>
  <si>
    <t>ENG-101-A09</t>
  </si>
  <si>
    <t>A10</t>
  </si>
  <si>
    <t>ENG-101-A10</t>
  </si>
  <si>
    <t>A12</t>
  </si>
  <si>
    <t>ENG-101-A12</t>
  </si>
  <si>
    <t>A13</t>
  </si>
  <si>
    <t>ENG-101-A13</t>
  </si>
  <si>
    <t>A15</t>
  </si>
  <si>
    <t>ENG-101-A15</t>
  </si>
  <si>
    <t>A16</t>
  </si>
  <si>
    <t>ENG-101-A16</t>
  </si>
  <si>
    <t>A18</t>
  </si>
  <si>
    <t>ENG-101-A18</t>
  </si>
  <si>
    <t>A19</t>
  </si>
  <si>
    <t>ENG-101-A19</t>
  </si>
  <si>
    <t>A20</t>
  </si>
  <si>
    <t>ENG-101-A20</t>
  </si>
  <si>
    <t>A21</t>
  </si>
  <si>
    <t>ENG-101-A21</t>
  </si>
  <si>
    <t>A22</t>
  </si>
  <si>
    <t>ENG-101-A22</t>
  </si>
  <si>
    <t>A23</t>
  </si>
  <si>
    <t>ENG-101-A23</t>
  </si>
  <si>
    <t>A53</t>
  </si>
  <si>
    <t>ENG-101-A53</t>
  </si>
  <si>
    <t>B01</t>
  </si>
  <si>
    <t>ENG-101-B01</t>
  </si>
  <si>
    <t>B02</t>
  </si>
  <si>
    <t>ENG-101-B02</t>
  </si>
  <si>
    <t>B04</t>
  </si>
  <si>
    <t>ENG-101-B04</t>
  </si>
  <si>
    <t>B05</t>
  </si>
  <si>
    <t>ENG-101-B05</t>
  </si>
  <si>
    <t>B06</t>
  </si>
  <si>
    <t>ENG-101-B06</t>
  </si>
  <si>
    <t>B07</t>
  </si>
  <si>
    <t>ENG-101-B07</t>
  </si>
  <si>
    <t>B08</t>
  </si>
  <si>
    <t>ENG-101-B08</t>
  </si>
  <si>
    <t>B10</t>
  </si>
  <si>
    <t>ENG-101-B10</t>
  </si>
  <si>
    <t>B11</t>
  </si>
  <si>
    <t>ENG-101-B11</t>
  </si>
  <si>
    <t>B12</t>
  </si>
  <si>
    <t>ENG-101-B12</t>
  </si>
  <si>
    <t>B13</t>
  </si>
  <si>
    <t>ENG-101-B13</t>
  </si>
  <si>
    <t>B14</t>
  </si>
  <si>
    <t>ENG-101-B14</t>
  </si>
  <si>
    <t>B16</t>
  </si>
  <si>
    <t>ENG-101-B16</t>
  </si>
  <si>
    <t>B20</t>
  </si>
  <si>
    <t>ENG-101-B20</t>
  </si>
  <si>
    <t>B21</t>
  </si>
  <si>
    <t>ENG-101-B21</t>
  </si>
  <si>
    <t>H09</t>
  </si>
  <si>
    <t>ENG-101-H09</t>
  </si>
  <si>
    <t>H12</t>
  </si>
  <si>
    <t>ENG-101-H12</t>
  </si>
  <si>
    <t>H20</t>
  </si>
  <si>
    <t>ENG-101-H20</t>
  </si>
  <si>
    <t>H22</t>
  </si>
  <si>
    <t>ENG-101-H22</t>
  </si>
  <si>
    <t>H23</t>
  </si>
  <si>
    <t>ENG-101-H23</t>
  </si>
  <si>
    <t>H31</t>
  </si>
  <si>
    <t>ENG-101-H31</t>
  </si>
  <si>
    <t>I01</t>
  </si>
  <si>
    <t>ENG-101-I01</t>
  </si>
  <si>
    <t>I02</t>
  </si>
  <si>
    <t>ENG-101-I02</t>
  </si>
  <si>
    <t>I03</t>
  </si>
  <si>
    <t>ENG-101-I03</t>
  </si>
  <si>
    <t>I04</t>
  </si>
  <si>
    <t>ENG-101-I04</t>
  </si>
  <si>
    <t>I05</t>
  </si>
  <si>
    <t>ENG-101-I05</t>
  </si>
  <si>
    <t>I06</t>
  </si>
  <si>
    <t>ENG-101-I06</t>
  </si>
  <si>
    <t>I07</t>
  </si>
  <si>
    <t>ENG-101-I07</t>
  </si>
  <si>
    <t>I08</t>
  </si>
  <si>
    <t>ENG-101-I08</t>
  </si>
  <si>
    <t>I09</t>
  </si>
  <si>
    <t>ENG-101-I09</t>
  </si>
  <si>
    <t>I10</t>
  </si>
  <si>
    <t>ENG-101-I10</t>
  </si>
  <si>
    <t>I11</t>
  </si>
  <si>
    <t>ENG-101-I11</t>
  </si>
  <si>
    <t>I12</t>
  </si>
  <si>
    <t>ENG-101-I12</t>
  </si>
  <si>
    <t>I15</t>
  </si>
  <si>
    <t>ENG-101-I15</t>
  </si>
  <si>
    <t>I16</t>
  </si>
  <si>
    <t>ENG-101-I16</t>
  </si>
  <si>
    <t>I17</t>
  </si>
  <si>
    <t>ENG-101-I17</t>
  </si>
  <si>
    <t>I19</t>
  </si>
  <si>
    <t>ENG-101-I19</t>
  </si>
  <si>
    <t>V01</t>
  </si>
  <si>
    <t>ENG-101-V01</t>
  </si>
  <si>
    <t>V03</t>
  </si>
  <si>
    <t>ENG-101-V03</t>
  </si>
  <si>
    <t>V05</t>
  </si>
  <si>
    <t>ENG-101-V05</t>
  </si>
  <si>
    <t>V06</t>
  </si>
  <si>
    <t>ENG-101-V06</t>
  </si>
  <si>
    <t>V12</t>
  </si>
  <si>
    <t>ENG-101-V12</t>
  </si>
  <si>
    <t>V51</t>
  </si>
  <si>
    <t>ENG-101-V51</t>
  </si>
  <si>
    <t>V52</t>
  </si>
  <si>
    <t>ENG-101-V52</t>
  </si>
  <si>
    <t>W01</t>
  </si>
  <si>
    <t>ENG-101-W01</t>
  </si>
  <si>
    <t>A86</t>
  </si>
  <si>
    <t>ENG-101-A86</t>
  </si>
  <si>
    <t>B85</t>
  </si>
  <si>
    <t>ENG-101-B85</t>
  </si>
  <si>
    <t>I81</t>
  </si>
  <si>
    <t>ENG-101-I81</t>
  </si>
  <si>
    <t>I82</t>
  </si>
  <si>
    <t>ENG-101-I82</t>
  </si>
  <si>
    <t>I83</t>
  </si>
  <si>
    <t>ENG-101-I83</t>
  </si>
  <si>
    <t>I84</t>
  </si>
  <si>
    <t>ENG-101-I84</t>
  </si>
  <si>
    <t>V84</t>
  </si>
  <si>
    <t>ENG-101-V84</t>
  </si>
  <si>
    <t>A08</t>
  </si>
  <si>
    <t>ENG-101-A08</t>
  </si>
  <si>
    <t>B09</t>
  </si>
  <si>
    <t>ENG-101-B09</t>
  </si>
  <si>
    <t>B18</t>
  </si>
  <si>
    <t>ENG-101-B18</t>
  </si>
  <si>
    <t>B19</t>
  </si>
  <si>
    <t>ENG-101-B19</t>
  </si>
  <si>
    <t>B62</t>
  </si>
  <si>
    <t>ENG-101-B62</t>
  </si>
  <si>
    <t>C01</t>
  </si>
  <si>
    <t>ENG-101-C01</t>
  </si>
  <si>
    <t>G01</t>
  </si>
  <si>
    <t>ENG-101-G01</t>
  </si>
  <si>
    <t>H01</t>
  </si>
  <si>
    <t>ENG-101-H01</t>
  </si>
  <si>
    <t>H02</t>
  </si>
  <si>
    <t>ENG-101-H02</t>
  </si>
  <si>
    <t>H03</t>
  </si>
  <si>
    <t>ENG-101-H03</t>
  </si>
  <si>
    <t>H04</t>
  </si>
  <si>
    <t>ENG-101-H04</t>
  </si>
  <si>
    <t>H05</t>
  </si>
  <si>
    <t>ENG-101-H05</t>
  </si>
  <si>
    <t>H06</t>
  </si>
  <si>
    <t>ENG-101-H06</t>
  </si>
  <si>
    <t>H08</t>
  </si>
  <si>
    <t>ENG-101-H08</t>
  </si>
  <si>
    <t>H10</t>
  </si>
  <si>
    <t>ENG-101-H10</t>
  </si>
  <si>
    <t>H11</t>
  </si>
  <si>
    <t>ENG-101-H11</t>
  </si>
  <si>
    <t>H14</t>
  </si>
  <si>
    <t>ENG-101-H14</t>
  </si>
  <si>
    <t>H15</t>
  </si>
  <si>
    <t>ENG-101-H15</t>
  </si>
  <si>
    <t>H16</t>
  </si>
  <si>
    <t>ENG-101-H16</t>
  </si>
  <si>
    <t>H17</t>
  </si>
  <si>
    <t>ENG-101-H17</t>
  </si>
  <si>
    <t>H18</t>
  </si>
  <si>
    <t>ENG-101-H18</t>
  </si>
  <si>
    <t>H19</t>
  </si>
  <si>
    <t>ENG-101-H19</t>
  </si>
  <si>
    <t>H24</t>
  </si>
  <si>
    <t>ENG-101-H24</t>
  </si>
  <si>
    <t>H25</t>
  </si>
  <si>
    <t>ENG-101-H25</t>
  </si>
  <si>
    <t>H26</t>
  </si>
  <si>
    <t>ENG-101-H26</t>
  </si>
  <si>
    <t>H27</t>
  </si>
  <si>
    <t>ENG-101-H27</t>
  </si>
  <si>
    <t>H28</t>
  </si>
  <si>
    <t>ENG-101-H28</t>
  </si>
  <si>
    <t>H29</t>
  </si>
  <si>
    <t>ENG-101-H29</t>
  </si>
  <si>
    <t>H30</t>
  </si>
  <si>
    <t>ENG-101-H30</t>
  </si>
  <si>
    <t>H33</t>
  </si>
  <si>
    <t>ENG-101-H33</t>
  </si>
  <si>
    <t>H34</t>
  </si>
  <si>
    <t>ENG-101-H34</t>
  </si>
  <si>
    <t>I18</t>
  </si>
  <si>
    <t>ENG-101-I18</t>
  </si>
  <si>
    <t>I20</t>
  </si>
  <si>
    <t>ENG-101-I20</t>
  </si>
  <si>
    <t>A87</t>
  </si>
  <si>
    <t>ENG-101-A87</t>
  </si>
  <si>
    <t>A88</t>
  </si>
  <si>
    <t>ENG-101-A88</t>
  </si>
  <si>
    <t>B84</t>
  </si>
  <si>
    <t>ENG-101-B84</t>
  </si>
  <si>
    <t>B86</t>
  </si>
  <si>
    <t>ENG-101-B86</t>
  </si>
  <si>
    <t>V81</t>
  </si>
  <si>
    <t>ENG-101-V81</t>
  </si>
  <si>
    <t>Medical Terminology</t>
  </si>
  <si>
    <t>AHS-102-A03</t>
  </si>
  <si>
    <t>AHS-102-A04</t>
  </si>
  <si>
    <t>AHS-102-A05</t>
  </si>
  <si>
    <t>AHS-102-A06</t>
  </si>
  <si>
    <t>A11</t>
  </si>
  <si>
    <t>AHS-102-A12</t>
  </si>
  <si>
    <t>A51</t>
  </si>
  <si>
    <t>AHS-102-A51</t>
  </si>
  <si>
    <t>A61</t>
  </si>
  <si>
    <t>AHS-102-A61</t>
  </si>
  <si>
    <t>AHS-102-B02</t>
  </si>
  <si>
    <t>B03</t>
  </si>
  <si>
    <t>AHS-102-B03</t>
  </si>
  <si>
    <t>AHS-102-B62</t>
  </si>
  <si>
    <t>AHS-102-H03</t>
  </si>
  <si>
    <t>AHS-102-I01</t>
  </si>
  <si>
    <t>AHS-102-I02</t>
  </si>
  <si>
    <t>AHS-102-I03</t>
  </si>
  <si>
    <t>AHS-102-I04</t>
  </si>
  <si>
    <t>AHS-102-I05</t>
  </si>
  <si>
    <t>AHS-102-I06</t>
  </si>
  <si>
    <t>AHS-102-I07</t>
  </si>
  <si>
    <t>AHS-102-I08</t>
  </si>
  <si>
    <t>ENG-102-A01</t>
  </si>
  <si>
    <t>English Comp II</t>
  </si>
  <si>
    <t>ENG-102-A02</t>
  </si>
  <si>
    <t>ENG-102-A04</t>
  </si>
  <si>
    <t>ENG-102-A11</t>
  </si>
  <si>
    <t>ENG-102-A12</t>
  </si>
  <si>
    <t>ENG-102-B01</t>
  </si>
  <si>
    <t>ENG-102-B05</t>
  </si>
  <si>
    <t>ENG-102-B06</t>
  </si>
  <si>
    <t>ENG-102-B11</t>
  </si>
  <si>
    <t>ENG-102-B12</t>
  </si>
  <si>
    <t>ENG-102-H01</t>
  </si>
  <si>
    <t>ENG-102-H02</t>
  </si>
  <si>
    <t>ENG-102-H03</t>
  </si>
  <si>
    <t>ENG-102-H04</t>
  </si>
  <si>
    <t>ENG-102-H05</t>
  </si>
  <si>
    <t>ENG-102-H06</t>
  </si>
  <si>
    <t>ENG-102-I01</t>
  </si>
  <si>
    <t>ENG-102-I02</t>
  </si>
  <si>
    <t>ENG-102-I03</t>
  </si>
  <si>
    <t>ENG-102-I04</t>
  </si>
  <si>
    <t>ENG-102-I05</t>
  </si>
  <si>
    <t>ENG-102-I06</t>
  </si>
  <si>
    <t>ENG-102-I07</t>
  </si>
  <si>
    <t>ENG-102-I08</t>
  </si>
  <si>
    <t>ENG-102-I09</t>
  </si>
  <si>
    <t>ENG-102-V01</t>
  </si>
  <si>
    <t>ENG-102-V03</t>
  </si>
  <si>
    <t>V61</t>
  </si>
  <si>
    <t>ENG-102-V61</t>
  </si>
  <si>
    <t>Technical Communications</t>
  </si>
  <si>
    <t>ENG-160-A02</t>
  </si>
  <si>
    <t>ENG-160-A03</t>
  </si>
  <si>
    <t>ENG-160-A04</t>
  </si>
  <si>
    <t>ENG-160-A05</t>
  </si>
  <si>
    <t>ENG-160-A07</t>
  </si>
  <si>
    <t>ENG-160-A08</t>
  </si>
  <si>
    <t>ENG-160-A09</t>
  </si>
  <si>
    <t>ENG-160-I01</t>
  </si>
  <si>
    <t>ENG-160-I03</t>
  </si>
  <si>
    <t>ENG-160-I04</t>
  </si>
  <si>
    <t>ENG-160-I05</t>
  </si>
  <si>
    <t>ENG-160-I06</t>
  </si>
  <si>
    <t>ENG-160-I07</t>
  </si>
  <si>
    <t>ENG-160-I08</t>
  </si>
  <si>
    <t>ENG-160-V01</t>
  </si>
  <si>
    <t>ENG-160-V61</t>
  </si>
  <si>
    <t>ENG-165-B01</t>
  </si>
  <si>
    <t>Prof Communications</t>
  </si>
  <si>
    <t>ENG-165-I01</t>
  </si>
  <si>
    <t>ENG-165-I02</t>
  </si>
  <si>
    <t>MAT-110-A01</t>
  </si>
  <si>
    <t>College Algebra</t>
  </si>
  <si>
    <t>MAT-110-A04</t>
  </si>
  <si>
    <t>MAT-110-A05</t>
  </si>
  <si>
    <t>MAT-110-A06</t>
  </si>
  <si>
    <t>MAT-110-A07</t>
  </si>
  <si>
    <t>MAT-110-A09</t>
  </si>
  <si>
    <t>MAT-110-A12</t>
  </si>
  <si>
    <t>MAT-110-A13</t>
  </si>
  <si>
    <t>MAT-110-B01</t>
  </si>
  <si>
    <t>MAT-110-B02</t>
  </si>
  <si>
    <t>MAT-110-B03</t>
  </si>
  <si>
    <t>MAT-110-B06</t>
  </si>
  <si>
    <t>MAT-110-H02</t>
  </si>
  <si>
    <t>MAT-110-I01</t>
  </si>
  <si>
    <t>MAT-110-I03</t>
  </si>
  <si>
    <t>MAT-110-I05</t>
  </si>
  <si>
    <t>MAT-110-I07</t>
  </si>
  <si>
    <t>V02</t>
  </si>
  <si>
    <t>MAT-110-V02</t>
  </si>
  <si>
    <t>V53</t>
  </si>
  <si>
    <t>MAT-110-V53</t>
  </si>
  <si>
    <t>MAT-111-A01</t>
  </si>
  <si>
    <t>College Trigonometry</t>
  </si>
  <si>
    <t>MAT-111-A03</t>
  </si>
  <si>
    <t>MAT-111-B01</t>
  </si>
  <si>
    <t>MAT-111-B02</t>
  </si>
  <si>
    <t>MAT-111-I01</t>
  </si>
  <si>
    <t>MAT-111-I02</t>
  </si>
  <si>
    <t>MAT-120-A02</t>
  </si>
  <si>
    <t>Probability &amp; Statistics</t>
  </si>
  <si>
    <t>MAT-120-A03</t>
  </si>
  <si>
    <t>MAT-120-A04</t>
  </si>
  <si>
    <t>MAT-120-A07</t>
  </si>
  <si>
    <t>MAT-120-A09</t>
  </si>
  <si>
    <t>MAT-120-B03</t>
  </si>
  <si>
    <t>MAT-120-B05</t>
  </si>
  <si>
    <t>MAT-120-H01</t>
  </si>
  <si>
    <t>MAT-120-H02</t>
  </si>
  <si>
    <t>MAT-120-H03</t>
  </si>
  <si>
    <t>MAT-120-I01</t>
  </si>
  <si>
    <t>MAT-120-I02</t>
  </si>
  <si>
    <t>MAT-120-I03</t>
  </si>
  <si>
    <t>MAT-120-I04</t>
  </si>
  <si>
    <t>MAT-120-I05</t>
  </si>
  <si>
    <t>N01</t>
  </si>
  <si>
    <t>MAT-120-N01</t>
  </si>
  <si>
    <t>MAT-120-V51</t>
  </si>
  <si>
    <t>V60</t>
  </si>
  <si>
    <t>MAT-120-V60</t>
  </si>
  <si>
    <t>Alg, Geo and Trigonometry I</t>
  </si>
  <si>
    <t>MAT-170-N01</t>
  </si>
  <si>
    <t>N02</t>
  </si>
  <si>
    <t>MAT-170-N02</t>
  </si>
  <si>
    <t>V50</t>
  </si>
  <si>
    <t>MAT-170-V50</t>
  </si>
  <si>
    <t>MAT-170-V51</t>
  </si>
  <si>
    <t>NUR-141-A01</t>
  </si>
  <si>
    <t>Pharmacological Therapies I</t>
  </si>
  <si>
    <t>NUR-141-A02</t>
  </si>
  <si>
    <t>NUR-141-I01</t>
  </si>
  <si>
    <t>A82</t>
  </si>
  <si>
    <t>AHS-102-A82</t>
  </si>
  <si>
    <t>AHS-102-I81</t>
  </si>
  <si>
    <t>AHS-102-I82</t>
  </si>
  <si>
    <t>AHS-102-I83</t>
  </si>
  <si>
    <t>AHS-102-I84</t>
  </si>
  <si>
    <t>I87</t>
  </si>
  <si>
    <t>AHS-102-I87</t>
  </si>
  <si>
    <t>ECD-108-I82</t>
  </si>
  <si>
    <t>Family &amp; Commun Relation</t>
  </si>
  <si>
    <t>EPS</t>
  </si>
  <si>
    <t>ENG-102-I82</t>
  </si>
  <si>
    <t>ENG-160-I81</t>
  </si>
  <si>
    <t>ENG-160-I83</t>
  </si>
  <si>
    <t>I85</t>
  </si>
  <si>
    <t>ENG-160-I85</t>
  </si>
  <si>
    <t>ENG-160-V81</t>
  </si>
  <si>
    <t>MAT-110-I81</t>
  </si>
  <si>
    <t>MAT-110-V81</t>
  </si>
  <si>
    <t>A83</t>
  </si>
  <si>
    <t>MAT-120-A83</t>
  </si>
  <si>
    <t>B81</t>
  </si>
  <si>
    <t>MAT-120-B81</t>
  </si>
  <si>
    <t>BAF-101-H02</t>
  </si>
  <si>
    <t>Personal Finance</t>
  </si>
  <si>
    <t>BAF-101-H03</t>
  </si>
  <si>
    <t>BAF-101-I01</t>
  </si>
  <si>
    <t>BUS-101-A01</t>
  </si>
  <si>
    <t>Introduction to Business</t>
  </si>
  <si>
    <t>BUS-101-A61</t>
  </si>
  <si>
    <t>BUS-101-B01</t>
  </si>
  <si>
    <t>BUS-101-B02</t>
  </si>
  <si>
    <t>BUS-101-H02</t>
  </si>
  <si>
    <t>BUS-101-H03</t>
  </si>
  <si>
    <t>BUS-101-I01</t>
  </si>
  <si>
    <t>A1Y</t>
  </si>
  <si>
    <t>BUS-115-A1Y</t>
  </si>
  <si>
    <t>Introduction to Entrepreneursh</t>
  </si>
  <si>
    <t>B1Y</t>
  </si>
  <si>
    <t>BUS-115-B1Y</t>
  </si>
  <si>
    <t>BUS-115-I01</t>
  </si>
  <si>
    <t>V1Y</t>
  </si>
  <si>
    <t>BUS-115-V1Y</t>
  </si>
  <si>
    <t>BUS-121-A01</t>
  </si>
  <si>
    <t>Business Law I</t>
  </si>
  <si>
    <t>BUS-121-A61</t>
  </si>
  <si>
    <t>BUS-121-B01</t>
  </si>
  <si>
    <t>BUS-121-I01</t>
  </si>
  <si>
    <t>BUS-121-V01</t>
  </si>
  <si>
    <t>BUS-130-A01</t>
  </si>
  <si>
    <t>Business Communications</t>
  </si>
  <si>
    <t>BUS-130-A02</t>
  </si>
  <si>
    <t>BUS-130-B01</t>
  </si>
  <si>
    <t>BUS-130-B02</t>
  </si>
  <si>
    <t>BUS-130-I01</t>
  </si>
  <si>
    <t>BUS-130-I02</t>
  </si>
  <si>
    <t>BUS-130-V01</t>
  </si>
  <si>
    <t>MGT-101-A01</t>
  </si>
  <si>
    <t>Princ of Management</t>
  </si>
  <si>
    <t>MGT-101-B01</t>
  </si>
  <si>
    <t>MGT-101-H01</t>
  </si>
  <si>
    <t>MGT-101-I01</t>
  </si>
  <si>
    <t>MGT-201-B01</t>
  </si>
  <si>
    <t>Human Resource Mgt</t>
  </si>
  <si>
    <t>MGT-201-H01</t>
  </si>
  <si>
    <t>MGT-201-I01</t>
  </si>
  <si>
    <t>MKT-101-A01</t>
  </si>
  <si>
    <t>Marketing</t>
  </si>
  <si>
    <t>MKT-101-A02</t>
  </si>
  <si>
    <t>MKT-101-B02</t>
  </si>
  <si>
    <t>MKT-101-H01</t>
  </si>
  <si>
    <t>MKT-268-V1Y</t>
  </si>
  <si>
    <t>Marketing Research</t>
  </si>
  <si>
    <t>I71</t>
  </si>
  <si>
    <t>BUS-101-I71</t>
  </si>
  <si>
    <t>BUS-130-I71</t>
  </si>
  <si>
    <t>MGT-101-I71</t>
  </si>
  <si>
    <t>MKT-101-I71</t>
  </si>
  <si>
    <t>I91</t>
  </si>
  <si>
    <t>BUS-101-I91</t>
  </si>
  <si>
    <t>BUS-115-I91</t>
  </si>
  <si>
    <t>BUS-121-I91</t>
  </si>
  <si>
    <t>BUS-130-I91</t>
  </si>
  <si>
    <t>MGT-101-I91</t>
  </si>
  <si>
    <t>MKT-101-I91</t>
  </si>
  <si>
    <t>BUS-101-B81</t>
  </si>
  <si>
    <t>BUS-101-I81</t>
  </si>
  <si>
    <t>BUS-101-I82</t>
  </si>
  <si>
    <t>BUS-115-I81</t>
  </si>
  <si>
    <t>BUS-121-I81</t>
  </si>
  <si>
    <t>BUS-121-I82</t>
  </si>
  <si>
    <t>BUS-130-B81</t>
  </si>
  <si>
    <t>G81</t>
  </si>
  <si>
    <t>BUS-130-G81</t>
  </si>
  <si>
    <t>BUS-130-I81</t>
  </si>
  <si>
    <t>BUS-130-I82</t>
  </si>
  <si>
    <t>MGT-101-I81</t>
  </si>
  <si>
    <t>G8Y</t>
  </si>
  <si>
    <t>MKT-101-G8Y</t>
  </si>
  <si>
    <t>MKT-101-I81</t>
  </si>
  <si>
    <t>V8Y</t>
  </si>
  <si>
    <t>MKT-135-V8Y</t>
  </si>
  <si>
    <t>Customer Service Techniques</t>
  </si>
  <si>
    <t>AST-101-H01</t>
  </si>
  <si>
    <t>Solar System Astronomy</t>
  </si>
  <si>
    <t>AST-101-I01</t>
  </si>
  <si>
    <t>AST-101-I02</t>
  </si>
  <si>
    <t>AST-102-B1Y</t>
  </si>
  <si>
    <t>Stellar Astronomy</t>
  </si>
  <si>
    <t>AST-102-I01</t>
  </si>
  <si>
    <t>BIO-101-A01</t>
  </si>
  <si>
    <t>Biological Science I</t>
  </si>
  <si>
    <t>BIO-101-A02</t>
  </si>
  <si>
    <t>BIO-101-A03</t>
  </si>
  <si>
    <t>BIO-101-A04</t>
  </si>
  <si>
    <t>BIO-101-A05</t>
  </si>
  <si>
    <t>BIO-101-A08</t>
  </si>
  <si>
    <t>BIO-101-A09</t>
  </si>
  <si>
    <t>BIO-101-A51</t>
  </si>
  <si>
    <t>BIO-101-B01</t>
  </si>
  <si>
    <t>BIO-101-B02</t>
  </si>
  <si>
    <t>BIO-101-B03</t>
  </si>
  <si>
    <t>BIO-101-H01</t>
  </si>
  <si>
    <t>BIO-101-H02</t>
  </si>
  <si>
    <t>BIO-101-H03</t>
  </si>
  <si>
    <t>BIO-101-H04</t>
  </si>
  <si>
    <t>BIO-101-V05</t>
  </si>
  <si>
    <t>BIO-101-V06</t>
  </si>
  <si>
    <t>V07</t>
  </si>
  <si>
    <t>BIO-101-V07</t>
  </si>
  <si>
    <t>V08</t>
  </si>
  <si>
    <t>BIO-101-V08</t>
  </si>
  <si>
    <t>BIO-101-V50</t>
  </si>
  <si>
    <t>BIO-101-V61</t>
  </si>
  <si>
    <t>BIO-112-A01</t>
  </si>
  <si>
    <t>Basic Anatomy &amp; Physiol</t>
  </si>
  <si>
    <t>BIO-112-A02</t>
  </si>
  <si>
    <t>BIO-112-A51</t>
  </si>
  <si>
    <t>A52</t>
  </si>
  <si>
    <t>BIO-112-A52</t>
  </si>
  <si>
    <t>BIO-112-V01</t>
  </si>
  <si>
    <t>BIO-112-V02</t>
  </si>
  <si>
    <t>V04</t>
  </si>
  <si>
    <t>BIO-112-V04</t>
  </si>
  <si>
    <t>BIO-112-V05</t>
  </si>
  <si>
    <t>BIO-112-V06</t>
  </si>
  <si>
    <t>BIO-112-V07</t>
  </si>
  <si>
    <t>V4Y</t>
  </si>
  <si>
    <t>BIO-112-V4Y</t>
  </si>
  <si>
    <t>V5Y</t>
  </si>
  <si>
    <t>BIO-112-V5Y</t>
  </si>
  <si>
    <t>V7Y</t>
  </si>
  <si>
    <t>BIO-112-V7Y</t>
  </si>
  <si>
    <t>BIO-205-A01</t>
  </si>
  <si>
    <t>Ecology</t>
  </si>
  <si>
    <t>BIO-205-I01</t>
  </si>
  <si>
    <t>BIO-205-I02</t>
  </si>
  <si>
    <t>BIO-205-I03</t>
  </si>
  <si>
    <t>BIO-210-A01</t>
  </si>
  <si>
    <t>Anatomy &amp; Physiology I</t>
  </si>
  <si>
    <t>BIO-210-A03</t>
  </si>
  <si>
    <t>BIO-210-A04</t>
  </si>
  <si>
    <t>BIO-210-A05</t>
  </si>
  <si>
    <t>BIO-210-A06</t>
  </si>
  <si>
    <t>BIO-210-A07</t>
  </si>
  <si>
    <t>BIO-210-A08</t>
  </si>
  <si>
    <t>BIO-210-A09</t>
  </si>
  <si>
    <t>BIO-210-A11</t>
  </si>
  <si>
    <t>BIO-210-A12</t>
  </si>
  <si>
    <t>BIO-210-A13</t>
  </si>
  <si>
    <t>A14</t>
  </si>
  <si>
    <t>BIO-210-A14</t>
  </si>
  <si>
    <t>BIO-210-A15</t>
  </si>
  <si>
    <t>A2Y</t>
  </si>
  <si>
    <t>BIO-210-A2Y</t>
  </si>
  <si>
    <t>BIO-210-A51</t>
  </si>
  <si>
    <t>BIO-210-A61</t>
  </si>
  <si>
    <t>BIO-210-V01</t>
  </si>
  <si>
    <t>BIO-210-V02</t>
  </si>
  <si>
    <t>BIO-210-V03</t>
  </si>
  <si>
    <t>BIO-210-V04</t>
  </si>
  <si>
    <t>BIO-210-V08</t>
  </si>
  <si>
    <t>V11</t>
  </si>
  <si>
    <t>BIO-210-V11</t>
  </si>
  <si>
    <t>BIO-210-V12</t>
  </si>
  <si>
    <t>V13</t>
  </si>
  <si>
    <t>BIO-210-V13</t>
  </si>
  <si>
    <t>V14</t>
  </si>
  <si>
    <t>BIO-210-V14</t>
  </si>
  <si>
    <t>BIO-210-V1Y</t>
  </si>
  <si>
    <t>V2Y</t>
  </si>
  <si>
    <t>BIO-210-V2Y</t>
  </si>
  <si>
    <t>BIO-210-V51</t>
  </si>
  <si>
    <t>BIO-210-V52</t>
  </si>
  <si>
    <t>V55</t>
  </si>
  <si>
    <t>BIO-210-V55</t>
  </si>
  <si>
    <t>V56</t>
  </si>
  <si>
    <t>BIO-210-V56</t>
  </si>
  <si>
    <t>BIO-211-A01</t>
  </si>
  <si>
    <t>Anatomy &amp; Physiology II</t>
  </si>
  <si>
    <t>BIO-211-A02</t>
  </si>
  <si>
    <t>BIO-211-A03</t>
  </si>
  <si>
    <t>BIO-211-A04</t>
  </si>
  <si>
    <t>BIO-211-A05</t>
  </si>
  <si>
    <t>BIO-211-A06</t>
  </si>
  <si>
    <t>BIO-211-V02</t>
  </si>
  <si>
    <t>BIO-211-V05</t>
  </si>
  <si>
    <t>BIO-211-V06</t>
  </si>
  <si>
    <t>BIO-211-V2Y</t>
  </si>
  <si>
    <t>BIO-211-V61</t>
  </si>
  <si>
    <t>BIO-112-V8Y</t>
  </si>
  <si>
    <t>V9Y</t>
  </si>
  <si>
    <t>BIO-112-V9Y</t>
  </si>
  <si>
    <t>BIO-210-V81</t>
  </si>
  <si>
    <t>V82</t>
  </si>
  <si>
    <t>BIO-210-V82</t>
  </si>
  <si>
    <t>BIO-210-V84</t>
  </si>
  <si>
    <t>COL-105-A05</t>
  </si>
  <si>
    <t>Freshman Seminar</t>
  </si>
  <si>
    <t>A5Y</t>
  </si>
  <si>
    <t>COL-105-A5Y</t>
  </si>
  <si>
    <t>A6Y</t>
  </si>
  <si>
    <t>COL-105-A6Y</t>
  </si>
  <si>
    <t>B5Y</t>
  </si>
  <si>
    <t>COL-105-B5Y</t>
  </si>
  <si>
    <t>COL-105-H01</t>
  </si>
  <si>
    <t>COL-105-H02</t>
  </si>
  <si>
    <t>COL-105-H03</t>
  </si>
  <si>
    <t>COL-105-H04</t>
  </si>
  <si>
    <t>COL-105-H05</t>
  </si>
  <si>
    <t>COL-105-H06</t>
  </si>
  <si>
    <t>H07</t>
  </si>
  <si>
    <t>COL-105-H07</t>
  </si>
  <si>
    <t>COL-105-H08</t>
  </si>
  <si>
    <t>COL-105-H09</t>
  </si>
  <si>
    <t>COL-105-H10</t>
  </si>
  <si>
    <t>COL-105-H11</t>
  </si>
  <si>
    <t>COL-105-H12</t>
  </si>
  <si>
    <t>H13</t>
  </si>
  <si>
    <t>COL-105-H13</t>
  </si>
  <si>
    <t>COL-105-H14</t>
  </si>
  <si>
    <t>COL-105-I01</t>
  </si>
  <si>
    <t>COL-105-I05</t>
  </si>
  <si>
    <t>I21</t>
  </si>
  <si>
    <t>COL-105-I21</t>
  </si>
  <si>
    <t>I22</t>
  </si>
  <si>
    <t>COL-105-I22</t>
  </si>
  <si>
    <t>I23</t>
  </si>
  <si>
    <t>COL-105-I23</t>
  </si>
  <si>
    <t>COL-106-I01</t>
  </si>
  <si>
    <t>Skills for College Success</t>
  </si>
  <si>
    <t>COL-106-I02</t>
  </si>
  <si>
    <t>COL-106-I16</t>
  </si>
  <si>
    <t>COL-106-I17</t>
  </si>
  <si>
    <t>COL-106-I18</t>
  </si>
  <si>
    <t>COL-106-I05</t>
  </si>
  <si>
    <t>COL-106-I06</t>
  </si>
  <si>
    <t>COL-106-I07</t>
  </si>
  <si>
    <t>COL-106-I08</t>
  </si>
  <si>
    <t>I14</t>
  </si>
  <si>
    <t>COL-106-I14</t>
  </si>
  <si>
    <t>COL-106-I10</t>
  </si>
  <si>
    <t>COL-106-I11</t>
  </si>
  <si>
    <t>COL-106-I12</t>
  </si>
  <si>
    <t>I13</t>
  </si>
  <si>
    <t>COL-106-I13</t>
  </si>
  <si>
    <t>COL-106-I15</t>
  </si>
  <si>
    <t>COL-105-I02</t>
  </si>
  <si>
    <t>COL-105-I20</t>
  </si>
  <si>
    <t>COL-106-I03</t>
  </si>
  <si>
    <t>IDS-112-I81</t>
  </si>
  <si>
    <t>Employability Skills Careers</t>
  </si>
  <si>
    <t>IDS-112-V81</t>
  </si>
  <si>
    <t>V83</t>
  </si>
  <si>
    <t>IDS-112-V83</t>
  </si>
  <si>
    <t>COL-101-A02</t>
  </si>
  <si>
    <t>College Orientation</t>
  </si>
  <si>
    <t>COL-101-A03</t>
  </si>
  <si>
    <t>COL-101-A04</t>
  </si>
  <si>
    <t>COL-101-A05</t>
  </si>
  <si>
    <t>COL-101-A06</t>
  </si>
  <si>
    <t>COL-101-A07</t>
  </si>
  <si>
    <t>COL-101-A08</t>
  </si>
  <si>
    <t>COL-101-A10</t>
  </si>
  <si>
    <t>COL-101-A51</t>
  </si>
  <si>
    <t>A71</t>
  </si>
  <si>
    <t>COL-101-A71</t>
  </si>
  <si>
    <t>A72</t>
  </si>
  <si>
    <t>COL-101-A72</t>
  </si>
  <si>
    <t>A73</t>
  </si>
  <si>
    <t>COL-101-A73</t>
  </si>
  <si>
    <t>A74</t>
  </si>
  <si>
    <t>COL-101-A74</t>
  </si>
  <si>
    <t>A75</t>
  </si>
  <si>
    <t>COL-101-A75</t>
  </si>
  <si>
    <t>A76</t>
  </si>
  <si>
    <t>COL-101-A76</t>
  </si>
  <si>
    <t>COL-101-B01</t>
  </si>
  <si>
    <t>COL-101-B11</t>
  </si>
  <si>
    <t>B71</t>
  </si>
  <si>
    <t>COL-101-B71</t>
  </si>
  <si>
    <t>B72</t>
  </si>
  <si>
    <t>COL-101-B72</t>
  </si>
  <si>
    <t>B73</t>
  </si>
  <si>
    <t>COL-101-B73</t>
  </si>
  <si>
    <t>B74</t>
  </si>
  <si>
    <t>COL-101-B74</t>
  </si>
  <si>
    <t>B75</t>
  </si>
  <si>
    <t>COL-101-B75</t>
  </si>
  <si>
    <t>B76</t>
  </si>
  <si>
    <t>COL-101-B76</t>
  </si>
  <si>
    <t>COL-101-I01</t>
  </si>
  <si>
    <t>COL-101-I10</t>
  </si>
  <si>
    <t>COL-101-I11</t>
  </si>
  <si>
    <t>COL-101-I12</t>
  </si>
  <si>
    <t>COL-101-I13</t>
  </si>
  <si>
    <t>COL-101-I14</t>
  </si>
  <si>
    <t>COL-101-I16</t>
  </si>
  <si>
    <t>I31</t>
  </si>
  <si>
    <t>COL-101-I31</t>
  </si>
  <si>
    <t>I32</t>
  </si>
  <si>
    <t>COL-101-I32</t>
  </si>
  <si>
    <t>I33</t>
  </si>
  <si>
    <t>COL-101-I33</t>
  </si>
  <si>
    <t>I34</t>
  </si>
  <si>
    <t>COL-101-I34</t>
  </si>
  <si>
    <t>I35</t>
  </si>
  <si>
    <t>COL-101-I35</t>
  </si>
  <si>
    <t>I36</t>
  </si>
  <si>
    <t>COL-101-I36</t>
  </si>
  <si>
    <t>I37</t>
  </si>
  <si>
    <t>COL-101-I37</t>
  </si>
  <si>
    <t>I38</t>
  </si>
  <si>
    <t>COL-101-I38</t>
  </si>
  <si>
    <t>I39</t>
  </si>
  <si>
    <t>COL-101-I39</t>
  </si>
  <si>
    <t>COL-101-N01</t>
  </si>
  <si>
    <t>N03</t>
  </si>
  <si>
    <t>COL-101-N03</t>
  </si>
  <si>
    <t>A31</t>
  </si>
  <si>
    <t>COL-101-A31</t>
  </si>
  <si>
    <t>A33</t>
  </si>
  <si>
    <t>COL-101-A33</t>
  </si>
  <si>
    <t>B31</t>
  </si>
  <si>
    <t>COL-101-B31</t>
  </si>
  <si>
    <t>B33</t>
  </si>
  <si>
    <t>COL-101-B33</t>
  </si>
  <si>
    <t>COL-101-I21</t>
  </si>
  <si>
    <t>COL-101-I22</t>
  </si>
  <si>
    <t>I26</t>
  </si>
  <si>
    <t>COL-101-I26</t>
  </si>
  <si>
    <t>I40</t>
  </si>
  <si>
    <t>COL-101-I40</t>
  </si>
  <si>
    <t>I41</t>
  </si>
  <si>
    <t>COL-101-I41</t>
  </si>
  <si>
    <t>COL-101-V4Y</t>
  </si>
  <si>
    <t>A32</t>
  </si>
  <si>
    <t>COL-101-A32</t>
  </si>
  <si>
    <t>A34</t>
  </si>
  <si>
    <t>COL-101-A34</t>
  </si>
  <si>
    <t>B32</t>
  </si>
  <si>
    <t>COL-101-B32</t>
  </si>
  <si>
    <t>B34</t>
  </si>
  <si>
    <t>COL-101-B34</t>
  </si>
  <si>
    <t>COL-101-I20</t>
  </si>
  <si>
    <t>COL-101-I23</t>
  </si>
  <si>
    <t>I24</t>
  </si>
  <si>
    <t>COL-101-I24</t>
  </si>
  <si>
    <t>I27</t>
  </si>
  <si>
    <t>COL-101-I27</t>
  </si>
  <si>
    <t>I28</t>
  </si>
  <si>
    <t>COL-101-I28</t>
  </si>
  <si>
    <t>I42</t>
  </si>
  <si>
    <t>COL-101-I42</t>
  </si>
  <si>
    <t>I43</t>
  </si>
  <si>
    <t>COL-101-I43</t>
  </si>
  <si>
    <t>COL-101-V5Y</t>
  </si>
  <si>
    <t>COL-101-I17</t>
  </si>
  <si>
    <t>COL-101-I18</t>
  </si>
  <si>
    <t>I44</t>
  </si>
  <si>
    <t>COL-101-I44</t>
  </si>
  <si>
    <t>I45</t>
  </si>
  <si>
    <t>COL-101-I45</t>
  </si>
  <si>
    <t>ANT-202-A01</t>
  </si>
  <si>
    <t>Cultural Anthropology</t>
  </si>
  <si>
    <t>ANT-202-B02</t>
  </si>
  <si>
    <t>ANT-202-I01</t>
  </si>
  <si>
    <t>ANT-202-I02</t>
  </si>
  <si>
    <t>ECO-201-A01</t>
  </si>
  <si>
    <t>Economics Concepts</t>
  </si>
  <si>
    <t>ECO-201-I01</t>
  </si>
  <si>
    <t>World Geography</t>
  </si>
  <si>
    <t>GEO-102-A02</t>
  </si>
  <si>
    <t>GEO-102-B01</t>
  </si>
  <si>
    <t>GEO-102-I01</t>
  </si>
  <si>
    <t>GEO-102-I02</t>
  </si>
  <si>
    <t>PSC-201-A01</t>
  </si>
  <si>
    <t>American Government</t>
  </si>
  <si>
    <t>PSC-201-A02</t>
  </si>
  <si>
    <t>PSC-201-A03</t>
  </si>
  <si>
    <t>PSC-201-A04</t>
  </si>
  <si>
    <t>PSC-201-A51</t>
  </si>
  <si>
    <t>PSC-201-B02</t>
  </si>
  <si>
    <t>PSC-201-B03</t>
  </si>
  <si>
    <t>PSC-201-I01</t>
  </si>
  <si>
    <t>PSC-201-I02</t>
  </si>
  <si>
    <t>PSC-201-I03</t>
  </si>
  <si>
    <t>PSC-201-I04</t>
  </si>
  <si>
    <t>PSC-201-I05</t>
  </si>
  <si>
    <t>PSY-201-A01</t>
  </si>
  <si>
    <t>General Psychology</t>
  </si>
  <si>
    <t>PSY-201-A02</t>
  </si>
  <si>
    <t>PSY-201-A03</t>
  </si>
  <si>
    <t>PSY-201-A04</t>
  </si>
  <si>
    <t>PSY-201-A05</t>
  </si>
  <si>
    <t>PSY-201-A06</t>
  </si>
  <si>
    <t>PSY-201-A07</t>
  </si>
  <si>
    <t>PSY-201-A09</t>
  </si>
  <si>
    <t>PSY-201-A10</t>
  </si>
  <si>
    <t>PSY-201-A12</t>
  </si>
  <si>
    <t>A55</t>
  </si>
  <si>
    <t>PSY-201-A55</t>
  </si>
  <si>
    <t>PSY-201-A61</t>
  </si>
  <si>
    <t>PSY-201-B03</t>
  </si>
  <si>
    <t>PSY-201-B04</t>
  </si>
  <si>
    <t>PSY-201-B05</t>
  </si>
  <si>
    <t>B50</t>
  </si>
  <si>
    <t>PSY-201-B50</t>
  </si>
  <si>
    <t>G03</t>
  </si>
  <si>
    <t>PSY-201-G03</t>
  </si>
  <si>
    <t>PSY-201-H01</t>
  </si>
  <si>
    <t>PSY-201-H02</t>
  </si>
  <si>
    <t>PSY-201-H03</t>
  </si>
  <si>
    <t>PSY-201-H05</t>
  </si>
  <si>
    <t>PSY-201-H06</t>
  </si>
  <si>
    <t>PSY-201-H07</t>
  </si>
  <si>
    <t>PSY-201-H08</t>
  </si>
  <si>
    <t>PSY-201-H09</t>
  </si>
  <si>
    <t>PSY-201-H10</t>
  </si>
  <si>
    <t>PSY-201-H11</t>
  </si>
  <si>
    <t>PSY-201-H13</t>
  </si>
  <si>
    <t>PSY-201-H14</t>
  </si>
  <si>
    <t>PSY-201-H15</t>
  </si>
  <si>
    <t>PSY-201-H17</t>
  </si>
  <si>
    <t>PSY-201-H18</t>
  </si>
  <si>
    <t>PSY-201-H19</t>
  </si>
  <si>
    <t>PSY-201-H20</t>
  </si>
  <si>
    <t>H21</t>
  </si>
  <si>
    <t>PSY-201-H21</t>
  </si>
  <si>
    <t>PSY-201-I01</t>
  </si>
  <si>
    <t>PSY-201-I02</t>
  </si>
  <si>
    <t>PSY-201-I03</t>
  </si>
  <si>
    <t>PSY-201-I04</t>
  </si>
  <si>
    <t>PSY-201-I05</t>
  </si>
  <si>
    <t>PSY-201-I06</t>
  </si>
  <si>
    <t>PSY-201-I07</t>
  </si>
  <si>
    <t>PSY-201-I11</t>
  </si>
  <si>
    <t>PSY-201-I13</t>
  </si>
  <si>
    <t>PSY-201-I14</t>
  </si>
  <si>
    <t>PSY-201-V02</t>
  </si>
  <si>
    <t>PSY-201-V03</t>
  </si>
  <si>
    <t>PSY-201-V12</t>
  </si>
  <si>
    <t>PSY-201-V61</t>
  </si>
  <si>
    <t>PSY-201-W01</t>
  </si>
  <si>
    <t>PSY-203-A02</t>
  </si>
  <si>
    <t>Human Growth &amp; Develop</t>
  </si>
  <si>
    <t>PSY-203-A03</t>
  </si>
  <si>
    <t>PSY-203-A04</t>
  </si>
  <si>
    <t>PSY-203-A1Y</t>
  </si>
  <si>
    <t>PSY-203-B01</t>
  </si>
  <si>
    <t>PSY-203-B1Y</t>
  </si>
  <si>
    <t>PSY-203-I01</t>
  </si>
  <si>
    <t>PSY-203-I02</t>
  </si>
  <si>
    <t>PSY-203-I03</t>
  </si>
  <si>
    <t>PSY-203-I04</t>
  </si>
  <si>
    <t>PSY-203-V02</t>
  </si>
  <si>
    <t>PSY-208-A01</t>
  </si>
  <si>
    <t>Human Sexuality</t>
  </si>
  <si>
    <t>PSY-225-I01</t>
  </si>
  <si>
    <t>Social Psychology</t>
  </si>
  <si>
    <t>PSY-225-V02</t>
  </si>
  <si>
    <t>SOC-101-A01</t>
  </si>
  <si>
    <t>Intro to Sociology</t>
  </si>
  <si>
    <t>SOC-101-A02</t>
  </si>
  <si>
    <t>SOC-101-A04</t>
  </si>
  <si>
    <t>SOC-101-B02</t>
  </si>
  <si>
    <t>SOC-101-B5Y</t>
  </si>
  <si>
    <t>SOC-101-H01</t>
  </si>
  <si>
    <t>SOC-101-H02</t>
  </si>
  <si>
    <t>SOC-101-H03</t>
  </si>
  <si>
    <t>SOC-101-H04</t>
  </si>
  <si>
    <t>SOC-101-H05</t>
  </si>
  <si>
    <t>SOC-101-H06</t>
  </si>
  <si>
    <t>SOC-101-H07</t>
  </si>
  <si>
    <t>SOC-101-H08</t>
  </si>
  <si>
    <t>SOC-101-H10</t>
  </si>
  <si>
    <t>SOC-101-H11</t>
  </si>
  <si>
    <t>SOC-101-H12</t>
  </si>
  <si>
    <t>SOC-101-H13</t>
  </si>
  <si>
    <t>SOC-101-H18</t>
  </si>
  <si>
    <t>SOC-101-I01</t>
  </si>
  <si>
    <t>SOC-101-I02</t>
  </si>
  <si>
    <t>SOC-101-I04</t>
  </si>
  <si>
    <t>SOC-101-I05</t>
  </si>
  <si>
    <t>SOC-101-I06</t>
  </si>
  <si>
    <t>SOC-101-V5Y</t>
  </si>
  <si>
    <t>SOC-205-A01</t>
  </si>
  <si>
    <t>Social Problems</t>
  </si>
  <si>
    <t>SOC-205-H01</t>
  </si>
  <si>
    <t>SOC-205-H02</t>
  </si>
  <si>
    <t>I90</t>
  </si>
  <si>
    <t>GEO-102-I90</t>
  </si>
  <si>
    <t>PSY-201-I91</t>
  </si>
  <si>
    <t>I92</t>
  </si>
  <si>
    <t>PSY-201-I92</t>
  </si>
  <si>
    <t>SOC-101-I90</t>
  </si>
  <si>
    <t>SOC-205-I90</t>
  </si>
  <si>
    <t>ANT-202-I81</t>
  </si>
  <si>
    <t>GEO-102-I81</t>
  </si>
  <si>
    <t>PSC-201-I81</t>
  </si>
  <si>
    <t>PSC-201-I84</t>
  </si>
  <si>
    <t>PSC-201-I85</t>
  </si>
  <si>
    <t>PSY-201-I81</t>
  </si>
  <si>
    <t>PSY-201-I82</t>
  </si>
  <si>
    <t>PSY-201-I83</t>
  </si>
  <si>
    <t>PSY-201-I84</t>
  </si>
  <si>
    <t>PSY-201-I85</t>
  </si>
  <si>
    <t>I86</t>
  </si>
  <si>
    <t>PSY-201-I86</t>
  </si>
  <si>
    <t>PSY-201-I87</t>
  </si>
  <si>
    <t>PSY-203-I81</t>
  </si>
  <si>
    <t>PSY-203-I82</t>
  </si>
  <si>
    <t>SOC-101-I81</t>
  </si>
  <si>
    <t>SOC-101-I82</t>
  </si>
  <si>
    <t>SOC-101-I83</t>
  </si>
  <si>
    <t>ART-101-B01</t>
  </si>
  <si>
    <t>Art History and Apprecia</t>
  </si>
  <si>
    <t>ART-101-B02</t>
  </si>
  <si>
    <t>ART-101-B03</t>
  </si>
  <si>
    <t>ART-101-B04</t>
  </si>
  <si>
    <t>ART-101-B05</t>
  </si>
  <si>
    <t>ART-101-B06</t>
  </si>
  <si>
    <t>ART-101-G01</t>
  </si>
  <si>
    <t>ART-101-H01</t>
  </si>
  <si>
    <t>ART-101-H02</t>
  </si>
  <si>
    <t>ART-101-H03</t>
  </si>
  <si>
    <t>ART-101-H04</t>
  </si>
  <si>
    <t>ART-101-I01</t>
  </si>
  <si>
    <t>ART-101-I02</t>
  </si>
  <si>
    <t>ART-101-I03</t>
  </si>
  <si>
    <t>ART-101-I04</t>
  </si>
  <si>
    <t>ART-101-I05</t>
  </si>
  <si>
    <t>ART-101-I06</t>
  </si>
  <si>
    <t>ART-101-I07</t>
  </si>
  <si>
    <t>ART-101-I08</t>
  </si>
  <si>
    <t>ART-101-I09</t>
  </si>
  <si>
    <t>ART-101-I10</t>
  </si>
  <si>
    <t>ART-101-I11</t>
  </si>
  <si>
    <t>HIS-101-A01</t>
  </si>
  <si>
    <t>Western Civ to 1689</t>
  </si>
  <si>
    <t>HIS-101-A02</t>
  </si>
  <si>
    <t>HIS-101-B01</t>
  </si>
  <si>
    <t>HIS-101-B02</t>
  </si>
  <si>
    <t>HIS-101-H01</t>
  </si>
  <si>
    <t>HIS-101-H02</t>
  </si>
  <si>
    <t>HIS-101-I02</t>
  </si>
  <si>
    <t>HIS-101-I03</t>
  </si>
  <si>
    <t>HIS-102-A01</t>
  </si>
  <si>
    <t>Western Civ Post 1689</t>
  </si>
  <si>
    <t>HIS-102-B01</t>
  </si>
  <si>
    <t>HIS-102-I01</t>
  </si>
  <si>
    <t>HIS-102-I02</t>
  </si>
  <si>
    <t>HIS-102-I03</t>
  </si>
  <si>
    <t>HIS-102-I04</t>
  </si>
  <si>
    <t>HIS-102-I05</t>
  </si>
  <si>
    <t>HIS-201-A01</t>
  </si>
  <si>
    <t>Amer Hist: Disc to 1877</t>
  </si>
  <si>
    <t>HIS-201-B01</t>
  </si>
  <si>
    <t>HIS-201-B02</t>
  </si>
  <si>
    <t>HIS-201-B03</t>
  </si>
  <si>
    <t>HIS-201-B04</t>
  </si>
  <si>
    <t>HIS-201-G01</t>
  </si>
  <si>
    <t>HIS-201-H01</t>
  </si>
  <si>
    <t>HIS-201-H02</t>
  </si>
  <si>
    <t>HIS-201-H03</t>
  </si>
  <si>
    <t>HIS-201-H04</t>
  </si>
  <si>
    <t>HIS-201-H05</t>
  </si>
  <si>
    <t>HIS-201-H06</t>
  </si>
  <si>
    <t>HIS-201-H07</t>
  </si>
  <si>
    <t>HIS-201-H08</t>
  </si>
  <si>
    <t>HIS-201-H09</t>
  </si>
  <si>
    <t>HIS-201-H10</t>
  </si>
  <si>
    <t>HIS-201-H13</t>
  </si>
  <si>
    <t>HIS-201-I01</t>
  </si>
  <si>
    <t>HIS-201-I02</t>
  </si>
  <si>
    <t>HIS-201-I03</t>
  </si>
  <si>
    <t>HIS-201-I04</t>
  </si>
  <si>
    <t>HIS-201-I05</t>
  </si>
  <si>
    <t>HIS-201-I06</t>
  </si>
  <si>
    <t>HIS-201-I07</t>
  </si>
  <si>
    <t>W02</t>
  </si>
  <si>
    <t>HIS-201-W02</t>
  </si>
  <si>
    <t>HIS-202-A01</t>
  </si>
  <si>
    <t>Amer Hist: 1877 to Pres</t>
  </si>
  <si>
    <t>HIS-202-A02</t>
  </si>
  <si>
    <t>HIS-202-A03</t>
  </si>
  <si>
    <t>HIS-202-A04</t>
  </si>
  <si>
    <t>HIS-202-B02</t>
  </si>
  <si>
    <t>HIS-202-B03</t>
  </si>
  <si>
    <t>HIS-202-I01</t>
  </si>
  <si>
    <t>HIS-202-I02</t>
  </si>
  <si>
    <t>HIS-202-I03</t>
  </si>
  <si>
    <t>HIS-202-I04</t>
  </si>
  <si>
    <t>HIS-202-I05</t>
  </si>
  <si>
    <t>HIS-202-I06</t>
  </si>
  <si>
    <t>MUS-105-A01</t>
  </si>
  <si>
    <t>Music Appreciation</t>
  </si>
  <si>
    <t>MUS-105-A02</t>
  </si>
  <si>
    <t>MUS-105-A03</t>
  </si>
  <si>
    <t>MUS-105-B01</t>
  </si>
  <si>
    <t>MUS-105-B02</t>
  </si>
  <si>
    <t>MUS-105-B03</t>
  </si>
  <si>
    <t>MUS-105-B04</t>
  </si>
  <si>
    <t>MUS-105-B05</t>
  </si>
  <si>
    <t>MUS-105-H01</t>
  </si>
  <si>
    <t>MUS-105-H02</t>
  </si>
  <si>
    <t>MUS-105-H03</t>
  </si>
  <si>
    <t>MUS-105-H04</t>
  </si>
  <si>
    <t>MUS-105-H05</t>
  </si>
  <si>
    <t>MUS-105-H06</t>
  </si>
  <si>
    <t>MUS-105-H08</t>
  </si>
  <si>
    <t>MUS-105-I01</t>
  </si>
  <si>
    <t>MUS-105-I02</t>
  </si>
  <si>
    <t>MUS-105-I03</t>
  </si>
  <si>
    <t>MUS-105-I04</t>
  </si>
  <si>
    <t>SPC-205-A01</t>
  </si>
  <si>
    <t>Public Speaking</t>
  </si>
  <si>
    <t>SPC-205-A03</t>
  </si>
  <si>
    <t>SPC-205-A05</t>
  </si>
  <si>
    <t>SPC-205-A08</t>
  </si>
  <si>
    <t>SPC-205-A09</t>
  </si>
  <si>
    <t>SPC-205-A11</t>
  </si>
  <si>
    <t>SPC-205-A12</t>
  </si>
  <si>
    <t>SPC-205-A13</t>
  </si>
  <si>
    <t>SPC-205-A14</t>
  </si>
  <si>
    <t>SPC-205-B08</t>
  </si>
  <si>
    <t>SPC-205-B09</t>
  </si>
  <si>
    <t>SPC-205-B10</t>
  </si>
  <si>
    <t>SPC-205-B11</t>
  </si>
  <si>
    <t>SPC-205-G01</t>
  </si>
  <si>
    <t>SPC-205-H01</t>
  </si>
  <si>
    <t>SPC-205-H02</t>
  </si>
  <si>
    <t>SPC-205-H03</t>
  </si>
  <si>
    <t>SPC-205-H04</t>
  </si>
  <si>
    <t>SPC-205-I02</t>
  </si>
  <si>
    <t>SPC-205-I03</t>
  </si>
  <si>
    <t>SPC-205-I04</t>
  </si>
  <si>
    <t>SPC-205-I05</t>
  </si>
  <si>
    <t>SPC-205-I06</t>
  </si>
  <si>
    <t>SPC-205-I07</t>
  </si>
  <si>
    <t>SPC-205-I08</t>
  </si>
  <si>
    <t>SPC-205-I09</t>
  </si>
  <si>
    <t>SPC-205-I10</t>
  </si>
  <si>
    <t>SPC-205-I11</t>
  </si>
  <si>
    <t>SPC-205-I12</t>
  </si>
  <si>
    <t>SPC-205-I13</t>
  </si>
  <si>
    <t>SPC-205-I14</t>
  </si>
  <si>
    <t>SPC-205-I15</t>
  </si>
  <si>
    <t>THE-101-A01</t>
  </si>
  <si>
    <t>Intro. to Theatre</t>
  </si>
  <si>
    <t>THE-101-A02</t>
  </si>
  <si>
    <t>THE-101-A03</t>
  </si>
  <si>
    <t>THE-101-B01</t>
  </si>
  <si>
    <t>THE-101-B02</t>
  </si>
  <si>
    <t>THE-101-H01</t>
  </si>
  <si>
    <t>THE-101-H03</t>
  </si>
  <si>
    <t>THE-101-H04</t>
  </si>
  <si>
    <t>THE-101-H05</t>
  </si>
  <si>
    <t>THE-101-H07</t>
  </si>
  <si>
    <t>THE-101-H08</t>
  </si>
  <si>
    <t>THE-101-I01</t>
  </si>
  <si>
    <t>THE-101-I02</t>
  </si>
  <si>
    <t>THE-101-I03</t>
  </si>
  <si>
    <t>ART-101-I90</t>
  </si>
  <si>
    <t>HIS-201-I90</t>
  </si>
  <si>
    <t>HIS-201-I91</t>
  </si>
  <si>
    <t>HIS-202-I91</t>
  </si>
  <si>
    <t>MUS-105-I91</t>
  </si>
  <si>
    <t>SPC-205-I90</t>
  </si>
  <si>
    <t>SPC-205-I91</t>
  </si>
  <si>
    <t>THE-101-I91</t>
  </si>
  <si>
    <t>ART-101-I81</t>
  </si>
  <si>
    <t>ART-101-I82</t>
  </si>
  <si>
    <t>ART-101-I83</t>
  </si>
  <si>
    <t>HIS-101-I81</t>
  </si>
  <si>
    <t>HIS-101-I82</t>
  </si>
  <si>
    <t>HIS-102-I85</t>
  </si>
  <si>
    <t>HIS-201-I81</t>
  </si>
  <si>
    <t>HIS-201-I82</t>
  </si>
  <si>
    <t>HIS-202-I81</t>
  </si>
  <si>
    <t>HIS-202-I82</t>
  </si>
  <si>
    <t>MUS-105-I81</t>
  </si>
  <si>
    <t>MUS-105-V81</t>
  </si>
  <si>
    <t>MUS-105-V83</t>
  </si>
  <si>
    <t>SPC-205-I83</t>
  </si>
  <si>
    <t>SPC-205-I84</t>
  </si>
  <si>
    <t>SPC-205-V81</t>
  </si>
  <si>
    <t>847</t>
  </si>
  <si>
    <t>ACC-224-I01</t>
  </si>
  <si>
    <t>Business Taxation</t>
  </si>
  <si>
    <t>ACC-242-I02</t>
  </si>
  <si>
    <t>Small Business Software</t>
  </si>
  <si>
    <t>AHS-102-I09</t>
  </si>
  <si>
    <t>ANT-202-B01</t>
  </si>
  <si>
    <t>ART-101-H05</t>
  </si>
  <si>
    <t>ART-101-H06</t>
  </si>
  <si>
    <t>ART-101-H07</t>
  </si>
  <si>
    <t>ART-101-H09</t>
  </si>
  <si>
    <t>ART-101-I12</t>
  </si>
  <si>
    <t>AST-101-B1Y</t>
  </si>
  <si>
    <t>AST-102-V1Y</t>
  </si>
  <si>
    <t>BAF-101-B1Y</t>
  </si>
  <si>
    <t>BAF-101-H01</t>
  </si>
  <si>
    <t>BAF-101-H04</t>
  </si>
  <si>
    <t>BAF-101-H05</t>
  </si>
  <si>
    <t>BIO-101-A52</t>
  </si>
  <si>
    <t>BIO-101-B04</t>
  </si>
  <si>
    <t>B61</t>
  </si>
  <si>
    <t>BIO-101-B61</t>
  </si>
  <si>
    <t>BIO-101-V01</t>
  </si>
  <si>
    <t>BIO-101-V02</t>
  </si>
  <si>
    <t>BIO-101-V04</t>
  </si>
  <si>
    <t>V3Y</t>
  </si>
  <si>
    <t>BIO-101-V3Y</t>
  </si>
  <si>
    <t>V62</t>
  </si>
  <si>
    <t>BIO-101-V62</t>
  </si>
  <si>
    <t>V6Y</t>
  </si>
  <si>
    <t>BIO-101-V6Y</t>
  </si>
  <si>
    <t>BIO-112-A04</t>
  </si>
  <si>
    <t>BIO-112-V03</t>
  </si>
  <si>
    <t>V09</t>
  </si>
  <si>
    <t>BIO-112-V09</t>
  </si>
  <si>
    <t>BIO-112-V50</t>
  </si>
  <si>
    <t>BIO-112-V51</t>
  </si>
  <si>
    <t>BIO-206-I01</t>
  </si>
  <si>
    <t>Ecology Lab</t>
  </si>
  <si>
    <t>BIO-206-I03</t>
  </si>
  <si>
    <t>BIO-210-A16</t>
  </si>
  <si>
    <t>A17</t>
  </si>
  <si>
    <t>BIO-210-A17</t>
  </si>
  <si>
    <t>A62</t>
  </si>
  <si>
    <t>BIO-210-A62</t>
  </si>
  <si>
    <t>BIO-210-V05</t>
  </si>
  <si>
    <t>BIO-210-V06</t>
  </si>
  <si>
    <t>BIO-210-V3Y</t>
  </si>
  <si>
    <t>BIO-210-V4Y</t>
  </si>
  <si>
    <t>V54</t>
  </si>
  <si>
    <t>BIO-210-V54</t>
  </si>
  <si>
    <t>BIO-211-A07</t>
  </si>
  <si>
    <t>BIO-211-I01</t>
  </si>
  <si>
    <t>BIO-211-I02</t>
  </si>
  <si>
    <t>BIO-211-V03</t>
  </si>
  <si>
    <t>BIO-211-V04</t>
  </si>
  <si>
    <t>BIO-211-V08</t>
  </si>
  <si>
    <t>V10</t>
  </si>
  <si>
    <t>BIO-211-V10</t>
  </si>
  <si>
    <t>BIO-211-V1Y</t>
  </si>
  <si>
    <t>V63</t>
  </si>
  <si>
    <t>BIO-211-V63</t>
  </si>
  <si>
    <t>G51</t>
  </si>
  <si>
    <t>BUS-101-G51</t>
  </si>
  <si>
    <t>BUS-115-B5Y</t>
  </si>
  <si>
    <t>BUS-121-A1Y</t>
  </si>
  <si>
    <t>BUS-121-B02</t>
  </si>
  <si>
    <t>BUS-121-I02</t>
  </si>
  <si>
    <t>BUS-121-I04</t>
  </si>
  <si>
    <t>BUS-130-B1Y</t>
  </si>
  <si>
    <t>G55</t>
  </si>
  <si>
    <t>BUS-130-G55</t>
  </si>
  <si>
    <t>BUS-130-V61</t>
  </si>
  <si>
    <t>BUS-275-I01</t>
  </si>
  <si>
    <t>Business Internship</t>
  </si>
  <si>
    <t>COL-101-A01</t>
  </si>
  <si>
    <t>A35</t>
  </si>
  <si>
    <t>COL-101-A35</t>
  </si>
  <si>
    <t>B36</t>
  </si>
  <si>
    <t>COL-101-B36</t>
  </si>
  <si>
    <t>B37</t>
  </si>
  <si>
    <t>COL-101-B37</t>
  </si>
  <si>
    <t>COL-101-I03</t>
  </si>
  <si>
    <t>COL-101-I05</t>
  </si>
  <si>
    <t>I25</t>
  </si>
  <si>
    <t>COL-101-I25</t>
  </si>
  <si>
    <t>I30</t>
  </si>
  <si>
    <t>COL-101-I30</t>
  </si>
  <si>
    <t>COL-105-A01</t>
  </si>
  <si>
    <t>COL-105-I24</t>
  </si>
  <si>
    <t>COL-106-I09</t>
  </si>
  <si>
    <t>COL-106-I19</t>
  </si>
  <si>
    <t>COL-106-I20</t>
  </si>
  <si>
    <t>COL-106-I21</t>
  </si>
  <si>
    <t>COL-106-I22</t>
  </si>
  <si>
    <t>COL-106-I23</t>
  </si>
  <si>
    <t>COL-106-I24</t>
  </si>
  <si>
    <t>COL-106-I25</t>
  </si>
  <si>
    <t>COL-106-I27</t>
  </si>
  <si>
    <t>ECO-201-I02</t>
  </si>
  <si>
    <t>ENG-010-A01</t>
  </si>
  <si>
    <t>Developmental English</t>
  </si>
  <si>
    <t>ENG-010-A02</t>
  </si>
  <si>
    <t>ENG-010-A05</t>
  </si>
  <si>
    <t>ENG-010-A06</t>
  </si>
  <si>
    <t>ENG-010-B03</t>
  </si>
  <si>
    <t>ENG-010-B04</t>
  </si>
  <si>
    <t>ENG-010-V03</t>
  </si>
  <si>
    <t>ENG-010-V04</t>
  </si>
  <si>
    <t>ENG-010-V05</t>
  </si>
  <si>
    <t>ENG-010-V06</t>
  </si>
  <si>
    <t>ENG-011-A01</t>
  </si>
  <si>
    <t>Dev English Basic Workshop</t>
  </si>
  <si>
    <t>ENG-011-A02</t>
  </si>
  <si>
    <t>ENG-011-A03</t>
  </si>
  <si>
    <t>ENG-011-B01</t>
  </si>
  <si>
    <t>ENG-011-V01</t>
  </si>
  <si>
    <t>ENG-011-V03</t>
  </si>
  <si>
    <t>ENG-011-V51</t>
  </si>
  <si>
    <t>ENG-101-A11</t>
  </si>
  <si>
    <t>ENG-101-A14</t>
  </si>
  <si>
    <t>ENG-101-A51</t>
  </si>
  <si>
    <t>ENG-101-I13</t>
  </si>
  <si>
    <t>ENG-101-V02</t>
  </si>
  <si>
    <t>ENG-101-V04</t>
  </si>
  <si>
    <t>ENG-102-A03</t>
  </si>
  <si>
    <t>ENG-102-A05</t>
  </si>
  <si>
    <t>ENG-102-A06</t>
  </si>
  <si>
    <t>ENG-102-A07</t>
  </si>
  <si>
    <t>ENG-102-A08</t>
  </si>
  <si>
    <t>ENG-102-A09</t>
  </si>
  <si>
    <t>ENG-102-A10</t>
  </si>
  <si>
    <t>ENG-102-A15</t>
  </si>
  <si>
    <t>ENG-102-A16</t>
  </si>
  <si>
    <t>ENG-102-A17</t>
  </si>
  <si>
    <t>ENG-102-A1Y</t>
  </si>
  <si>
    <t>ENG-102-A20</t>
  </si>
  <si>
    <t>ENG-102-A21</t>
  </si>
  <si>
    <t>A60</t>
  </si>
  <si>
    <t>ENG-102-A60</t>
  </si>
  <si>
    <t>ENG-102-B02</t>
  </si>
  <si>
    <t>ENG-102-B03</t>
  </si>
  <si>
    <t>ENG-102-B04</t>
  </si>
  <si>
    <t>ENG-102-B07</t>
  </si>
  <si>
    <t>ENG-102-B08</t>
  </si>
  <si>
    <t>ENG-102-B09</t>
  </si>
  <si>
    <t>ENG-102-B13</t>
  </si>
  <si>
    <t>ENG-102-B14</t>
  </si>
  <si>
    <t>B15</t>
  </si>
  <si>
    <t>ENG-102-B15</t>
  </si>
  <si>
    <t>ENG-102-B16</t>
  </si>
  <si>
    <t>ENG-102-B19</t>
  </si>
  <si>
    <t>B51</t>
  </si>
  <si>
    <t>ENG-102-B51</t>
  </si>
  <si>
    <t>G02</t>
  </si>
  <si>
    <t>ENG-102-G02</t>
  </si>
  <si>
    <t>ENG-102-H07</t>
  </si>
  <si>
    <t>ENG-102-H08</t>
  </si>
  <si>
    <t>ENG-102-H10</t>
  </si>
  <si>
    <t>ENG-102-H11</t>
  </si>
  <si>
    <t>ENG-102-H13</t>
  </si>
  <si>
    <t>ENG-102-H14</t>
  </si>
  <si>
    <t>ENG-102-H15</t>
  </si>
  <si>
    <t>ENG-102-H16</t>
  </si>
  <si>
    <t>ENG-102-H17</t>
  </si>
  <si>
    <t>ENG-102-H19</t>
  </si>
  <si>
    <t>ENG-102-H20</t>
  </si>
  <si>
    <t>ENG-102-H21</t>
  </si>
  <si>
    <t>ENG-102-H22</t>
  </si>
  <si>
    <t>ENG-102-H23</t>
  </si>
  <si>
    <t>ENG-102-H24</t>
  </si>
  <si>
    <t>ENG-102-H25</t>
  </si>
  <si>
    <t>ENG-102-H26</t>
  </si>
  <si>
    <t>ENG-102-H27</t>
  </si>
  <si>
    <t>ENG-102-H28</t>
  </si>
  <si>
    <t>ENG-102-H29</t>
  </si>
  <si>
    <t>ENG-102-H30</t>
  </si>
  <si>
    <t>ENG-102-H31</t>
  </si>
  <si>
    <t>H32</t>
  </si>
  <si>
    <t>ENG-102-H32</t>
  </si>
  <si>
    <t>ENG-102-H33</t>
  </si>
  <si>
    <t>ENG-102-H34</t>
  </si>
  <si>
    <t>H35</t>
  </si>
  <si>
    <t>ENG-102-H35</t>
  </si>
  <si>
    <t>ENG-102-I10</t>
  </si>
  <si>
    <t>ENG-102-I12</t>
  </si>
  <si>
    <t>ENG-102-I13</t>
  </si>
  <si>
    <t>ENG-102-I14</t>
  </si>
  <si>
    <t>ENG-102-I15</t>
  </si>
  <si>
    <t>ENG-102-V02</t>
  </si>
  <si>
    <t>ENG-102-V51</t>
  </si>
  <si>
    <t>ENG-102-W01</t>
  </si>
  <si>
    <t>ENG-160-A06</t>
  </si>
  <si>
    <t>ENG-160-I09</t>
  </si>
  <si>
    <t>ENG-160-I10</t>
  </si>
  <si>
    <t>ENG-160-V51</t>
  </si>
  <si>
    <t>ENG-165-V51</t>
  </si>
  <si>
    <t>GEO-102-A03</t>
  </si>
  <si>
    <t>HIS-101-A03</t>
  </si>
  <si>
    <t>HIS-102-H01</t>
  </si>
  <si>
    <t>HIS-102-H02</t>
  </si>
  <si>
    <t>HIS-102-H03</t>
  </si>
  <si>
    <t>HIS-102-H04</t>
  </si>
  <si>
    <t>HIS-202-A05</t>
  </si>
  <si>
    <t>HIS-202-A1Y</t>
  </si>
  <si>
    <t>HIS-202-H01</t>
  </si>
  <si>
    <t>HIS-202-H02</t>
  </si>
  <si>
    <t>HIS-202-H03</t>
  </si>
  <si>
    <t>HIS-202-H04</t>
  </si>
  <si>
    <t>HIS-202-H05</t>
  </si>
  <si>
    <t>HIS-202-H06</t>
  </si>
  <si>
    <t>HIS-202-H07</t>
  </si>
  <si>
    <t>HIS-202-H08</t>
  </si>
  <si>
    <t>HIS-202-H09</t>
  </si>
  <si>
    <t>HIS-202-H10</t>
  </si>
  <si>
    <t>HIS-202-H11</t>
  </si>
  <si>
    <t>HIS-202-I07</t>
  </si>
  <si>
    <t>HIS-202-W01</t>
  </si>
  <si>
    <t>MAT-102-A01</t>
  </si>
  <si>
    <t>Intermediate Algebra</t>
  </si>
  <si>
    <t>MAT-102-A02</t>
  </si>
  <si>
    <t>MAT-102-A04</t>
  </si>
  <si>
    <t>MAT-102-A06</t>
  </si>
  <si>
    <t>MAT-102-B01</t>
  </si>
  <si>
    <t>MAT-102-B03</t>
  </si>
  <si>
    <t>MAT-102-V02</t>
  </si>
  <si>
    <t>MAT-102-V51</t>
  </si>
  <si>
    <t>MAT-102-V56</t>
  </si>
  <si>
    <t>MAT-110-A02</t>
  </si>
  <si>
    <t>MAT-110-A03</t>
  </si>
  <si>
    <t>MAT-110-B04</t>
  </si>
  <si>
    <t>MAT-110-H01</t>
  </si>
  <si>
    <t>MAT-110-I04</t>
  </si>
  <si>
    <t>MAT-110-V52</t>
  </si>
  <si>
    <t>MAT-111-A02</t>
  </si>
  <si>
    <t>MAT-111-H01</t>
  </si>
  <si>
    <t>MAT-112-A01</t>
  </si>
  <si>
    <t>Precalculus</t>
  </si>
  <si>
    <t>MAT-112-A2Y</t>
  </si>
  <si>
    <t>MAT-112-B1Y</t>
  </si>
  <si>
    <t>N1Y</t>
  </si>
  <si>
    <t>MAT-112-N1Y</t>
  </si>
  <si>
    <t>MAT-112-V5Y</t>
  </si>
  <si>
    <t>MAT-114-A02</t>
  </si>
  <si>
    <t>Intermediate Algebra Compresse</t>
  </si>
  <si>
    <t>MAT-114-A03</t>
  </si>
  <si>
    <t>MAT-114-B01</t>
  </si>
  <si>
    <t>MAT-114-V51</t>
  </si>
  <si>
    <t>MAT-120-A01</t>
  </si>
  <si>
    <t>MAT-120-A05</t>
  </si>
  <si>
    <t>MAT-120-A06</t>
  </si>
  <si>
    <t>MAT-120-A60</t>
  </si>
  <si>
    <t>MAT-120-B02</t>
  </si>
  <si>
    <t>MAT-120-B04</t>
  </si>
  <si>
    <t>MAT-120-I06</t>
  </si>
  <si>
    <t>MAT-120-I07</t>
  </si>
  <si>
    <t>MAT-120-V61</t>
  </si>
  <si>
    <t>V65</t>
  </si>
  <si>
    <t>MAT-120-V65</t>
  </si>
  <si>
    <t>B60</t>
  </si>
  <si>
    <t>MAT-170-B60</t>
  </si>
  <si>
    <t>MAT-170-V02</t>
  </si>
  <si>
    <t>MGT-101-A1Y</t>
  </si>
  <si>
    <t>MGT-101-B02</t>
  </si>
  <si>
    <t>MGT-201-A01</t>
  </si>
  <si>
    <t>MGT-250-I01</t>
  </si>
  <si>
    <t>Situational Supervision</t>
  </si>
  <si>
    <t>MKT-101-B01</t>
  </si>
  <si>
    <t>MKT-101-I02</t>
  </si>
  <si>
    <t>MKT-111-B1Y</t>
  </si>
  <si>
    <t>Media Relations</t>
  </si>
  <si>
    <t>MKT-120-A1Y</t>
  </si>
  <si>
    <t>Sales Principles</t>
  </si>
  <si>
    <t>MKT-260-I01</t>
  </si>
  <si>
    <t>Marketing Management</t>
  </si>
  <si>
    <t>MKT-268-B1Y</t>
  </si>
  <si>
    <t>MUS-105-A04</t>
  </si>
  <si>
    <t>MUS-105-I05</t>
  </si>
  <si>
    <t>MUS-105-I06</t>
  </si>
  <si>
    <t>NUR-141-A03</t>
  </si>
  <si>
    <t>NUR-141-I02</t>
  </si>
  <si>
    <t>PHY-201-V2Y</t>
  </si>
  <si>
    <t>Physics I</t>
  </si>
  <si>
    <t>PHY-201-V3Y</t>
  </si>
  <si>
    <t>PHY-201-V5Y</t>
  </si>
  <si>
    <t>PHY-202-H01</t>
  </si>
  <si>
    <t>Physics II</t>
  </si>
  <si>
    <t>PHY-202-V01</t>
  </si>
  <si>
    <t>PHY-221-V02</t>
  </si>
  <si>
    <t>University Physics I</t>
  </si>
  <si>
    <t>PHY-221-V1Y</t>
  </si>
  <si>
    <t>PHY-222-V1Y</t>
  </si>
  <si>
    <t>University Physics II</t>
  </si>
  <si>
    <t>PSY-201-A11</t>
  </si>
  <si>
    <t>PSY-201-A13</t>
  </si>
  <si>
    <t>PSY-201-A1Y</t>
  </si>
  <si>
    <t>PSY-201-A51</t>
  </si>
  <si>
    <t>PSY-201-B02</t>
  </si>
  <si>
    <t>PSY-201-H04</t>
  </si>
  <si>
    <t>PSY-201-H12</t>
  </si>
  <si>
    <t>PSY-201-I08</t>
  </si>
  <si>
    <t>PSY-201-I09</t>
  </si>
  <si>
    <t>PSY-201-V01</t>
  </si>
  <si>
    <t>PSY-201-V08</t>
  </si>
  <si>
    <t>PSY-203-A06</t>
  </si>
  <si>
    <t>PSY-203-V01</t>
  </si>
  <si>
    <t>PSY-203-V61</t>
  </si>
  <si>
    <t>PSY-208-A1Y</t>
  </si>
  <si>
    <t>PSY-225-H01</t>
  </si>
  <si>
    <t>PSY-225-H02</t>
  </si>
  <si>
    <t>PSY-225-V03</t>
  </si>
  <si>
    <t>SOC-101-A03</t>
  </si>
  <si>
    <t>SOC-101-A1Y</t>
  </si>
  <si>
    <t>SOC-101-B03</t>
  </si>
  <si>
    <t>SOC-101-H09</t>
  </si>
  <si>
    <t>SOC-101-H14</t>
  </si>
  <si>
    <t>SOC-101-H15</t>
  </si>
  <si>
    <t>SOC-101-H16</t>
  </si>
  <si>
    <t>SOC-101-H17</t>
  </si>
  <si>
    <t>SOC-205-I01</t>
  </si>
  <si>
    <t>SPC-205-A04</t>
  </si>
  <si>
    <t>SPC-205-A06</t>
  </si>
  <si>
    <t>SPC-205-A07</t>
  </si>
  <si>
    <t>SPC-205-B01</t>
  </si>
  <si>
    <t>SPC-205-B02</t>
  </si>
  <si>
    <t>SPC-205-B04</t>
  </si>
  <si>
    <t>SPC-205-B06</t>
  </si>
  <si>
    <t>SPC-205-B07</t>
  </si>
  <si>
    <t>SPC-205-I17</t>
  </si>
  <si>
    <t>SPC-205-I19</t>
  </si>
  <si>
    <t>SPC-205-I22</t>
  </si>
  <si>
    <t>THE-101-A04</t>
  </si>
  <si>
    <t>THE-101-B03</t>
  </si>
  <si>
    <t>THE-101-H02</t>
  </si>
  <si>
    <t>I29</t>
  </si>
  <si>
    <t>COL-101-I29</t>
  </si>
  <si>
    <t>COL-106-I26</t>
  </si>
  <si>
    <t>COL-106-I30</t>
  </si>
  <si>
    <t>COL-106-I31</t>
  </si>
  <si>
    <t>PSY-201-I90</t>
  </si>
  <si>
    <t>PSY-203-I90</t>
  </si>
  <si>
    <t>THE-101-I90</t>
  </si>
  <si>
    <t>AST-101-I81</t>
  </si>
  <si>
    <t>AST-102-I81</t>
  </si>
  <si>
    <t>BAF-101-I81</t>
  </si>
  <si>
    <t>BIO-112-V81</t>
  </si>
  <si>
    <t>BIO-210-V83</t>
  </si>
  <si>
    <t>A8Y</t>
  </si>
  <si>
    <t>BUS-116-A8Y</t>
  </si>
  <si>
    <t>Business Opportunity Analysis</t>
  </si>
  <si>
    <t>A81</t>
  </si>
  <si>
    <t>BUS-130-A81</t>
  </si>
  <si>
    <t>COL-105-H15</t>
  </si>
  <si>
    <t>COL-106-I28</t>
  </si>
  <si>
    <t>COL-106-I29</t>
  </si>
  <si>
    <t>ENG-010-A81</t>
  </si>
  <si>
    <t>ENG-010-V81</t>
  </si>
  <si>
    <t>ENG-010-V82</t>
  </si>
  <si>
    <t>ENG-011-A81</t>
  </si>
  <si>
    <t>ENG-101-A83</t>
  </si>
  <si>
    <t>ENG-101-I85</t>
  </si>
  <si>
    <t>ENG-101-I86</t>
  </si>
  <si>
    <t>ENG-102-A81</t>
  </si>
  <si>
    <t>ENG-102-I81</t>
  </si>
  <si>
    <t>ENG-102-I83</t>
  </si>
  <si>
    <t>ENG-160-I82</t>
  </si>
  <si>
    <t>ENG-160-I84</t>
  </si>
  <si>
    <t>HIS-102-I81</t>
  </si>
  <si>
    <t>IDS-112-V82</t>
  </si>
  <si>
    <t>MAT-110-I82</t>
  </si>
  <si>
    <t>MAT-120-V83</t>
  </si>
  <si>
    <t>MGT-120-I81</t>
  </si>
  <si>
    <t>Small Bus Management</t>
  </si>
  <si>
    <t>MKT-101-B81</t>
  </si>
  <si>
    <t>MKT-120-I81</t>
  </si>
  <si>
    <t>MUS-105-V82</t>
  </si>
  <si>
    <t>SOC-205-I81</t>
  </si>
  <si>
    <t>SPC-205-I82</t>
  </si>
  <si>
    <t>SPC-205-I85</t>
  </si>
  <si>
    <t>THE-101-I82</t>
  </si>
  <si>
    <t>AHS-102-I20</t>
  </si>
  <si>
    <t>BAF-101-I20</t>
  </si>
  <si>
    <t>BUS-130-I20</t>
  </si>
  <si>
    <t>COL-101-I19</t>
  </si>
  <si>
    <t>ENG-102-I20</t>
  </si>
  <si>
    <t>HIS-102-I20</t>
  </si>
  <si>
    <t>HIS-202-I20</t>
  </si>
  <si>
    <t>MUS-105-I21</t>
  </si>
  <si>
    <t>PSY-201-I20</t>
  </si>
  <si>
    <t>PSY-201-I21</t>
  </si>
  <si>
    <t>PSY-203-I20</t>
  </si>
  <si>
    <t>SOC-101-I20</t>
  </si>
  <si>
    <t>SPC-205-I20</t>
  </si>
  <si>
    <t>SPC-205-I21</t>
  </si>
  <si>
    <t>PSC-201-H04</t>
  </si>
  <si>
    <t>PSC-201-H05</t>
  </si>
  <si>
    <t>101</t>
  </si>
  <si>
    <t>ECO-201-101</t>
  </si>
  <si>
    <t>Principles of Macroeconomics</t>
  </si>
  <si>
    <t>ECO-201-I03</t>
  </si>
  <si>
    <t>ECO-201-I04</t>
  </si>
  <si>
    <t>ReadingFrequency_Avg</t>
  </si>
  <si>
    <t>Quality_Avg</t>
  </si>
  <si>
    <t>Have you ever skipped buying required course materials because of the cost?</t>
  </si>
  <si>
    <t>How often do you have access to required course materials by the first day of class?</t>
  </si>
  <si>
    <t>Have you ever done any of the following as a result of the high cost of required course materials or</t>
  </si>
  <si>
    <t>Compared to textbooks and materials that you had to purchase for your other classes, how often have</t>
  </si>
  <si>
    <t>How would you describe the quality of the free textbook/materials (OER) used in this course compared</t>
  </si>
  <si>
    <t>What is your most frequent method of reading the textbook/materials (OER) in this course?</t>
  </si>
  <si>
    <t>Do you feel that the fact the textbook/material (OER) is free impacts how much of it you read?</t>
  </si>
  <si>
    <t>Indicate your level of agreement with each of the following statements about the textbook/materials</t>
  </si>
  <si>
    <t>Indicate your level of agreement with each of the following statements about the textbook/materials1</t>
  </si>
  <si>
    <t>Indicate your level of agreement with each of the following statements about the textbook/materials2</t>
  </si>
  <si>
    <t>Indicate your level of agreement with each of the following statements about the textbook/materials3</t>
  </si>
  <si>
    <t>Indicate your level of agreement with each of the following statements about the textbook/materials4</t>
  </si>
  <si>
    <t>Indicate your level of agreement with each of the following statements about the textbook/materials5</t>
  </si>
  <si>
    <t>Indicate your level of agreement with each of the following statements about the textbook/materials6</t>
  </si>
  <si>
    <t>Indicate your level of agreement with each of the following statements about the textbook/materials7</t>
  </si>
  <si>
    <t>Have you faced any challenges using the open educational resources (OER) materials used in this clas</t>
  </si>
  <si>
    <t>What can we do to improve your experience with OER textbooks/materials like those used in this cours</t>
  </si>
  <si>
    <t>Would you prefer more of your courses use OER instead of requiring you to purchase textbooks?</t>
  </si>
  <si>
    <t>Are you completing this for extra credit?</t>
  </si>
  <si>
    <t>SkippedBuying_Num</t>
  </si>
  <si>
    <t>AccessFirstDay_Num</t>
  </si>
  <si>
    <t>CostConcern_Flag</t>
  </si>
  <si>
    <t>Quality_Num</t>
  </si>
  <si>
    <t>ReadingFrequency_Num</t>
  </si>
  <si>
    <t>PreferMoreOER_Num</t>
  </si>
  <si>
    <t>EasyToAccess_Num</t>
  </si>
  <si>
    <t>EasyToUse_Num</t>
  </si>
  <si>
    <t>UpToDate_Num</t>
  </si>
  <si>
    <t>MoreUseful_Num</t>
  </si>
  <si>
    <t>MoreEngaging_Num</t>
  </si>
  <si>
    <t>PreferOER_Num</t>
  </si>
  <si>
    <t>RecommendOER_Num</t>
  </si>
  <si>
    <t>SupportsLearning_Num</t>
  </si>
  <si>
    <t>Course-Section Paste</t>
  </si>
  <si>
    <t>No</t>
  </si>
  <si>
    <t>Always</t>
  </si>
  <si>
    <t>About the same as my other textbooks</t>
  </si>
  <si>
    <t>Comparable to my other textbooks</t>
  </si>
  <si>
    <t>Online while connected to the internet</t>
  </si>
  <si>
    <t>Strongly Agree</t>
  </si>
  <si>
    <t>Agree</t>
  </si>
  <si>
    <t>Neutral</t>
  </si>
  <si>
    <t>Disagree</t>
  </si>
  <si>
    <t>Strongly Disagree</t>
  </si>
  <si>
    <t>No Preference</t>
  </si>
  <si>
    <t>Yes</t>
  </si>
  <si>
    <t>More often than my other textbooks</t>
  </si>
  <si>
    <t>Often</t>
  </si>
  <si>
    <t>Superior to my other textbooks</t>
  </si>
  <si>
    <t>I print the material and read a hard copy</t>
  </si>
  <si>
    <t>Yes, I read more of it</t>
  </si>
  <si>
    <t>I download the material and use my computer, e-reader, phone, etc. to read the text/material offline</t>
  </si>
  <si>
    <t>Sometimes</t>
  </si>
  <si>
    <t>Inferior to my other textbooks</t>
  </si>
  <si>
    <t>Yes, I read less of it</t>
  </si>
  <si>
    <t>I have not read enough of the textbook/material in this course to form an opinion</t>
  </si>
  <si>
    <t>Less often than my other textbooks</t>
  </si>
  <si>
    <t>none</t>
  </si>
  <si>
    <t>The only issue I had was sometimes the web version wouldn’t load the activities but would load the reading</t>
  </si>
  <si>
    <t>no I have not.</t>
  </si>
  <si>
    <t>Nope</t>
  </si>
  <si>
    <t>No, It has always been easy to access.</t>
  </si>
  <si>
    <t>Never</t>
  </si>
  <si>
    <t>Some assignments aren't clear on what exactly needs to be done, but Dr. Gilbert answered any questions I had.</t>
  </si>
  <si>
    <t>No, not at all</t>
  </si>
  <si>
    <t>The only problems I have encountered is when the OER isn't structured or organized very well</t>
  </si>
  <si>
    <t>I have not faced any challenges.</t>
  </si>
  <si>
    <t>The Richland County School District One Network has restricted access to the course materials or extended periods of time on multiple occasions</t>
  </si>
  <si>
    <t>Being a dual-enrollment student, the textbook was blocked on my laptop. I fixed this issue by downloading the text book to my laptop so that I could access it.</t>
  </si>
  <si>
    <t>well one time the book website wouldn't work but I downloaded the book so all was good afterwards.</t>
  </si>
  <si>
    <t>No challenges</t>
  </si>
  <si>
    <t>n/a</t>
  </si>
  <si>
    <t>Not every much, everything runs smoothly.</t>
  </si>
  <si>
    <t>Make sure that textbooks in other course have like hyperlinked practice on the online textbook, and it also helps having the interactive textbook along with the actual textbook.</t>
  </si>
  <si>
    <t>It’s very small print and hard to read</t>
  </si>
  <si>
    <t>Make it more accessible</t>
  </si>
  <si>
    <t>I have yet to face any challenges.</t>
  </si>
  <si>
    <t>I don't think that anything needs to be improved, these textbooks are good.</t>
  </si>
  <si>
    <t>None.</t>
  </si>
  <si>
    <t>no.</t>
  </si>
  <si>
    <t>impliment them in more courses.</t>
  </si>
  <si>
    <t>I have not had any challenges using the OER</t>
  </si>
  <si>
    <t>I haven't faced any problems at all everythings been great and responsive.</t>
  </si>
  <si>
    <t>Nothing at all everything is great.</t>
  </si>
  <si>
    <t>I have not faced any challenges using the open educational resources for this class.</t>
  </si>
  <si>
    <t>I believe there are no improvements needed.</t>
  </si>
  <si>
    <t>At first, locating the online textbook wasn't very clear. I had to click on a couple of links to access it. I think an online textbook is perfect for a course like this.</t>
  </si>
  <si>
    <t>In this course I prefer an online textbook.</t>
  </si>
  <si>
    <t>I have faced no challenges.</t>
  </si>
  <si>
    <t>All is well</t>
  </si>
  <si>
    <t>No.  The chapters are short and engaging.</t>
  </si>
  <si>
    <t>No I have not</t>
  </si>
  <si>
    <t>i think nothing nerds to be improved !</t>
  </si>
  <si>
    <t>nothing at all</t>
  </si>
  <si>
    <t>NA</t>
  </si>
  <si>
    <t>nA</t>
  </si>
  <si>
    <t>no i haven’t</t>
  </si>
  <si>
    <t>i think it’s pretty solid</t>
  </si>
  <si>
    <t>Some form of engagement or optional interactivity would be nice. Despite many being short pages, it would be nice to form more tangible associations outside of the annotations.</t>
  </si>
  <si>
    <t>None that I can think of.</t>
  </si>
  <si>
    <t>Everything is good the way it is.</t>
  </si>
  <si>
    <t>No I haven’t experienced any problems.</t>
  </si>
  <si>
    <t>No challenges. I just don't read the online textbooks or open them very often because I prefer actual hard-copy textbooks. I learn better that way so my answers will reflect that bias.</t>
  </si>
  <si>
    <t>No comment.</t>
  </si>
  <si>
    <t>I think that It would help to have a read to you feature</t>
  </si>
  <si>
    <t>No, I have not faced any challenges using the open educational resources materials in this class.</t>
  </si>
  <si>
    <t>My experience with OER textbooks has been great.</t>
  </si>
  <si>
    <t>I have never faced any challenges using the OER materials.</t>
  </si>
  <si>
    <t>Including more interactive content and also including a type of system that allows students to create feedback on the materials can help identify areas for improvement and ensure student needs are being met.</t>
  </si>
  <si>
    <t>None so far.</t>
  </si>
  <si>
    <t>From my experience, everything has been well.</t>
  </si>
  <si>
    <t>Nope.</t>
  </si>
  <si>
    <t>Not much. I didn't have a problem. Better then my normal textbooks.</t>
  </si>
  <si>
    <t>Nothing</t>
  </si>
  <si>
    <t>Just getting use to it.</t>
  </si>
  <si>
    <t>More examples with easily obtainable answers that are in detail.</t>
  </si>
  <si>
    <t>I prefer to read hard copy books.</t>
  </si>
  <si>
    <t>Provide a hardcopy option</t>
  </si>
  <si>
    <t>I feel like it’s harder to find the information I need when I have to scroll through the pages online rather than in a physical book. I don’t even bother using the textbook because it’s too time consuming to find the right info</t>
  </si>
  <si>
    <t>Offer physical books and online and let people choose</t>
  </si>
  <si>
    <t>Make them more clear on D2L when the due dates are for assignments!</t>
  </si>
  <si>
    <t>No.</t>
  </si>
  <si>
    <t>possible of making some of the work more interacted with the textbook.</t>
  </si>
  <si>
    <t>The book doesn't go over all necessary principles before working examples, so I have to scour the example problems to find information that should have been in the teaching section of the book. Often there is no explanation of why certain things are done in the examples.
I am used to needing to read the textbook in math courses, and I usually do very well with that. Math teachers are notorious for being poor communicators, so I think it is imperative that math classes have a high quality textbook.</t>
  </si>
  <si>
    <t>Do not use them for technical classes. Math teachers are notorious for being poor communicators, so I think it is imperative that math classes have high quality textbooks.</t>
  </si>
  <si>
    <t>I haven’t</t>
  </si>
  <si>
    <t>Make the information a bit more up to date</t>
  </si>
  <si>
    <t>I have not had any issues yet.</t>
  </si>
  <si>
    <t>No, I have not had issues with it.</t>
  </si>
  <si>
    <t>Nothing, it was good.</t>
  </si>
  <si>
    <t>Not really.</t>
  </si>
  <si>
    <t>Nothing I can think of.</t>
  </si>
  <si>
    <t>Maybe separating the materials into smaller sections.</t>
  </si>
  <si>
    <t>None to note.</t>
  </si>
  <si>
    <t>I have not</t>
  </si>
  <si>
    <t>Nothing my experience was good in this course and the others</t>
  </si>
  <si>
    <t>Nope. In the courses that use them, they are very easy to get to.</t>
  </si>
  <si>
    <t>Not much else I can really suggest.</t>
  </si>
  <si>
    <t>Nothing, the course is good as it is</t>
  </si>
  <si>
    <t>I am a dual enrollment student from Richland One. When connected to R1's network, the OER does not work properly.</t>
  </si>
  <si>
    <t>Communicate with R1 to mkae the OER more accessible while on R1's network.</t>
  </si>
  <si>
    <t>The richland one internet makes it harder to access the textbook in school</t>
  </si>
  <si>
    <t>yes it tends to load and not come up</t>
  </si>
  <si>
    <t>better computers</t>
  </si>
  <si>
    <t>More up to date resources</t>
  </si>
  <si>
    <t>yes, I wasn't able to access the book for a while because it wouldn't load on my school computer.</t>
  </si>
  <si>
    <t>Im not sure.</t>
  </si>
  <si>
    <t>Yes, first with accessing it but now I am fine.</t>
  </si>
  <si>
    <t>Slight trouble locating certain material.</t>
  </si>
  <si>
    <t>nothing.</t>
  </si>
  <si>
    <t>I think that the OER materials could be better by making them more engaging and easier to follow. Adding videos, examples, and quizzes would help me understand the content more.</t>
  </si>
  <si>
    <t>I have had to out-source information due to lack of information in the textbook.</t>
  </si>
  <si>
    <t>Don't use this book and use one more relevant to the material.</t>
  </si>
  <si>
    <t>I really enjoy the read aloud feature</t>
  </si>
  <si>
    <t>no, I haven't</t>
  </si>
  <si>
    <t>everything is fine for me</t>
  </si>
  <si>
    <t>in one of my textbooks, when trying to access the textbook, it said "my session had timed out". Because of this I tried closing the browser multiple times, signing in and out and trying to access the textbook in another way; and I still couldn't get access. I finally gave up, and went back to it the next day, and didn't have the same problem.</t>
  </si>
  <si>
    <t>i don't know</t>
  </si>
  <si>
    <t>The chapters felt like they were not as engaging as they could be, but they worked as a good preparation for covering the topic in class. It would not be possible to have the same depth of understanding just from reading the chapter. I have no desire to reread the textbook and would not use it as reference in other projects. There was some technical details that felt off as well, like sentences being out of place or incomplete.</t>
  </si>
  <si>
    <t>Give more information about certain topics in a more detailed and professional way.</t>
  </si>
  <si>
    <t>No improvements needed in my opinion.</t>
  </si>
  <si>
    <t>I have not faced any challenges using the open educational resources materials.</t>
  </si>
  <si>
    <t>No, everything is good.</t>
  </si>
  <si>
    <t>No!</t>
  </si>
  <si>
    <t>I think it is all great!</t>
  </si>
  <si>
    <t>It is good as is.</t>
  </si>
  <si>
    <t>I think its pretty useful until you don’t have access to WiFi</t>
  </si>
  <si>
    <t>Condensing the information in to less text would help people to focus on reading the textbook better.</t>
  </si>
  <si>
    <t>No, challenges</t>
  </si>
  <si>
    <t>Add images throughout txt, to get a more picture of material</t>
  </si>
  <si>
    <t>Early iterations seemed like a bunch of word slop, and endless paragraphs that finding specific information was not easy.</t>
  </si>
  <si>
    <t>Allow us to search for terms throughout the text, because many of us realistically don't have time to read every last word. Also include terms for definitions that are on quizzes.</t>
  </si>
  <si>
    <t>Just opening it up every time online.</t>
  </si>
  <si>
    <t>Ni</t>
  </si>
  <si>
    <t>I have not. Dr.Gilmer makes it very easy to find on D2L and post each thing we need to read individually, making it even easier to navigate where we need to be and read, on top of including each reading in the schedule of activities</t>
  </si>
  <si>
    <t>I am happy with the way it is.</t>
  </si>
  <si>
    <t>in my opinion, they are perfect.</t>
  </si>
  <si>
    <t>Finding and using OER textbooks/materials that have enough information that covers all points in lecture.</t>
  </si>
  <si>
    <t>Sometimes it is hard to find.</t>
  </si>
  <si>
    <t>Make the links stand out more</t>
  </si>
  <si>
    <t>Nonw</t>
  </si>
  <si>
    <t>No challenges faced. But I do wish there was an option to purchase a textbook because I prefer a textbook over online material.</t>
  </si>
  <si>
    <t>To have the option of either online material or textbook for those who like textbooks.</t>
  </si>
  <si>
    <t>I think giving students the option of a physical book would be nice, I would read more of it if it was a physical copy.</t>
  </si>
  <si>
    <t>Overall the text book is perfect for me to use.</t>
  </si>
  <si>
    <t>No, I have not.</t>
  </si>
  <si>
    <t>They are perfectly fine.</t>
  </si>
  <si>
    <t>Make all classes have a free textbook.</t>
  </si>
  <si>
    <t>Maybe more in-material activities.</t>
  </si>
  <si>
    <t>I really haven't came across any roadblocks when assessing the textbook.</t>
  </si>
  <si>
    <t>The only challenges I face are with things outside the course, like when my wifi is down or my computer randomly decides that it doesn't want to cooperate.</t>
  </si>
  <si>
    <t>There isn't much to improve, the experience is pretty alright right now.</t>
  </si>
  <si>
    <t>Sometimes, I am not able to download my textbook chapters, and I am not able to read offline.</t>
  </si>
  <si>
    <t>Make the textbooks available offline.</t>
  </si>
  <si>
    <t>I haven't faced any challenges using the OER</t>
  </si>
  <si>
    <t>Make it easier to navigate.</t>
  </si>
  <si>
    <t>Chunking the chapters into different sections on D2L could be useful.</t>
  </si>
  <si>
    <t>I haven't faced any issues, and really like the online resources</t>
  </si>
  <si>
    <t>I think it was greatly given, and I'm glad it was given for us to use</t>
  </si>
  <si>
    <t>No ma'am</t>
  </si>
  <si>
    <t>continue to utilize OER textbooks so that there accessible to all students as to not limit them on the affordabliti</t>
  </si>
  <si>
    <t>No I habve not.</t>
  </si>
  <si>
    <t>I think they are adequate the way they are.</t>
  </si>
  <si>
    <t>The only challenges come outside of the course, like when my wifi is down or if my computer just randomly decides that it doesn't want to cooperate.</t>
  </si>
  <si>
    <t>There's not really much to improve, its pretty alright at the moment.</t>
  </si>
  <si>
    <t>I have no issues with how it is now.</t>
  </si>
  <si>
    <t>Overall, I enjoyed it. I like that it only focuses on the things that we need to know and that I don't have to go through a bunch of unnecessary material.</t>
  </si>
  <si>
    <t>I don’t have any complaints</t>
  </si>
  <si>
    <t>It’s very simple to use in my opinion and I don’t have anything to say that’ll improve it.</t>
  </si>
  <si>
    <t>I like it as it is because its easy to access and use. It's also no cost which is a plus.</t>
  </si>
  <si>
    <t>I haven't faced any challenges.</t>
  </si>
  <si>
    <t>I feel there's nothing to improve on.</t>
  </si>
  <si>
    <t>No issues!</t>
  </si>
  <si>
    <t>Break it up into different drop down tabs instead of putting everything in one scroll down tab, that way studying is easy to manuever and finding different topics.</t>
  </si>
  <si>
    <t>N/a.</t>
  </si>
  <si>
    <t>I have had nothing but positive experiences.</t>
  </si>
  <si>
    <t>I don't think anything needs to be changed... However I do think that in classes that you have to buy textbooks for are often unfair. If I hadnt gotten book money to buy my African History textbook I would have failed plain and simple. That classes only resource of information you need to pass the class is in that book. I believe I rented my ONLINE book for a little over $60 (it could have been less). While Tech school is much cheaper than a normal university many students do not have the funds to spend 60+ dollars for one class.</t>
  </si>
  <si>
    <t>nothing needed to improve</t>
  </si>
  <si>
    <t>I have only had trouble in regards to pages numbers and chapters; sometimes the listed reading wont necessarily line up page number wise with whats assigned. But as long as I know what chapter to read it's pretty easy to figure out.</t>
  </si>
  <si>
    <t>Nothing I can think of!</t>
  </si>
  <si>
    <t>I had no trouble with text books and resources in this class.</t>
  </si>
  <si>
    <t>The only "challenge" I encountered was having to redownload the materials because it only allowed me to have it downloaded for a certain amount of time before I had to renew it, but it wasn't really an issue and I was able to rectify it quickly, It was just inconvenient.</t>
  </si>
  <si>
    <t>I don't think there was much to improve. I would have maybe appreciated a way to listen to the content easily for ease and my own personal workflow, but didn't find that necessary.</t>
  </si>
  <si>
    <t>Just once, trying to navigate the system.</t>
  </si>
  <si>
    <t>It is all good.</t>
  </si>
  <si>
    <t>I couldn't log in to do my reading for one assignment, so I got a 0 for that assignment.</t>
  </si>
  <si>
    <t>It was easy to access.</t>
  </si>
  <si>
    <t>Nothing really, it’s easy to access and it’s very understandable</t>
  </si>
  <si>
    <t>easier to locate some things in the textbook.</t>
  </si>
  <si>
    <t>I see no need for improvement everything was easy to use and even read.</t>
  </si>
  <si>
    <t>the only thing I've had a problem with is that it sometimes takes awhile for the textbooks to load but besides I havent had much problems with the online free textbooks</t>
  </si>
  <si>
    <t>none really</t>
  </si>
  <si>
    <t>Nope, just load time with the internet, but that's all</t>
  </si>
  <si>
    <t>Nothing cause you just have to read the material</t>
  </si>
  <si>
    <t>Research about the use of them and use them more often.</t>
  </si>
  <si>
    <t>I've faced none.</t>
  </si>
  <si>
    <t>Reading.</t>
  </si>
  <si>
    <t>If possible , could the books be linked with D2L  that way professors can assign readings ?</t>
  </si>
  <si>
    <t>Increase the influence of free materials while staying on subject.</t>
  </si>
  <si>
    <t>My experience with OER textbooks/materials was good so I don't think it needs any improvement.</t>
  </si>
  <si>
    <t>No, I have not</t>
  </si>
  <si>
    <t>To keep them readily available</t>
  </si>
  <si>
    <t>Not necessarily the only thing is that sometimes, due to a poor internet connection, it makes it hard to have access to the materials to complete lessons and other homework material.</t>
  </si>
  <si>
    <t>Make it more accessible offline if possible for students to be able to access to it more easier and if they are in dire circumstances they can still access the material.</t>
  </si>
  <si>
    <t>Nope, I have not.</t>
  </si>
  <si>
    <t>nothing, I think its just right.</t>
  </si>
  <si>
    <t>I have not faced any challenges using this textbook.</t>
  </si>
  <si>
    <t>Making overall key terms.</t>
  </si>
  <si>
    <t>Nothing I feel that the textbooks are great and very useful.</t>
  </si>
  <si>
    <t>No I have not. Easy to use.</t>
  </si>
  <si>
    <t>nothing really</t>
  </si>
  <si>
    <t>Can't think of anything</t>
  </si>
  <si>
    <t>I have had few issues, due to me being a DE student my school districts restricts the students from looking at certain material. But, when you're in a higher level class it is important to have access to these so I had to change the way I was reviewing content or sometimes I would have to find extra resources so I could learn the material.</t>
  </si>
  <si>
    <t>I had a good experience, therefore I don't believe anything needs to be changed.</t>
  </si>
  <si>
    <t>Nothing, they are perfect.</t>
  </si>
  <si>
    <t>its good the way it is now</t>
  </si>
  <si>
    <t>No, I haven't. The resources are available and if I need help I can ask my professor(s).</t>
  </si>
  <si>
    <t>My experience with OER textbooks are helpful to me as they are.</t>
  </si>
  <si>
    <t>Continue to maintain the quality of the resources. The video aspects are especially helpful.</t>
  </si>
  <si>
    <t>make it standard</t>
  </si>
  <si>
    <t>None at this time</t>
  </si>
  <si>
    <t>No improvements needed at this time</t>
  </si>
  <si>
    <t>I have not faced any challenges</t>
  </si>
  <si>
    <t>Maybe have something that summarizes the main points of each chapter</t>
  </si>
  <si>
    <t>More printable lesson notes, worksheets</t>
  </si>
  <si>
    <t>Everything is good.</t>
  </si>
  <si>
    <t>The only "challenge" I had with these materials was that if I was viewing them online, I had to go back to D2L and log in again frequently to get back to the chapters If I had stepped away for a bit which sometimes made me lose my place. Mostly this was more of an inconvenience than an actual challenge.</t>
  </si>
  <si>
    <t>I would have loved a downloadable version of this textbook as a whole for easy access on my phone rather than having to access each part individually through the link.</t>
  </si>
  <si>
    <t>None at all, I mostly print them out and we go over the contents and it goes really smoothly with little to no errors or issues.</t>
  </si>
  <si>
    <t>Nothing really it's the subject overall that has a better textbook than the rest.</t>
  </si>
  <si>
    <t>make reference to specific pages and chapters more often</t>
  </si>
  <si>
    <t>I think you could make it to where all of our textbooks are in one place</t>
  </si>
  <si>
    <t>No! The MKT 101 OER textbook is easy to access through D2L and is relevant to the coursework we're assigned.</t>
  </si>
  <si>
    <t>If possible, provide students with a pdf version that's accessible off-line or in the case of an internet issue or outage so that the student is able to access the textbook in case those issues arise.</t>
  </si>
  <si>
    <t>I personally have never have challenges due to the open educational resources provided.</t>
  </si>
  <si>
    <t>No, I haven't faced any challenges so far.</t>
  </si>
  <si>
    <t>Sometimes, I am not able to download my textbook chapter and simply I am not able to read them offline.</t>
  </si>
  <si>
    <t>Make them easier to download and offline accessible.</t>
  </si>
  <si>
    <t>No, I haven't yet, and found everything accessible</t>
  </si>
  <si>
    <t>maybe highlight more important factors</t>
  </si>
  <si>
    <t>Never faced any challenges using the OER.</t>
  </si>
  <si>
    <t>Have summaries and make it easier to find specific information within long chapters and such. Oh, and have video transcripts.</t>
  </si>
  <si>
    <t>none!</t>
  </si>
  <si>
    <t>Nothing honestly, Its perfect!</t>
  </si>
  <si>
    <t>No, I have not faced any challenges while using the OER materials.</t>
  </si>
  <si>
    <t>I personally feel like my experience with OER textbooks has been good , i personally dont know what else you could improve.</t>
  </si>
  <si>
    <t>I haven't</t>
  </si>
  <si>
    <t>Nothing I can think of</t>
  </si>
  <si>
    <t>I think how it is good and helpful when trying to learn material.</t>
  </si>
  <si>
    <t>Pretty good, can’t complain</t>
  </si>
  <si>
    <t>Nothing I think my experience is just fine.</t>
  </si>
  <si>
    <t>I like how it is right now as it is easy to access and use. It's also no cost which is a plus.</t>
  </si>
  <si>
    <t>No OER materials are simple to use.</t>
  </si>
  <si>
    <t>Nothing, Its great.</t>
  </si>
  <si>
    <t>i have not yet</t>
  </si>
  <si>
    <t>i feel its easy but maybe just proving a note sheet for the text book chapters</t>
  </si>
  <si>
    <t>its perfect!</t>
  </si>
  <si>
    <t>I believe the textbook and materials are easy to locate.</t>
  </si>
  <si>
    <t>Adding a summary to help retain more information for quizzes or test.</t>
  </si>
  <si>
    <t>No I have not faced any challenges using the open educational resources materials used in this class.</t>
  </si>
  <si>
    <t>Maybe attach it more to the assignment, instead of content.</t>
  </si>
  <si>
    <t>Nothing it’s great</t>
  </si>
  <si>
    <t>Good so far.</t>
  </si>
  <si>
    <t>Unsure</t>
  </si>
  <si>
    <t>provide more information</t>
  </si>
  <si>
    <t>studying more</t>
  </si>
  <si>
    <t>Nothing, it's great</t>
  </si>
  <si>
    <t>I don't know.</t>
  </si>
  <si>
    <t>everything good</t>
  </si>
  <si>
    <t>Don't have so many OER textbooks for whatever subject or objective you are trying to explain. Understanding that reading is fundamental, but do we really need everything we read for what degree we are pursing.</t>
  </si>
  <si>
    <t>always give links to textbook when it has to be used.</t>
  </si>
  <si>
    <t>There is noting that I can think of</t>
  </si>
  <si>
    <t>I feel like some of the articles could be summerized</t>
  </si>
  <si>
    <t>not sure</t>
  </si>
  <si>
    <t>I think that everthing is accessible and easy to use.</t>
  </si>
  <si>
    <t>No idea</t>
  </si>
  <si>
    <t>Make the sections more clear and a little easier to navigate</t>
  </si>
  <si>
    <t>its honestly great so i wouldnt change anything</t>
  </si>
  <si>
    <t>Not much</t>
  </si>
  <si>
    <t>I think OER is great how it is.</t>
  </si>
  <si>
    <t>Make it smaller</t>
  </si>
  <si>
    <t>IDK</t>
  </si>
  <si>
    <t>Make the physical copies a better quality. While I understand cost efficiency. The binding on both the text book and and student companion study guide were difficult to use. The binding was too small for the amount of pages. Within two weeks of class both books were falling apart.</t>
  </si>
  <si>
    <t>I dont think there is anything to improve.</t>
  </si>
  <si>
    <t>summarys</t>
  </si>
  <si>
    <t>nothing,the way it is is just fine</t>
  </si>
  <si>
    <t>Easy to use thus far.</t>
  </si>
  <si>
    <t>nothing it is sufficient</t>
  </si>
  <si>
    <t>nothing extra</t>
  </si>
  <si>
    <t>maybe make where the textbook chapters are uniform for all classes</t>
  </si>
  <si>
    <t>so far everything has been working greatly, the only thing I could ask is if its possible to add a voice over feature to it, I feel that audiobooks work better for me then reading most of the time</t>
  </si>
  <si>
    <t>Everything is good so far.</t>
  </si>
  <si>
    <t>I’m not sure</t>
  </si>
  <si>
    <t>There’s nothing to improve in my opinion</t>
  </si>
  <si>
    <t>my experience has been great</t>
  </si>
  <si>
    <t>nothing at the moment</t>
  </si>
  <si>
    <t>Don't see any need to improve</t>
  </si>
  <si>
    <t>Nothing. I feel that it was used accordingly.</t>
  </si>
  <si>
    <t>Nothing to improve</t>
  </si>
  <si>
    <t>Fine the way it's set up</t>
  </si>
  <si>
    <t>Nothing it’s excellent</t>
  </si>
  <si>
    <t>Nothing, everything is good</t>
  </si>
  <si>
    <t>Ensure links are valid</t>
  </si>
  <si>
    <t>nothing, its great</t>
  </si>
  <si>
    <t>I don't know I think everything is good</t>
  </si>
  <si>
    <t>Just making more courses like this and the classes that do require you buy the material such as IST classes match the price of buying it from the source directly.</t>
  </si>
  <si>
    <t>Nothing in particular</t>
  </si>
  <si>
    <t>I have nothing</t>
  </si>
  <si>
    <t>nothing I think everything is fine</t>
  </si>
  <si>
    <t>Put them in more classes.</t>
  </si>
  <si>
    <t>nothing it is easy and helps me learn</t>
  </si>
  <si>
    <t>apply them to all classes</t>
  </si>
  <si>
    <t>There's nothing I can think of that needs improvement. I already have a good experience using the OER textbooks/materials.</t>
  </si>
  <si>
    <t>Nothing!</t>
  </si>
  <si>
    <t>make them available for purchase at every campus</t>
  </si>
  <si>
    <t>do better</t>
  </si>
  <si>
    <t>Be consistent in using bold terms</t>
  </si>
  <si>
    <t>Everything is great!</t>
  </si>
  <si>
    <t>Nothing,</t>
  </si>
  <si>
    <t>Bring OER to courses that only require purchased textbooks so that everyone can have access to material without having to buy every semester</t>
  </si>
  <si>
    <t>I can’t think of anything else that would be better</t>
  </si>
  <si>
    <t>Madison Lewis madisonlewis@student.midlandstech.edu</t>
  </si>
  <si>
    <t>Nothing, everything been running smoothly.</t>
  </si>
  <si>
    <t>you all could improve how you get access to the online book</t>
  </si>
  <si>
    <t>Chose not to purchase the required materials or textbook;Earned a poor grade due to not purchasing the required materials or textbook</t>
  </si>
  <si>
    <t>yes I don't exactly know how to access them</t>
  </si>
  <si>
    <t>learn how to access them</t>
  </si>
  <si>
    <t>Chose not to purchase the required materials or textbook</t>
  </si>
  <si>
    <t>no just how stupidly expensive textbooks are to buy or even rent</t>
  </si>
  <si>
    <t>I don't really know</t>
  </si>
  <si>
    <t>Chose not to purchase the required materials or textbook;Failed a course due to not purchasing the required materials or textbook</t>
  </si>
  <si>
    <t>sometimes poor layout</t>
  </si>
  <si>
    <t>Taken fewer courses;Dropped a course</t>
  </si>
  <si>
    <t>Keep doing the same</t>
  </si>
  <si>
    <t>Taken fewer courses;Delayed taking a specific course;Dropped a course;Withdrew from a course;Chose not to purchase the required materials or textbook;Earned a poor grade due to not purchasing the required materials or textbook</t>
  </si>
  <si>
    <t>Chose not to purchase the required materials or textbook;Delayed taking a specific course</t>
  </si>
  <si>
    <t>due to wifi connection it can be difficult to access</t>
  </si>
  <si>
    <t>Have a download link so i can review without wifi</t>
  </si>
  <si>
    <t>I have not.</t>
  </si>
  <si>
    <t>I think making them easier to find is good way to improve.</t>
  </si>
  <si>
    <t>Taken fewer courses;Delayed taking a specific course;Did not register for a specific course;Dropped a course;Withdrew from a course;Chose not to purchase the required materials or textbook;Earned a poor grade due to not purchasing the required materials or textbook;Failed a course due to not purchasing the required materials or textbook</t>
  </si>
  <si>
    <t>yes didn't have any money to pay for the books</t>
  </si>
  <si>
    <t>make them free</t>
  </si>
  <si>
    <t>Dropped a course;Withdrew from a course</t>
  </si>
  <si>
    <t>none at all</t>
  </si>
  <si>
    <t>less links to get there</t>
  </si>
  <si>
    <t>Taken fewer courses</t>
  </si>
  <si>
    <t>j</t>
  </si>
  <si>
    <t>bn</t>
  </si>
  <si>
    <t>Taken fewer courses;Delayed taking a specific course;Withdrew from a course</t>
  </si>
  <si>
    <t>Withdrew from a course;Taken fewer courses</t>
  </si>
  <si>
    <t>Not any that I know of.</t>
  </si>
  <si>
    <t>I didn't know we had any. Although I wouldn't have used it for this course anyway.</t>
  </si>
  <si>
    <t>Im not sure I havent used it</t>
  </si>
  <si>
    <t>Chose not to purchase the required materials or textbook;Taken fewer courses</t>
  </si>
  <si>
    <t>I have not have challenges</t>
  </si>
  <si>
    <t>Withdrew from a course;Chose not to purchase the required materials or textbook</t>
  </si>
  <si>
    <t>not really</t>
  </si>
  <si>
    <t>Make them more accessible</t>
  </si>
  <si>
    <t>Withdrew from a course</t>
  </si>
  <si>
    <t>I have had very little in the way of difficulties thus far.</t>
  </si>
  <si>
    <t>If the OER textbooks could begin bolding more words (key terms, points, characters, etcetera), this would be most helpful.</t>
  </si>
  <si>
    <t>Earned a poor grade due to not purchasing the required materials or textbook;Taken fewer courses;Delayed taking a specific course</t>
  </si>
  <si>
    <t>Taken fewer courses;Delayed taking a specific course</t>
  </si>
  <si>
    <t xml:space="preserve"> inconsistent quality, broken or changed links, and limited availability of interactive ancillary materials</t>
  </si>
  <si>
    <t>enhancing accessibility, ensuring high-quality content through peer reviews, improving navigation, and incorporating interactive elements</t>
  </si>
  <si>
    <t>Earned a poor grade due to not purchasing the required materials or textbook;Failed a course due to not purchasing the required materials or textbook;Chose not to purchase the required materials or textbook</t>
  </si>
  <si>
    <t>No, other than staying focused on what I’m reading.</t>
  </si>
  <si>
    <t>Nothing, remain the same.</t>
  </si>
  <si>
    <t>Did not register for a specific course</t>
  </si>
  <si>
    <t>Not in this class, no, but I have had issues with my free online textbooks in other classes that added stress</t>
  </si>
  <si>
    <t>Make them permanently available. I like to be able to reference my textbooks later after the class to remind myself of information I learned</t>
  </si>
  <si>
    <t>Taken fewer courses;Delayed taking a specific course;Did not register for a specific course;Withdrew from a course;Chose not to purchase the required materials or textbook</t>
  </si>
  <si>
    <t>I would say give the option to be printed out into a book</t>
  </si>
  <si>
    <t>Delayed taking a specific course</t>
  </si>
  <si>
    <t>I have not faced any challenges with the online textbook. However, using my computer to read has triggered headaches due to blue light. I had to order the textbook online to reduce strain on my eyes from bright screens.</t>
  </si>
  <si>
    <t>With lab, uploading videos on muscles and bones. I think the professor recording themselves pointing out the bones and then posting it on lab on D2L will help students for the next semester. I remember when Professor Mills posted a recording on tissues that was so helpful, I was able to pause the lecture at any time to make notes and rewatch.  I'm the type of student who has to rewatch videos a couple of times to get a solid understanding. It can be a helpful reference for students while preparing for lab quizzes.</t>
  </si>
  <si>
    <t>Taken fewer courses;Chose not to purchase the required materials or textbook</t>
  </si>
  <si>
    <t>Yes but it’s because I bought the book that I saw the issues with online book</t>
  </si>
  <si>
    <t>I don’t think you can</t>
  </si>
  <si>
    <t>Taken fewer courses;Chose not to purchase the required materials or textbook;Earned a poor grade due to not purchasing the required materials or textbook</t>
  </si>
  <si>
    <t>There is nothing I think needs improvement</t>
  </si>
  <si>
    <t>Earned a poor grade due to not purchasing the required materials or textbook</t>
  </si>
  <si>
    <t>No I have not experienced any issues.</t>
  </si>
  <si>
    <t>Personally, my experience with OER textbooks has been largely positive. If anything, I feel if you are looking for specific terms or information, it is slightly difficult to locate info using command + F due to the format.</t>
  </si>
  <si>
    <t>Nope, no problems</t>
  </si>
  <si>
    <t>Just the quality of the textbooks.</t>
  </si>
  <si>
    <t>Sometimes it can be difficult to scroll through long digital chapters to find one specific term.</t>
  </si>
  <si>
    <t>It would be great to have a simplified PDF version for off-line reading. I also think adding interactive practice quizzes would be very helpful.</t>
  </si>
  <si>
    <t>Earned a poor grade due to not purchasing the required materials or textbook;Chose not to purchase the required materials or textbook</t>
  </si>
  <si>
    <t>I don't have any complaints, I am satisfied.</t>
  </si>
  <si>
    <t>Theo only problem I faced was being able to download certain things on my Ipad. But I Just ended up using my macbook instead. I still got done what i needed to get done, just in a different way.</t>
  </si>
  <si>
    <t>I really didn't have problems accessing the materials. Maybe provide outlines for the text?</t>
  </si>
  <si>
    <t>No, I haven't.</t>
  </si>
  <si>
    <t>Nothing, I found it easy to use.</t>
  </si>
  <si>
    <t>Bo</t>
  </si>
  <si>
    <t>Maybe include a little more information and some things easier to find</t>
  </si>
  <si>
    <t>Chose not to purchase the required materials or textbook;</t>
  </si>
  <si>
    <t>Did not register for a specific course;Failed a course due to not purchasing the required materials or textbook;Earned a poor grade due to not purchasing the required materials or textbook</t>
  </si>
  <si>
    <t>No, sometimes it is difficult to find things</t>
  </si>
  <si>
    <t>A little more easier to find things . It can be a bit overwhelming. Text message reminders for classwork</t>
  </si>
  <si>
    <t>Only when external links fail to open due to their destination being closed down.</t>
  </si>
  <si>
    <t>Use more of them. I would also suggest devoting a larger amount of orientation to explaining how to navigate them, because students coming in may be hesitant due to the shift from physical to online.</t>
  </si>
  <si>
    <t>Delayed taking a specific course;Chose not to purchase the required materials or textbook</t>
  </si>
  <si>
    <t>it works well</t>
  </si>
  <si>
    <t>Withdrew from a course;Dropped a course</t>
  </si>
  <si>
    <t>better format</t>
  </si>
  <si>
    <t>I personally haven't faced any issues</t>
  </si>
  <si>
    <t>Make it more organized for people that can't understand it</t>
  </si>
  <si>
    <t>Taken fewer courses;Dropped a course;Withdrew from a course;Earned a poor grade due to not purchasing the required materials or textbook;Failed a course due to not purchasing the required materials or textbook;Did not register for a specific course;Delayed taking a specific course</t>
  </si>
  <si>
    <t>No None</t>
  </si>
  <si>
    <t>Nothing just keep adding more material to stay updated and alot of classes should try using this as it does help the cost of us that may not gt refunds and can't afford it.</t>
  </si>
  <si>
    <t>Not at all.</t>
  </si>
  <si>
    <t>They’re generally pretty easy to use.</t>
  </si>
  <si>
    <t>Assure ease of access</t>
  </si>
  <si>
    <t>So far there are no need for improvements everything was accessible and easy to follow and read.</t>
  </si>
  <si>
    <t>No suggestions</t>
  </si>
  <si>
    <t>Keep doing what are you doing, I like how it is right now</t>
  </si>
  <si>
    <t>Delayed taking a specific course;Chose not to purchase the required materials or textbook;Earned a poor grade due to not purchasing the required materials or textbook</t>
  </si>
  <si>
    <t>I dont have any help to give on that subject</t>
  </si>
  <si>
    <t>Taken fewer courses;Delayed taking a specific course;Did not register for a specific course;Chose not to purchase the required materials or textbook</t>
  </si>
  <si>
    <t>add link in every module</t>
  </si>
  <si>
    <t>Taken fewer courses;Delayed taking a specific course;Dropped a course;Withdrew from a course;Chose not to purchase the required materials or textbook</t>
  </si>
  <si>
    <t>Sometimes they are difficult to navigate, but that may be due to the fact that though convenient, sometimes D2L is difficult to navigate.  There is a bit of a learning curve.</t>
  </si>
  <si>
    <t>Maybe an overview of the best way to use them (interactive training for source material)</t>
  </si>
  <si>
    <t>Taken fewer courses;Earned a poor grade due to not purchasing the required materials or textbook</t>
  </si>
  <si>
    <t>make it free and make it cheaper</t>
  </si>
  <si>
    <t>Did not register for a specific course;Chose not to purchase the required materials or textbook</t>
  </si>
  <si>
    <t>Keep em free</t>
  </si>
  <si>
    <t>At first I struggled with navigating the OER, but after a week i got pretty used to it.</t>
  </si>
  <si>
    <t>Easier access</t>
  </si>
  <si>
    <t>My experience has been great.</t>
  </si>
  <si>
    <t>Keep them free</t>
  </si>
  <si>
    <t>Did not register for a specific course;Chose not to purchase the required materials or textbook;Earned a poor grade due to not purchasing the required materials or textbook</t>
  </si>
  <si>
    <t>At first yes I found it confusing since I've never used it</t>
  </si>
  <si>
    <t>Honestly nothing everything is good</t>
  </si>
  <si>
    <t>Taken fewer courses;Chose not to purchase the required materials or textbook;Did not register for a specific course</t>
  </si>
  <si>
    <t>Nothing particular</t>
  </si>
  <si>
    <t/>
  </si>
  <si>
    <t>Taken fewer courses;Delayed taking a specific course;Dropped a course;Withdrew from a course;Chose not to purchase the required materials or textbook;Earned a poor grade due to not purchasing the required materials or textbook;Failed a course due to not purchasing the required materials or textbook</t>
  </si>
  <si>
    <t>None so far</t>
  </si>
  <si>
    <t>Nothing, anything is fine with the OER textbooks</t>
  </si>
  <si>
    <t>Yes. While my professor does a great job explaining concepts in class, it has been a challenge to open sets of homework problems in My Open Math to see problems that are not covered as a part of this course, and have to do online research on the problems in order to complete the entire homework assignment. It is also annoying that some problems only have one chance to get the correct answer while others have 100 different practice problems. From a usability standpoint, I prefer Pearson's MyMathLab platform as it has multiple practice problems for almost every problem, and my professor can tailor the practice problems to the exact content of the course. I do appreciate the effort in moving away from Pearson (as the cost was quite hard to fathom sometimes), however I feel that fixing these two flaws would make this new platform a full replacement with no compromises.</t>
  </si>
  <si>
    <t>Please see my answer to question 10.</t>
  </si>
  <si>
    <t>I got extremely confused by the textbook and in the student course material, it doesn’t really explain how to break down problems. Also there are a bunch of typos in both and for a math course, that throws me off so badly.</t>
  </si>
  <si>
    <t>Make them more accessible to everyone.</t>
  </si>
  <si>
    <t>needs more ti-84 walk throughs</t>
  </si>
  <si>
    <t>More textbook examples and walk throughs</t>
  </si>
  <si>
    <t>Withdrew from a course;Chose not to purchase the required materials or textbook;Earned a poor grade due to not purchasing the required materials or textbook;Failed a course due to not purchasing the required materials or textbook;Taken fewer courses</t>
  </si>
  <si>
    <t>It can sometimes be difficult to use the OER materials to help support and work through homework questions.</t>
  </si>
  <si>
    <t>Not sure.</t>
  </si>
  <si>
    <t>Withdrew from a course;Earned a poor grade due to not purchasing the required materials or textbook</t>
  </si>
  <si>
    <t>Delayed taking a specific course;Did not register for a specific course;Chose not to purchase the required materials or textbook;Earned a poor grade due to not purchasing the required materials or textbook;Taken fewer courses;Failed a course due to not purchasing the required materials or textbook</t>
  </si>
  <si>
    <t>Yes, ive had broken links and issues with the textbook opening</t>
  </si>
  <si>
    <t>Better link into courses instead of three clicks before opening</t>
  </si>
  <si>
    <t>Taken fewer courses;Delayed taking a specific course;Did not register for a specific course;Earned a poor grade due to not purchasing the required materials or textbook;Failed a course due to not purchasing the required materials or textbook</t>
  </si>
  <si>
    <t>i honestly dont know it just easy so far and i dont have much to form a opinion</t>
  </si>
  <si>
    <t>Chose not to purchase the required materials or textbook;Earned a poor grade due to not purchasing the required materials or textbook;</t>
  </si>
  <si>
    <t>I think my only critique is that I struggle to find important vocabulary so it’d be nice to have a glossary section somewhere</t>
  </si>
  <si>
    <t>I have to go through many links and websites to find the books online, sometimes.</t>
  </si>
  <si>
    <t>Easy to Access(Within one link)</t>
  </si>
  <si>
    <t>No challenges using materials.  I actually perfer the oer materials better than traditional textbooks. OER Materials are directly related to class.</t>
  </si>
  <si>
    <t>OER materials are ok the way they are for me.</t>
  </si>
  <si>
    <t>Make it easier to access.</t>
  </si>
  <si>
    <t>Sometimes while using it, it can be harder to follow along and due work that’s why the online version is so much easier</t>
  </si>
  <si>
    <t>Powerpoints</t>
  </si>
  <si>
    <t>no I haven't.</t>
  </si>
  <si>
    <t>nothing really.</t>
  </si>
  <si>
    <t>Chose not to purchase the required materials or textbook;Failed a course due to not purchasing the required materials or textbook;Did not register for a specific course</t>
  </si>
  <si>
    <t>just the confusion on how o use it to the best of its ability</t>
  </si>
  <si>
    <t>easier access to it on phone like a moblie app</t>
  </si>
  <si>
    <t>Nope, I have never faced any challenge.</t>
  </si>
  <si>
    <t>I don't know, I like how I experienced it.</t>
  </si>
  <si>
    <t>Keep updating the material</t>
  </si>
  <si>
    <t>The app having crashes and not being able to access it</t>
  </si>
  <si>
    <t>making it more engaging.</t>
  </si>
  <si>
    <t>Nothing, things are fine as of right now</t>
  </si>
  <si>
    <t>I have not faced any challenges using the OER materials in this class.</t>
  </si>
  <si>
    <t>I would say that the OER textbook/material is good how it is, and I like how the information is presented and a lot easier to read and understand than a traditional textbook.</t>
  </si>
  <si>
    <t>Do more interactive activities</t>
  </si>
  <si>
    <t>Delayed taking a specific course;Withdrew from a course;Dropped a course</t>
  </si>
  <si>
    <t>Taken fewer courses;Did not register for a specific course;Chose not to purchase the required materials or textbook</t>
  </si>
  <si>
    <t>Adding more real-life examples and interactive features like videos or quizzes would help keep me engaged.</t>
  </si>
  <si>
    <t>Our laptops would not allow us to access the textbooks at the beginning of the course.</t>
  </si>
  <si>
    <t>Continue adding more games such as flashcards.</t>
  </si>
  <si>
    <t>The textbook used to not load on my school laptop but it works now.</t>
  </si>
  <si>
    <t>Nothing that I can think of honestly.</t>
  </si>
  <si>
    <t>I have had trouble finding some information due to being lost navigating the text but overall it's been smooth</t>
  </si>
  <si>
    <t>Improve the workability and navigation</t>
  </si>
  <si>
    <t>no but I would say I prefer more detailed descriptions in the materials while reading because the videos are not enough in my opinion.</t>
  </si>
  <si>
    <t>add less videos</t>
  </si>
  <si>
    <t>There is nothing to change to improve my experience.</t>
  </si>
  <si>
    <t>The OER materials for this class have created no major obstacles to my work. The materials I have accessed so far provide me with both complete understanding and academic support for my studies. The resources proved useful for learning purposes although they required additional time to find specific details.</t>
  </si>
  <si>
    <t>I don't think I have any suggestions at the moment, I personally find that everything is simple and basic to use.</t>
  </si>
  <si>
    <t>Keep providing</t>
  </si>
  <si>
    <t>At first the pdfs or slide shows weren't popping up but then I discovered it was device I was using that didn't allow it to load</t>
  </si>
  <si>
    <t>Nothing the pdfs and slideshows are great</t>
  </si>
  <si>
    <t>For me I find it all looks and feels the same making it difficult to stay focused, also for me the volume of reading per weeks can be a lot</t>
  </si>
  <si>
    <t>Taken fewer courses;Did not register for a specific course;Withdrew from a course;Chose not to purchase the required materials or textbook;Failed a course due to not purchasing the required materials or textbook</t>
  </si>
  <si>
    <t>I first started using it via the Internet and when the internet wouldn't work, I wouldn't have access to the materials.</t>
  </si>
  <si>
    <t>Better organization or accessibility</t>
  </si>
  <si>
    <t>Make the OER textbook a shorter version in my opinion.</t>
  </si>
  <si>
    <t>Did not register for a specific course;Dropped a course;Chose not to purchase the required materials or textbook;Earned a poor grade due to not purchasing the required materials or textbook</t>
  </si>
  <si>
    <t>no. I prefer hard copy instead of digital copy because you learn and remember more.</t>
  </si>
  <si>
    <t>mores notes</t>
  </si>
  <si>
    <t>The materials are mostly online but they are easy to access</t>
  </si>
  <si>
    <t>Taken fewer courses;Delayed taking a specific course;Did not register for a specific course;Dropped a course</t>
  </si>
  <si>
    <t>Taken fewer courses;Dropped a course;Withdrew from a course;Chose not to purchase the required materials or textbook</t>
  </si>
  <si>
    <t>None really except one time I had trouble downloading.</t>
  </si>
  <si>
    <t>Make it easier to download and has the reading allowed ability because when you pause it, it starts over.</t>
  </si>
  <si>
    <t>At first yes. Only due to not being able to download the entire book at once. But, fortunately it's quite easy to just download each individual chapter or just read it online.</t>
  </si>
  <si>
    <t>At this time, I don't see much to improve on. Except more classes should use OER textbooks like this.</t>
  </si>
  <si>
    <t>Chose not to purchase the required materials or textbook;Taken fewer courses;Delayed taking a specific course</t>
  </si>
  <si>
    <t>I haven't had any challenges using the OER materials.</t>
  </si>
  <si>
    <t>I see no need for improvement.</t>
  </si>
  <si>
    <t>Chose not to purchase the required materials or textbook;Failed a course due to not purchasing the required materials or textbook;Earned a poor grade due to not purchasing the required materials or textbook</t>
  </si>
  <si>
    <t>Delayed taking a specific course;Dropped a course;Did not register for a specific course</t>
  </si>
  <si>
    <t>I enjoyed having it embedded in the classes D2L page</t>
  </si>
  <si>
    <t>available offline</t>
  </si>
  <si>
    <t>Helping us start navigating them at the beginning of the semester</t>
  </si>
  <si>
    <t>Delayed taking a specific course;Taken fewer courses</t>
  </si>
  <si>
    <t xml:space="preserve">  Yes, due to a network problem</t>
  </si>
  <si>
    <t>make it easy to access</t>
  </si>
  <si>
    <t>I printed the pages because Looking at a screen too long aggravates my vertigo.</t>
  </si>
  <si>
    <t>I can't think of anything at this time.</t>
  </si>
  <si>
    <t>No challenges because of the oer</t>
  </si>
  <si>
    <t>Improve the quality of the information</t>
  </si>
  <si>
    <t>Taken fewer courses;Delayed taking a specific course;Chose not to purchase the required materials or textbook</t>
  </si>
  <si>
    <t>maybe by making a hardcopy version student can opt into getting delivered or printing at once.</t>
  </si>
  <si>
    <t>Maybe.</t>
  </si>
  <si>
    <t>sometimes things don't load up correctly but that has nothing to do with professor that's d2l not my internet because it is only on d2l site</t>
  </si>
  <si>
    <t>Free integrated textbooks like professor Belton, genuinely, because I forgot she even asked us to do this so this is just me just saying it out of how good it is for me</t>
  </si>
  <si>
    <t>Haven’t had any so far!</t>
  </si>
  <si>
    <t>Nothing, I think they are fine as is.</t>
  </si>
  <si>
    <t>More memorization tools similar to the key term crosswords.</t>
  </si>
  <si>
    <t>I haven't faced any challenges relating to the OER materials themselves, but I find that I personally prefer physical books as I learn very visually (via highlighting, being able to see all the information at once, etc.). I find that my reading comprehension isn't as good on screens vs physical books, and it also contributes somewhat to studying fatigue having to look at a screen for long periods of time.</t>
  </si>
  <si>
    <t>I don't feel like there would be any improvements other than sometimes the questions are worded in ways that are grammatically confusing. At times even when I've understood the concept I've gotten questions wrong on textbook questions as well as quizzes because the way the questions were worded seemed a little vague.</t>
  </si>
  <si>
    <t>Taken fewer courses;Delayed taking a specific course;Chose not to purchase the required materials or textbook;Earned a poor grade due to not purchasing the required materials or textbook</t>
  </si>
  <si>
    <t>In this particular class I feel like the textbook (OER) gives a lot of info that we do not need. It is helpful to understand the anatomy but that is its own class. We are supposed to be learning word parts and things like that moreso than the functions of each system.</t>
  </si>
  <si>
    <t>For this class i think the study guide is more helpful than anything else because of the lists of word parts and definitions. although, in some classes i would prefer to have both a physical and online textbook. like A&amp;P- i was not allowed to get the physical  book at the bookstore because you stopped carrying it. (it doesn't use OER though but if it did maybe yall would have the book and it would be cheaper!)</t>
  </si>
  <si>
    <t>Taken fewer courses;Delayed taking a specific course;Dropped a course;Chose not to purchase the required materials or textbook</t>
  </si>
  <si>
    <t>I did not have in challenges using OER textbook.</t>
  </si>
  <si>
    <t>I cant think of anyways to make it improve.</t>
  </si>
  <si>
    <t>I haven't had any detrimental problems so I have nothing.</t>
  </si>
  <si>
    <t>Delayed taking a specific course;Taken fewer courses;Withdrew from a course;Chose not to purchase the required materials or textbook;Earned a poor grade due to not purchasing the required materials or textbook</t>
  </si>
  <si>
    <t>I have not. They have been really easy to access and have helped me throughout the course!</t>
  </si>
  <si>
    <t>Nothing much really. It is a very good thing that can and does help each student that uses it properly</t>
  </si>
  <si>
    <t>I've faced no challenges</t>
  </si>
  <si>
    <t>I would say they could make the textbooks/materials more interactive to get the student more engaged.</t>
  </si>
  <si>
    <t>Chose not to purchase the required materials or textbook;Earned a poor grade due to not purchasing the required materials or textbook;Failed a course due to not purchasing the required materials or textbook</t>
  </si>
  <si>
    <t>The only challenge I ever faced with the open educational resources materials was that I couldn't access the textbook when the internet went down.</t>
  </si>
  <si>
    <t>The only improvement I would suggest is to make the textbook accessible offline.</t>
  </si>
  <si>
    <t>Just once I could not navigate my way around.</t>
  </si>
  <si>
    <t>Its great but I think more awareness should be employed for a far reaching audience.</t>
  </si>
  <si>
    <t>Withdrew from a course;Dropped a course;Taken fewer courses;Delayed taking a specific course;Did not register for a specific course</t>
  </si>
  <si>
    <t>Dropped a course;Withdrew from a course;Earned a poor grade due to not purchasing the required materials or textbook</t>
  </si>
  <si>
    <t>Did not register for a specific course;Withdrew from a course</t>
  </si>
  <si>
    <t>Maybe make them more interesting to read potentially.</t>
  </si>
  <si>
    <t>Taken fewer courses;Withdrew from a course;Delayed taking a specific course;Did not register for a specific course</t>
  </si>
  <si>
    <t>Make it an option for all classes.</t>
  </si>
  <si>
    <t>Dropped a course;Did not register for a specific course;Chose not to purchase the required materials or textbook</t>
  </si>
  <si>
    <t>Nope! It's well-organized and easy to digest. Better than melting my brain trying to read bland PDFs</t>
  </si>
  <si>
    <t>Not too sure. I liked the organization and use of headings and subheadings to organize the information and make it easily accessible.</t>
  </si>
  <si>
    <t>I focus better with reading on physical paper then on the computer but I'd rather not pay for a textbook either.</t>
  </si>
  <si>
    <t>Maybe provide printed copies?</t>
  </si>
  <si>
    <t>Taken fewer courses;Delayed taking a specific course;Did not register for a specific course</t>
  </si>
  <si>
    <t>Access is easy for both students and instructor</t>
  </si>
  <si>
    <t>I would like to see OER textbooks provide student discussion questions for the primary sources included in the texts.</t>
  </si>
  <si>
    <t>My personal learning style does not mesh well with textbook learning in math. That being said, the textbook is a good reference material once I've learned the lesson through assigned videos.</t>
  </si>
  <si>
    <t>I would recommend making readability adjustments known or having a small "how to" section describing how to make text bigger, change modes, etc.</t>
  </si>
  <si>
    <t>Taken fewer courses;Withdrew from a course</t>
  </si>
  <si>
    <t>not at all</t>
  </si>
  <si>
    <t>Just the first time learning the OER resources.</t>
  </si>
  <si>
    <t>No, I had zero trouble with this course</t>
  </si>
  <si>
    <t>I was very satisfied</t>
  </si>
  <si>
    <t>Adding interactives with the readings to make it more engaging.</t>
  </si>
  <si>
    <t>No challenges, but as a older student I prefer an option of a textbook or online</t>
  </si>
  <si>
    <t>I think everything is good with OER textbook for this generations but as an older student I perfer a text book</t>
  </si>
  <si>
    <t>I lose my place a lot within the book.</t>
  </si>
  <si>
    <t>Having a possible reader that’ll make sure you stay going line by line instead of skipping.</t>
  </si>
  <si>
    <t>No. I never had any issue reading the textbook or viewing additional material that was included in it.</t>
  </si>
  <si>
    <t>None!</t>
  </si>
  <si>
    <t>I think incorporating more course assignments with OER textbooks would create continuity! For the PSYC class with Dr. Croom, I think the material is applied well, but in other courses I’m taking, it could be used more.</t>
  </si>
  <si>
    <t>No, I haven't really. It's nice because if i wanted to read it somewhere i can just pull out my phone and look at it in places i would not normally carry a textbook.</t>
  </si>
  <si>
    <t>Continue doing it, I know its hard, but try to ensure that the textbooks have as neutral an opinion as possible on certain issues. I haven't had any issues with this class, but other classes can sometimes have a bit of a bias in it. However, this happens with physical textbooks.</t>
  </si>
  <si>
    <t>No I have not faced any challenges.</t>
  </si>
  <si>
    <t>No improvements needed.</t>
  </si>
  <si>
    <t xml:space="preserve"> nothing comes to mind</t>
  </si>
  <si>
    <t>Failed a course due to not purchasing the required materials or textbook</t>
  </si>
  <si>
    <t>Add more guides</t>
  </si>
  <si>
    <t>Keep it the way it is.</t>
  </si>
  <si>
    <t>I've had issues with accessing the links at times</t>
  </si>
  <si>
    <t>Continue to make it user friendly</t>
  </si>
  <si>
    <t>No, I have not faced any challenges using the open educational resources used in this class.</t>
  </si>
  <si>
    <t>I don't think any improvements need to be made at this time with OER textbooks/materials, as they are easy to use, easy to access, and comparable to traditional textbooks/materials.</t>
  </si>
  <si>
    <t>I have not faced any challenges, it has actually made it easier since I have a hard time reading. If it's online I can use the guide and listening tool to help me understand and go through the text faster.</t>
  </si>
  <si>
    <t>Inproving the text to speach a lot of the times it read the citations of pictures or charts and sometimes when something is capitalize it reads it letter by letter instead of a word.</t>
  </si>
  <si>
    <t>In regards to the Open Educational Resources (OER) materials used in this course, I have not faced very many challenges in particular, if any at all.</t>
  </si>
  <si>
    <t>Keep giving it to me, it works pretty well all things considered.</t>
  </si>
  <si>
    <t>if I did not download a page and I had no wifi or hotspot access I could not access said materials</t>
  </si>
  <si>
    <t>no comment</t>
  </si>
  <si>
    <t>I haven’t faced any challenges</t>
  </si>
  <si>
    <t>I haven't I prefer OER recourses because I had to buy a $400 dollar text book that I dont even open.</t>
  </si>
  <si>
    <t>Just make sure that the information is updated and that its easy to access.</t>
  </si>
  <si>
    <t>the links can be more helpful</t>
  </si>
  <si>
    <t>Withdrew from a course;Did not register for a specific course;Chose not to purchase the required materials or textbook;Earned a poor grade due to not purchasing the required materials or textbook;Failed a course due to not purchasing the required materials or textbook</t>
  </si>
  <si>
    <t>Make the textbooks easier to print.</t>
  </si>
  <si>
    <t>The medical history activity portion of the OER material used in the class can be a bit finicky to use. Often times I have to remove matching terms and replace them with other terms in order to move them lower on the activity since they are all categorized at the very top of the activity.</t>
  </si>
  <si>
    <t>A matching activity using common vocabulary used for the lesson as well with the prefixes, combining form words, and suffixes would be ideal to actively rehearse those new terms while reading the unit chapter. Also including videos explaining or showing examples of common medical conditions that are discussed in the unit.</t>
  </si>
  <si>
    <t>A more detailed WAG. / Rest is normal</t>
  </si>
  <si>
    <t>No, I have not so far.</t>
  </si>
  <si>
    <t>Not anything that I can think of.</t>
  </si>
  <si>
    <t>Chose not to purchase the required materials or textbook;Earned a poor grade due to not purchasing the required materials or textbook;Delayed taking a specific course</t>
  </si>
  <si>
    <t>Make sure teachers know how to use them and like for me, our Lexington 1 teachers, so that if we ever needed help we have it.</t>
  </si>
  <si>
    <t>It is great</t>
  </si>
  <si>
    <t>No, I have not faced any challenges.</t>
  </si>
  <si>
    <t>Promote it more closely tied in to study guides for quizzes and exams.</t>
  </si>
  <si>
    <t>I am not sure how to improve, but having it financially accessible is very helpful.</t>
  </si>
  <si>
    <t>I have not. I prefer it because it's hard to afford textbooks. They usually cost approximately $ 100- $ 200 each.</t>
  </si>
  <si>
    <t>Its fine.</t>
  </si>
  <si>
    <t>Aside from bad Internet connection, no, I can't recall any problems with the OER materials.</t>
  </si>
  <si>
    <t>Make more of them. Not just in how many classes use them, but in how many separate files there are for things like OER Textbook Readings.</t>
  </si>
  <si>
    <t>Did not register for a specific course;Chose not to purchase the required materials or textbook;Taken fewer courses</t>
  </si>
  <si>
    <t>No challenges.</t>
  </si>
  <si>
    <t>I wish more courses did this.</t>
  </si>
  <si>
    <t>Chose not to purchase the required materials or textbook;Delayed taking a specific course;Did not register for a specific course;Taken fewer courses</t>
  </si>
  <si>
    <t>Nope all easy to use</t>
  </si>
  <si>
    <t>Nothing. Make it more common for OER material to be used in other courses</t>
  </si>
  <si>
    <t>I have no problems with OER textbooks. They are just textbooks except they dont cost a fortune and I dont have to jump through hoops to get them, I just open the link and boom I'm done.</t>
  </si>
  <si>
    <t>Make it accessible without internet</t>
  </si>
  <si>
    <t>n-a</t>
  </si>
  <si>
    <t>Taken fewer courses;Delayed taking a specific course;Did not register for a specific course;Withdrew from a course;Chose not to purchase the required materials or textbook;Earned a poor grade due to not purchasing the required materials or textbook;Failed a course due to not purchasing the required materials or textbook</t>
  </si>
  <si>
    <t>No, I have enjoyed the shell. It is easier to follow, and with good information. I appreciate the time and effort put into it. It has helped me TREMENDOUSLY.</t>
  </si>
  <si>
    <t>Keep the Key Terms, and the overview. Don’t ever get rid of those.</t>
  </si>
  <si>
    <t>Chose not to purchase the required materials or textbook;Earned a poor grade due to not purchasing the required materials or textbook;Taken fewer courses;Delayed taking a specific course</t>
  </si>
  <si>
    <t>highlight specific/important matter that will be covered on exams</t>
  </si>
  <si>
    <t>I don't have any suggestions, I feel this structure should be implemented into all BIO/science courses</t>
  </si>
  <si>
    <t>I have not it's straight forward and easy to navigate</t>
  </si>
  <si>
    <t>It's perfect the way it currently is</t>
  </si>
  <si>
    <t>I haven't experienced any issues with OER materials.</t>
  </si>
  <si>
    <t>Possibly adding additional interactives with current information to relate the material to current times.</t>
  </si>
  <si>
    <t>Taken fewer courses;Delayed taking a specific course;Withdrew from a course;Chose not to purchase the required materials or textbook</t>
  </si>
  <si>
    <t>I was confused how to use them at first but after I figured it out, OER became much easier to organize and use then traditional material.</t>
  </si>
  <si>
    <t>Not really anything</t>
  </si>
  <si>
    <t>The only challege is citation.</t>
  </si>
  <si>
    <t>Textbooks with more pictures.</t>
  </si>
  <si>
    <t>No, I have not faced any challenges using the OER materials in this class. For me, the OER is actually better because it is more valid and easier to use. Sometimes regular textbooks can feel overwhelming, but with OER materials, it is easier to listen, follow along, and understand the assignment better.</t>
  </si>
  <si>
    <t>Nothing, it is perfect the way that it is.</t>
  </si>
  <si>
    <t>Continue to use free textbook resources.</t>
  </si>
  <si>
    <t>No. I have not had any trouble or challenges opening educational resources materials.</t>
  </si>
  <si>
    <t>I honestly think the ones we have are just fine. I don't get new books anyways I use used books.</t>
  </si>
  <si>
    <t>Taken fewer courses;Chose not to purchase the required materials or textbook;Failed a course due to not purchasing the required materials or textbook;Earned a poor grade due to not purchasing the required materials or textbook</t>
  </si>
  <si>
    <t>just give clear instructions.</t>
  </si>
  <si>
    <t>Did not register for a specific course;Dropped a course;Withdrew from a course;Chose not to purchase the required materials or textbook</t>
  </si>
  <si>
    <t>sometimes I cannot get the textbook opened</t>
  </si>
  <si>
    <t>Make them more organized</t>
  </si>
  <si>
    <t>Taken fewer courses;Dropped a course;Chose not to purchase the required materials or textbook;Earned a poor grade due to not purchasing the required materials or textbook</t>
  </si>
  <si>
    <t>Keep it the same.</t>
  </si>
  <si>
    <t>There is no improvement that is needed at this time.</t>
  </si>
  <si>
    <t>Dropped a course;Taken fewer courses</t>
  </si>
  <si>
    <t>It's harder for me to stay engaged while reading versus a traditional textbook.</t>
  </si>
  <si>
    <t>I have not faced challenges with OER materials</t>
  </si>
  <si>
    <t>No, can't say I have.</t>
  </si>
  <si>
    <t>There's always ways to organize better, but that's splitting hairs.</t>
  </si>
  <si>
    <t>Not yet I have had no problem accessing textbooks online.</t>
  </si>
  <si>
    <t>I'm not sure.</t>
  </si>
  <si>
    <t>Taken fewer courses;Delayed taking a specific course;Did not register for a specific course;Dropped a course;Withdrew from a course;Chose not to purchase the required materials or textbook;Earned a poor grade due to not purchasing the required materials or textbook</t>
  </si>
  <si>
    <t>I think I have had a good experience with the current textbook used.</t>
  </si>
  <si>
    <t>I'm unsure of anything at the moment.</t>
  </si>
  <si>
    <t>No, I have not faced any challenges using the open educational resources (OER) materials in this class. The materials have been clear, accessible, and easy to use, which has made it easier to stay on track with assignments and understand the content.</t>
  </si>
  <si>
    <t>At this time, I don’t have any suggestions for improvement. The OER textbooks and materials used in this course have worked well for me and supported my learning effectively.</t>
  </si>
  <si>
    <t>Delayed taking a specific course;</t>
  </si>
  <si>
    <t>Provide them for as many courses as possible.</t>
  </si>
  <si>
    <t>Taken fewer courses;Delayed taking a specific course;Dropped a course;Withdrew from a course;Did not register for a specific course</t>
  </si>
  <si>
    <t>No, I have openly discussed how I read the OER entirely even though it was not assigned to us.</t>
  </si>
  <si>
    <t>I enjoy the sticky notes and highlighting features we can access through the online platform. It is very useful. I do not see any improvement.</t>
  </si>
  <si>
    <t>No, I have not had any problems.</t>
  </si>
  <si>
    <t>I can not think of anything to improve, it worked rather well.</t>
  </si>
  <si>
    <t>No haven’t faced any challenges</t>
  </si>
  <si>
    <t>To improve my experience with OER textbooks/materials in Anatomy and Physiology, I would suggest adding practice quizzes for each chapter.</t>
  </si>
  <si>
    <t>I have thoroughly enjoyed them OER and read more of it than what was even assigned.</t>
  </si>
  <si>
    <t>I have not faced any challenges in using the materials.</t>
  </si>
  <si>
    <t>I have no suggestions at this time.</t>
  </si>
  <si>
    <t>It was just perfect</t>
  </si>
  <si>
    <t>In the beginning, I was a bit confused on how to download it/ use it but I have since figured it out.</t>
  </si>
  <si>
    <t>Make it more available</t>
  </si>
  <si>
    <t>Nothing, they are easy to access and use!</t>
  </si>
  <si>
    <t>In the beginning I had trouble navigating the OER, but I eventually found my way.</t>
  </si>
  <si>
    <t>I think everything works great. No changes needed at this time.</t>
  </si>
  <si>
    <t>No I haven't faced any challenges.</t>
  </si>
  <si>
    <t>I feel like the course is well put together and doesn't need any improvements</t>
  </si>
  <si>
    <t>as long as everything is free there is no issue</t>
  </si>
  <si>
    <t>Chose not to purchase the required materials or textbook;Taken fewer courses;Did not register for a specific course</t>
  </si>
  <si>
    <t>never</t>
  </si>
  <si>
    <t>Remembering the name of the resources, not at the fault of the resource itself.</t>
  </si>
  <si>
    <t>Central place to access the material with easy to read &amp; navigate menus.</t>
  </si>
  <si>
    <t>So far, I have not yet faced any challenges using the OER.</t>
  </si>
  <si>
    <t>I had a great experience with the OER textbooks/materials.  I wish this option was available in all of my courses.</t>
  </si>
  <si>
    <t>Taken fewer courses;Delayed taking a specific course;Did not register for a specific course;Withdrew from a course;Dropped a course;Chose not to purchase the required materials or textbook;Earned a poor grade due to not purchasing the required materials or textbook;Failed a course due to not purchasing the required materials or textbook</t>
  </si>
  <si>
    <t>Free textbooks.</t>
  </si>
  <si>
    <t>Chose not to purchase the required materials or textbook;Did not register for a specific course;Earned a poor grade due to not purchasing the required materials or textbook</t>
  </si>
  <si>
    <t>Some readings include a lot of detail without clearly pointing out the main ideas, so it can take extra time to figure out what’s important.</t>
  </si>
  <si>
    <t>Including more examples or brief explanations from the instructor to clarify difficult concepts.</t>
  </si>
  <si>
    <t>Taken fewer courses;Did not register for a specific course</t>
  </si>
  <si>
    <t>I haven't faced any challenges while using the material.</t>
  </si>
  <si>
    <t>No, everything went smoothly.</t>
  </si>
  <si>
    <t>Use more OER teaxtbooks/materials</t>
  </si>
  <si>
    <t>I am not sure.</t>
  </si>
  <si>
    <t>No none everything was very easy to access.</t>
  </si>
  <si>
    <t>Nope everything was good.</t>
  </si>
  <si>
    <t>mo</t>
  </si>
  <si>
    <t>I dont feel like anything needs to be improved</t>
  </si>
  <si>
    <t>It's great already</t>
  </si>
  <si>
    <t>other than small formatting issues that you find just about anywhere the software is great and i recommend using it</t>
  </si>
  <si>
    <t>use OER textbooks/materials in more courses so it is easier and more avaiable to even more students</t>
  </si>
  <si>
    <t>no trouble :)))</t>
  </si>
  <si>
    <t>add more pictures and stuff fs</t>
  </si>
  <si>
    <t>Taken fewer courses;Withdrew from a course;Chose not to purchase the required materials or textbook;Earned a poor grade due to not purchasing the required materials or textbook</t>
  </si>
  <si>
    <t>None that I’m aware of</t>
  </si>
  <si>
    <t>Just more mainstream and a better ui</t>
  </si>
  <si>
    <t>It's Easy</t>
  </si>
  <si>
    <t>Delayed taking a specific course;Dropped a course;Chose not to purchase the required materials or textbook;Earned a poor grade due to not purchasing the required materials or textbook;Withdrew from a course;Taken fewer courses</t>
  </si>
  <si>
    <t>I think it is very easy and accessible.</t>
  </si>
  <si>
    <t>I haven't!</t>
  </si>
  <si>
    <t>Overall, the OER materials were helpful and easy to access. To improve the experience, it would be nice if all materials were organized in one place and easier to navigate, and if there were more practice questions or examples to help with understanding the content.</t>
  </si>
  <si>
    <t>No improvements at this time.</t>
  </si>
  <si>
    <t>I think that it would be a good idea to make every class that contains them have a section in the course where all chapters are linked right there for easy access.</t>
  </si>
  <si>
    <t>Nothing I think its great</t>
  </si>
  <si>
    <t>None at all.</t>
  </si>
  <si>
    <t>Provide a study aid.</t>
  </si>
  <si>
    <t>Perfect as is</t>
  </si>
  <si>
    <t>where possible and practical, continuing to make OER material standard in MTC courses</t>
  </si>
  <si>
    <t>No, everything has worked well for me and I have experience with my open math.</t>
  </si>
  <si>
    <t>Delayed taking a specific course;Chose not to purchase the required materials or textbook;Earned a poor grade due to not purchasing the required materials or textbook;Did not register for a specific course</t>
  </si>
  <si>
    <t>Better organization</t>
  </si>
  <si>
    <t>A video tutorial how to use the OER web/book for first time students maybe</t>
  </si>
  <si>
    <t>The only time I have had issues is due to my internet connection not the materials</t>
  </si>
  <si>
    <t>I think it was very helpful</t>
  </si>
  <si>
    <t>Delayed taking a specific course;Did not register for a specific course;Chose not to purchase the required materials or textbook;Earned a poor grade due to not purchasing the required materials or textbook;Failed a course due to not purchasing the required materials or textbook;Taken fewer courses;</t>
  </si>
  <si>
    <t>Finding the textbook material was initially confusing but once I was able to locate it, I've done well.</t>
  </si>
  <si>
    <t>No very easy to access and download just in case you don't have internet one day.</t>
  </si>
  <si>
    <t>Make the available for each class not just a couple classes.</t>
  </si>
  <si>
    <t>Everything is fine.</t>
  </si>
  <si>
    <t>I have not everything is where it needs to be and smooth.</t>
  </si>
  <si>
    <t>Just have everything online so we can copy it and it’s easy to access.</t>
  </si>
  <si>
    <t>This textbook for this class easy and not hard to use</t>
  </si>
  <si>
    <t>Taken fewer courses;Did not register for a specific course;Dropped a course;Delayed taking a specific course;Earned a poor grade due to not purchasing the required materials or textbook</t>
  </si>
  <si>
    <t>No, I have not had any issues. Everything is set up very clearly, easy to assess, and use whenever.</t>
  </si>
  <si>
    <t>Nothing, having free textbooks is such a relief of financial burden. The only recommendations is to have more classes implement OER textbooks/materials.</t>
  </si>
  <si>
    <t>Maybe adding more real-world examples, interactive practice questions, and brief summaries for each section would make the content even more engaging and easier to understand.</t>
  </si>
  <si>
    <t>No I don't not.</t>
  </si>
  <si>
    <t>Nothing so far.</t>
  </si>
  <si>
    <t>Delayed taking a specific course;Did not register for a specific course;Withdrew from a course;Dropped a course;Chose not to purchase the required materials or textbook;Earned a poor grade due to not purchasing the required materials or textbook;Failed a course due to not purchasing the required materials or textbook;Taken fewer courses</t>
  </si>
  <si>
    <t>I cannot think of anything specfic</t>
  </si>
  <si>
    <t>Make em all free or 50-75%</t>
  </si>
  <si>
    <t>add some videos to the chapters</t>
  </si>
  <si>
    <t>No! Everything been really easy to use, the only issue would be on my end with internet issues.</t>
  </si>
  <si>
    <t>Honestly, I would say continue doing what your doing!</t>
  </si>
  <si>
    <t>No, they were easily accessible within D2L and the instructor provided links to all the course chapter material in the appropriate sections.</t>
  </si>
  <si>
    <t>Continue keeping them free and accessible!</t>
  </si>
  <si>
    <t>No, they are easy to use</t>
  </si>
  <si>
    <t>They are good how they are</t>
  </si>
  <si>
    <t>Dropped a course;Delayed taking a specific course;Withdrew from a course;Chose not to purchase the required materials or textbook;Failed a course due to not purchasing the required materials or textbook</t>
  </si>
  <si>
    <t>nothing really, maybe make it a little easier to get into everytime.</t>
  </si>
  <si>
    <t>No not really.</t>
  </si>
  <si>
    <t>I really like how in some textbooks it allows you to highlight and saves your notes and where you were in the book. I kind of wish our book had some of these features.</t>
  </si>
  <si>
    <t>Delayed taking a specific course;Chose not to purchase the required materials or textbook;Failed a course due to not purchasing the required materials or textbook</t>
  </si>
  <si>
    <t>You can improve the experience with OER textbooks/materials by making more materials for different classes also free.</t>
  </si>
  <si>
    <t>Taken fewer courses;Did not register for a specific course;Delayed taking a specific course</t>
  </si>
  <si>
    <t>No, I have faced very few challenges using the OER materials in this class.</t>
  </si>
  <si>
    <t>Continue to make them free.</t>
  </si>
  <si>
    <t>nothing the textbook is great</t>
  </si>
  <si>
    <t>Perfect how it is</t>
  </si>
  <si>
    <t>More interactive videos</t>
  </si>
  <si>
    <t>No I feel like I am very prepared</t>
  </si>
  <si>
    <t>Nothing I like it how it is right now</t>
  </si>
  <si>
    <t>Delayed taking a specific course;Taken fewer courses;Dropped a course;Withdrew from a course</t>
  </si>
  <si>
    <t>using e books</t>
  </si>
  <si>
    <t>explain how to use them more effectively</t>
  </si>
  <si>
    <t>no issues</t>
  </si>
  <si>
    <t>I enjoy the convenience it provides to access the course content.</t>
  </si>
  <si>
    <t>The only time it has happened is with my wifi . Then I refresh than it is able to work fine.</t>
  </si>
  <si>
    <t>Nothing I think MTC should do the text book for every class.</t>
  </si>
  <si>
    <t>Taken fewer courses;</t>
  </si>
  <si>
    <t>No challenges at all</t>
  </si>
  <si>
    <t>nothing. I love when online textbook and resources are available like in this course.</t>
  </si>
  <si>
    <t>None, I have enjoyed it</t>
  </si>
  <si>
    <t>No. They're very upfront and available to use.</t>
  </si>
  <si>
    <t>No need.</t>
  </si>
  <si>
    <t>Delayed taking a specific course;Withdrew from a course;Earned a poor grade due to not purchasing the required materials or textbook</t>
  </si>
  <si>
    <t>No I love the OER</t>
  </si>
  <si>
    <t>I believe nothing can be added that it is already good</t>
  </si>
  <si>
    <t>Taken fewer courses;Did not register for a specific course;Withdrew from a course;Earned a poor grade due to not purchasing the required materials or textbook;</t>
  </si>
  <si>
    <t>Hopefully make it easier to access OER textbooks/materials offline.</t>
  </si>
  <si>
    <t>Delayed taking a specific course;Did not register for a specific course;Chose not to purchase the required materials or textbook;</t>
  </si>
  <si>
    <t>As it late, I haven't. It is fairly easy to navigate and helps me take in my content more easily.</t>
  </si>
  <si>
    <t>There isn't any feed back that I can offer as if late. Yet, I find what is happening currently to be great for education.</t>
  </si>
  <si>
    <t>no challenges using OER</t>
  </si>
  <si>
    <t>Nothing that I can think of to improve.</t>
  </si>
  <si>
    <t>No, I have not face any challenge.</t>
  </si>
  <si>
    <t>Everything about the OER textbooks is very good so far. I don't have any thing to say.</t>
  </si>
  <si>
    <t>inconsistent quality compared to traditional textbooks, lack of supporting ancillary materials (like quiz banks), and technical difficulties with varied formats.</t>
  </si>
  <si>
    <t>focus on enhancing interactivity, ensuring accessibility, and tailoring content to course needs</t>
  </si>
  <si>
    <t>No, I haven't! Its been very reliable!</t>
  </si>
  <si>
    <t>Honestly, nothing, the way the course is currently set up is very easy to navigate and use!</t>
  </si>
  <si>
    <t>Delayed taking a specific course;Chose not to purchase the required materials or textbook;Earned a poor grade due to not purchasing the required materials or textbook;Taken fewer courses</t>
  </si>
  <si>
    <t>The textbooks are already well fleshed out and really couldn't be improved!</t>
  </si>
  <si>
    <t>nothing, thank y'all very much for OER textbooks</t>
  </si>
  <si>
    <t>Personally, I have not.</t>
  </si>
  <si>
    <t>No challenges, however I really appreciate the effort put into this program by the Entrepreneurship Department at MTC. Being able to save the textbook as a pdf and read it through a local editor has been a huge help to me since it allows me to highlight, edit, and make notes to the textbook directly without going through a slow web interface. This has been helping my workflow greatly.</t>
  </si>
  <si>
    <t>Delayed taking a specific course;Did not register for a specific course</t>
  </si>
  <si>
    <t>I Had no issues or trouble</t>
  </si>
  <si>
    <t>I have not experienced any challanges</t>
  </si>
  <si>
    <t>Taken fewer courses;Delayed taking a specific course;Dropped a course</t>
  </si>
  <si>
    <t>Withdrew from a course;Dropped a course;Taken fewer courses;</t>
  </si>
  <si>
    <t>Chose not to purchase the required materials or textbook;Earned a poor grade due to not purchasing the required materials or textbook;Failed a course due to not purchasing the required materials or textbook;Delayed taking a specific course</t>
  </si>
  <si>
    <t>Failed a course due to not purchasing the required materials or textbook;Earned a poor grade due to not purchasing the required materials or textbook;Chose not to purchase the required materials or textbook</t>
  </si>
  <si>
    <t>I did not experience any challenges</t>
  </si>
  <si>
    <t>Taken fewer courses;Delayed taking a specific course;Did not register for a specific course;Dropped a course;Chose not to purchase the required materials or textbook;Earned a poor grade due to not purchasing the required materials or textbook</t>
  </si>
  <si>
    <t>Earned a poor grade due to not purchasing the required materials or textbook;Failed a course due to not purchasing the required materials or textbook</t>
  </si>
  <si>
    <t>Taken fewer courses;Did not register for a specific course;Chose not to purchase the required materials or textbook;Earned a poor grade due to not purchasing the required materials or textbook</t>
  </si>
  <si>
    <t>Delayed taking a specific course;Withdrew from a course;Chose not to purchase the required materials or textbook</t>
  </si>
  <si>
    <t>Delayed taking a specific course;Earned a poor grade due to not purchasing the required materials or textbook</t>
  </si>
  <si>
    <t>Taken fewer courses;Delayed taking a specific course;Did not register for a specific course;Dropped a course;Withdrew from a course;Earned a poor grade due to not purchasing the required materials or textbook</t>
  </si>
  <si>
    <t>Never had any difficulties opening or using the OER materials.</t>
  </si>
  <si>
    <t>Taken fewer courses;Delayed taking a specific course;Dropped a course;Chose not to purchase the required materials or textbook;Earned a poor grade due to not purchasing the required materials or textbook;</t>
  </si>
  <si>
    <t>Taken fewer courses;Delayed taking a specific course;Chose not to purchase the required materials or textbook;</t>
  </si>
  <si>
    <t>I have had none.</t>
  </si>
  <si>
    <t>Taken fewer courses;Delayed taking a specific course;Withdrew from a course;Earned a poor grade due to not purchasing the required materials or textbook</t>
  </si>
  <si>
    <t>Taken fewer courses;Delayed taking a specific course;Dropped a course;Did not register for a specific course;Withdrew from a course;Chose not to purchase the required materials or textbook;Earned a poor grade due to not purchasing the required materials or textbook;Failed a course due to not purchasing the required materials or textbook</t>
  </si>
  <si>
    <t>Dropped a course;Withdrew from a course;Chose not to purchase the required materials or textbook;Earned a poor grade due to not purchasing the required materials or textbook</t>
  </si>
  <si>
    <t>Delayed taking a specific course;Did not register for a specific course;Dropped a course;Taken fewer courses;Chose not to purchase the required materials or textbook</t>
  </si>
  <si>
    <t>Taken fewer courses;Dropped a course;Chose not to purchase the required materials or textbook;Withdrew from a course</t>
  </si>
  <si>
    <t>Taken fewer courses;Did not register for a specific course;Chose not to purchase the required materials or textbook;Delayed taking a specific course</t>
  </si>
  <si>
    <t>I have not faced any challenges so far.</t>
  </si>
  <si>
    <t>The only thing is being consistent with the expected values i.e. round to 3 decimals places. sometimes it tells, sometimes it doesn't.</t>
  </si>
  <si>
    <t>Delayed taking a specific course;Taken fewer courses;Withdrew from a course;Chose not to purchase the required materials or textbook;Dropped a course;Earned a poor grade due to not purchasing the required materials or textbook</t>
  </si>
  <si>
    <t>Taken fewer courses;Delayed taking a specific course;Did not register for a specific course;Dropped a course;Withdrew from a course</t>
  </si>
  <si>
    <t>Yes, with the homework</t>
  </si>
  <si>
    <t>Did not register for a specific course;Earned a poor grade due to not purchasing the required materials or textbook</t>
  </si>
  <si>
    <t>Withdrew from a course;Dropped a course;Earned a poor grade due to not purchasing the required materials or textbook</t>
  </si>
  <si>
    <t>Failed a course due to not purchasing the required materials or textbook;Earned a poor grade due to not purchasing the required materials or textbook;</t>
  </si>
  <si>
    <t>Due to me being in dual enrollment, some of the material in my free textbook was blocked by my school distirct.</t>
  </si>
  <si>
    <t>I have not faced any challenges!</t>
  </si>
  <si>
    <t>Taken fewer courses;Delayed taking a specific course;Did not register for a specific course;Dropped a course;Withdrew from a course;Chose not to purchase the required materials or textbook</t>
  </si>
  <si>
    <t>No challenges other than personal with internet issues during storms</t>
  </si>
  <si>
    <t>No, everything has been easy to access</t>
  </si>
  <si>
    <t>Delayed taking a specific course;Did not register for a specific course;Chose not to purchase the required materials or textbook;Earned a poor grade due to not purchasing the required materials or textbook;Failed a course due to not purchasing the required materials or textbook</t>
  </si>
  <si>
    <t>Taken fewer courses;Chose not to purchase the required materials or textbook;Dropped a course</t>
  </si>
  <si>
    <t>Dropped a course;Chose not to purchase the required materials or textbook;Earned a poor grade due to not purchasing the required materials or textbook;</t>
  </si>
  <si>
    <t>I have not experienced any challenged using the open educational resources.</t>
  </si>
  <si>
    <t>Taken fewer courses;Did not register for a specific course;Earned a poor grade due to not purchasing the required materials or textbook;Withdrew from a course;</t>
  </si>
  <si>
    <t>The theatre textbook was too anecdotal at points</t>
  </si>
  <si>
    <t>Withdrew from a course;Dropped a course;Chose not to purchase the required materials or textbook;Earned a poor grade due to not purchasing the required materials or textbook;Failed a course due to not purchasing the required materials or textbook</t>
  </si>
  <si>
    <t>make them all free</t>
  </si>
  <si>
    <t>Chose not to purchase the required materials or textbook;Earned a poor grade due to not purchasing the required materials or textbook;Did not register for a specific course</t>
  </si>
  <si>
    <t>not sure. pretty good stuff</t>
  </si>
  <si>
    <t>Make them more accessible in other courses as well</t>
  </si>
  <si>
    <t>i really dont use it often so just add more pages</t>
  </si>
  <si>
    <t>Taken fewer courses;Delayed taking a specific course;Dropped a course;Chose not to purchase the required materials or textbook;Earned a poor grade due to not purchasing the required materials or textbook</t>
  </si>
  <si>
    <t>They have no problem</t>
  </si>
  <si>
    <t>I been doing well in my courses with the textbook so I'm  good right now</t>
  </si>
  <si>
    <t>Provide more practice quizzes and test- style questions for each chapter.</t>
  </si>
  <si>
    <t>Occasionally I have been logged out of the site needed for access for no apparent reason.</t>
  </si>
  <si>
    <t>Taken fewer courses;Delayed taking a specific course;Did not register for a specific course;</t>
  </si>
  <si>
    <t>Have free books on hand</t>
  </si>
  <si>
    <t>make it less difficult to find</t>
  </si>
  <si>
    <t>Delayed taking a specific course;Taken fewer courses;Did not register for a specific course</t>
  </si>
  <si>
    <t>its great</t>
  </si>
  <si>
    <t>Dropped a course</t>
  </si>
  <si>
    <t>I think its pretty good how it is</t>
  </si>
  <si>
    <t>use more reference materials</t>
  </si>
  <si>
    <t>Did not register for a specific course;Delayed taking a specific course</t>
  </si>
  <si>
    <t>not anything I know of</t>
  </si>
  <si>
    <t>Withdrew from a course;Did not register for a specific course;Delayed taking a specific course;Taken fewer courses</t>
  </si>
  <si>
    <t>great class, well put together</t>
  </si>
  <si>
    <t>i cant think of one</t>
  </si>
  <si>
    <t>Delayed taking a specific course;Earned a poor grade due to not purchasing the required materials or textbook;Did not register for a specific course</t>
  </si>
  <si>
    <t>Make it easier to navigate</t>
  </si>
  <si>
    <t>Taken fewer courses;Delayed taking a specific course;Dropped a course;Withdrew from a course;Failed a course due to not purchasing the required materials or textbook</t>
  </si>
  <si>
    <t>cheaper</t>
  </si>
  <si>
    <t>Not much, its really just the price that is a massive factor of if I purchase as well as how much I read or not.</t>
  </si>
  <si>
    <t>nonthing</t>
  </si>
  <si>
    <t>Earned a poor grade due to not purchasing the required materials or textbook;Failed a course due to not purchasing the required materials or textbook;Taken fewer courses</t>
  </si>
  <si>
    <t>Taken fewer courses;Failed a course due to not purchasing the required materials or textbook;Earned a poor grade due to not purchasing the required materials or textbook;Chose not to purchase the required materials or textbook</t>
  </si>
  <si>
    <t>It's fine as is.</t>
  </si>
  <si>
    <t>Withdrew from a course;Chose not to purchase the required materials or textbook;Did not register for a specific course;Delayed taking a specific course</t>
  </si>
  <si>
    <t>I think its fine i dont really know anything that i would change.</t>
  </si>
  <si>
    <t>nothing keep it the same</t>
  </si>
  <si>
    <t>I’m perfectly fine</t>
  </si>
  <si>
    <t>Delayed taking a specific course;Dropped a course;Withdrew from a course;Chose not to purchase the required materials or textbook</t>
  </si>
  <si>
    <t>I think making all textbooks and materials online so student dont have to buy textbook.</t>
  </si>
  <si>
    <t>Withdrew from a course;Chose not to purchase the required materials or textbook;Earned a poor grade due to not purchasing the required materials or textbook;Failed a course due to not purchasing the required materials or textbook</t>
  </si>
  <si>
    <t>More pictures and more clear text like in a normal textbook</t>
  </si>
  <si>
    <t>I feel like they are suffiecient.</t>
  </si>
  <si>
    <t>have it more promoted so a lot more people can know</t>
  </si>
  <si>
    <t>i think that it is fine i found all the needed material so make them just as you did this one</t>
  </si>
  <si>
    <t>Split them into more chunks for better reading.</t>
  </si>
  <si>
    <t>Taken fewer courses;Earned a poor grade due to not purchasing the required materials or textbook;Withdrew from a course</t>
  </si>
  <si>
    <t>Just have free books, because i can study more form my classes.</t>
  </si>
  <si>
    <t>Update the info more.</t>
  </si>
  <si>
    <t>it’s good how it is</t>
  </si>
  <si>
    <t>Questions or ways to test if you know the info</t>
  </si>
  <si>
    <t>Nothing I noticed so far.</t>
  </si>
  <si>
    <t>Delayed taking a specific course;Earned a poor grade due to not purchasing the required materials or textbook;Taken fewer courses</t>
  </si>
  <si>
    <t>Keep them online</t>
  </si>
  <si>
    <t>More organized</t>
  </si>
  <si>
    <t>Nothing I see nothing wrong with the digital</t>
  </si>
  <si>
    <t>Taken fewer courses;Dropped a course;Withdrew from a course;Delayed taking a specific course;</t>
  </si>
  <si>
    <t>I don't have any suggestions.</t>
  </si>
  <si>
    <t>its pretty straight foward</t>
  </si>
  <si>
    <t>Maybe a hard copy option</t>
  </si>
  <si>
    <t>Link it to the D2L shell</t>
  </si>
  <si>
    <t>Failed a course due to not purchasing the required materials or textbook;Earned a poor grade due to not purchasing the required materials or textbook</t>
  </si>
  <si>
    <t>no</t>
  </si>
  <si>
    <t>less expensive</t>
  </si>
  <si>
    <t>Did not register for a specific course;Withdrew from a course;Earned a poor grade due to not purchasing the required materials or textbook</t>
  </si>
  <si>
    <t>Just have a tab directly for the book</t>
  </si>
  <si>
    <t>Taken fewer courses;Delayed taking a specific course;Did not register for a specific course;Dropped a course;Withdrew from a course;</t>
  </si>
  <si>
    <t>put the unit in the order that’s shown in the contents</t>
  </si>
  <si>
    <t>Keep things the same</t>
  </si>
  <si>
    <t>make it mandatory for all classes</t>
  </si>
  <si>
    <t>offer to all classes</t>
  </si>
  <si>
    <t>make everything free and downloadable</t>
  </si>
  <si>
    <t>I think it is accessible just the way it is.</t>
  </si>
  <si>
    <t>I don't have any criticisms at this time</t>
  </si>
  <si>
    <t>nothing at all, it is fine</t>
  </si>
  <si>
    <t>all is good</t>
  </si>
  <si>
    <t>Taken fewer courses;Delayed taking a specific course;Withdrew from a course;Chose not to purchase the required materials or textbook;Earned a poor grade due to not purchasing the required materials or textbook</t>
  </si>
  <si>
    <t>the materials are exactly what we need for the course</t>
  </si>
  <si>
    <t>Use them for more/all courses at MTC! Much more accessible and easy on my budget as a student.</t>
  </si>
  <si>
    <t>I think you could make it easier to find</t>
  </si>
  <si>
    <t>Chose not to purchase the required materials or textbook;Withdrew from a course;Dropped a course</t>
  </si>
  <si>
    <t>i think its perfect</t>
  </si>
  <si>
    <t>Dropped a course;Withdrew from a course;Did not register for a specific course;Taken fewer courses</t>
  </si>
  <si>
    <t>nothing, keep it the same</t>
  </si>
  <si>
    <t>I love all.of it</t>
  </si>
  <si>
    <t>imbed them into d2l</t>
  </si>
  <si>
    <t>Taken fewer courses;Did not register for a specific course;Chose not to purchase the required materials or textbook;Earned a poor grade due to not purchasing the required materials or textbook;Failed a course due to not purchasing the required materials or textbook</t>
  </si>
  <si>
    <t>Make a lot of other classes to have free textbooks/materials</t>
  </si>
  <si>
    <t>Dropped a course;Delayed taking a specific course;Taken fewer courses</t>
  </si>
  <si>
    <t>Implement them into as many courses as possible.</t>
  </si>
  <si>
    <t>Honestly, you can't beat free. Its up to us, as the student to take full advantage of our resources.</t>
  </si>
  <si>
    <t>they are great, I highly enjoy when there is activities embedded in the textbook</t>
  </si>
  <si>
    <t>Dropped a course;Taken fewer courses;Delayed taking a specific course</t>
  </si>
  <si>
    <t>make more interactive including quizzes or follow up work</t>
  </si>
  <si>
    <t>Delayed taking a specific course;Taken fewer courses;Withdrew from a course;Chose not to purchase the required materials or textbook;Failed a course due to not purchasing the required materials or textbook</t>
  </si>
  <si>
    <t>Taken fewer courses;Earned a poor grade due to not purchasing the required materials or textbook;Delayed taking a specific course;Chose not to purchase the required materials or textbook</t>
  </si>
  <si>
    <t>Offer more free textbooks/materials.</t>
  </si>
  <si>
    <t>Taken fewer courses;Delayed taking a specific course;Withdrew from a course;Dropped a course</t>
  </si>
  <si>
    <t>More interactive</t>
  </si>
  <si>
    <t>Taken fewer courses;Did not register for a specific course;Chose not to purchase the required materials or textbook;Failed a course due to not purchasing the required materials or textbook</t>
  </si>
  <si>
    <t>Get them in more classes</t>
  </si>
  <si>
    <t>Taken fewer courses;Did not register for a specific course;Dropped a course;Withdrew from a course</t>
  </si>
  <si>
    <t>Delayed taking a specific course;Earned a poor grade due to not purchasing the required materials or textbook;Chose not to purchase the required materials or textbook</t>
  </si>
  <si>
    <t>Nothing its fine</t>
  </si>
  <si>
    <t>Dropped a course;Did not register for a specific course;Withdrew from a course</t>
  </si>
  <si>
    <t>i liked it overall</t>
  </si>
  <si>
    <t>Keep the online books</t>
  </si>
  <si>
    <t>Make more online text books</t>
  </si>
  <si>
    <t>Taken fewer courses;Delayed taking a specific course;Did not register for a specific course;Chose not to purchase the required materials or textbook;Earned a poor grade due to not purchasing the required materials or textbook;Failed a course due to not purchasing the required materials or textbook</t>
  </si>
  <si>
    <t>make the information more known</t>
  </si>
  <si>
    <t>Nothing they have no flaws</t>
  </si>
  <si>
    <t>I think it good how it is at the moment</t>
  </si>
  <si>
    <t>Taken fewer courses;Delayed taking a specific course;Dropped a course;Withdrew from a course</t>
  </si>
  <si>
    <t>Chose not to purchase the required materials or textbook;Did not register for a specific course;Taken fewer courses;Delayed taking a specific course</t>
  </si>
  <si>
    <t>Nothing, it works great.</t>
  </si>
  <si>
    <t>Provide them for all courses especially those where books are priced high</t>
  </si>
  <si>
    <t>Taken fewer courses;Delayed taking a specific course;Dropped a course;Withdrew from a course;Earned a poor grade due to not purchasing the required materials or textbook</t>
  </si>
  <si>
    <t>Chose not to purchase the required materials or textbook;Did not register for a specific course</t>
  </si>
  <si>
    <t>Offer them for more courses.</t>
  </si>
  <si>
    <t>Offer this in more classes</t>
  </si>
  <si>
    <t>Taken fewer courses;Chose not to purchase the required materials or textbook;Failed a course due to not purchasing the required materials or textbook</t>
  </si>
  <si>
    <t>everything is fine</t>
  </si>
  <si>
    <t>I have taken advantage of the oer text book it has work good for me</t>
  </si>
  <si>
    <t>Delayed taking a specific course;Dropped a course;Failed a course due to not purchasing the required materials or textbook;Earned a poor grade due to not purchasing the required materials or textbook</t>
  </si>
  <si>
    <t>I would like for every class to be like that</t>
  </si>
  <si>
    <t>it's good already</t>
  </si>
  <si>
    <t>Nothing just keep them free for everyone.</t>
  </si>
  <si>
    <t>I can try to memorize the information they give me by use example videos they might have.</t>
  </si>
  <si>
    <t>Audio Textbook</t>
  </si>
  <si>
    <t>offer OER textbook for other classes</t>
  </si>
  <si>
    <t>Taken fewer courses;Delayed taking a specific course;Withdrew from a course;Earned a poor grade due to not purchasing the required materials or textbook;Failed a course due to not purchasing the required materials or textbook</t>
  </si>
  <si>
    <t>nothing, works fine</t>
  </si>
  <si>
    <t>make them available to all courses</t>
  </si>
  <si>
    <t>It seems intuitive</t>
  </si>
  <si>
    <t>To keep information related to the topic: updated and high quality.</t>
  </si>
  <si>
    <t>It seems perfect to me</t>
  </si>
  <si>
    <t>Have more chapter summaries or chapter takeaways</t>
  </si>
  <si>
    <t>No improvement needed</t>
  </si>
  <si>
    <t>I believe they are quite adequate</t>
  </si>
  <si>
    <t>Make it available for every course</t>
  </si>
  <si>
    <t>No, I love the OER</t>
  </si>
  <si>
    <t>It’s perfect how it is</t>
  </si>
  <si>
    <t>nothing all was well</t>
  </si>
  <si>
    <t>No improvement.</t>
  </si>
  <si>
    <t>I don't have any complaints, my experience has been pretty good.</t>
  </si>
  <si>
    <t>I think it would be helpful to have a PDF available where it just directly takes us to the document rather than having us go through the website</t>
  </si>
  <si>
    <t>More easily accesible link, possible physical version provided at no cost as well</t>
  </si>
  <si>
    <t>Percentage</t>
  </si>
  <si>
    <t>Row Labels</t>
  </si>
  <si>
    <t>Grand Total</t>
  </si>
  <si>
    <t>Sum of Combined Savings</t>
  </si>
  <si>
    <t>Sum of FA25 Enrollment</t>
  </si>
  <si>
    <t>Sum of SP26 Enrollment</t>
  </si>
  <si>
    <t>📊 PIVOT: Savings &amp; Enrollment by Department</t>
  </si>
  <si>
    <t>Count of Course</t>
  </si>
  <si>
    <t>📊 PIVOT: Course Status Distribution</t>
  </si>
  <si>
    <t>Sum of Enrollment</t>
  </si>
  <si>
    <t>Count of Section</t>
  </si>
  <si>
    <t>📊 PIVOT: FA25 Enrollment &amp; Sections by Modality</t>
  </si>
  <si>
    <t>📊 PIVOT: SP26 Enrollment &amp; Sections by Modality</t>
  </si>
  <si>
    <t>Sum of SupportsLearning_Avg</t>
  </si>
  <si>
    <t>Sum of EasyToAccess_Avg</t>
  </si>
  <si>
    <t>Sum of EasyToUse_Avg</t>
  </si>
  <si>
    <t>Sum of RecommendOER_Avg</t>
  </si>
  <si>
    <t>Sum of PreferOER_Avg</t>
  </si>
  <si>
    <t>Sum of UpToDate_Avg</t>
  </si>
  <si>
    <t>Sum of MoreUseful_Avg</t>
  </si>
  <si>
    <t>Sum of MoreEngaging_Avg</t>
  </si>
  <si>
    <t>Sum of Response Count</t>
  </si>
  <si>
    <t>📊 PIVOT: Survey Satisfaction Metrics</t>
  </si>
  <si>
    <t>SEMESTER BREAKDOWN</t>
  </si>
  <si>
    <t>Score</t>
  </si>
  <si>
    <t>FA25</t>
  </si>
  <si>
    <t>SP26</t>
  </si>
  <si>
    <t>Subject</t>
  </si>
  <si>
    <t>📊 SAVINGS BY SUBJECT</t>
  </si>
  <si>
    <t>OER IMPACT DASHBOARD</t>
  </si>
  <si>
    <t>Rating</t>
  </si>
  <si>
    <t>% Positive</t>
  </si>
  <si>
    <t>Overall Satisfaction</t>
  </si>
  <si>
    <t>First-Day Access</t>
  </si>
  <si>
    <t>Survey Period:</t>
  </si>
  <si>
    <t>Population:</t>
  </si>
  <si>
    <t>Students in OER-adopted sections</t>
  </si>
  <si>
    <t>Sections Surveyed:</t>
  </si>
  <si>
    <t>Total Responses:</t>
  </si>
  <si>
    <t>Methodology:</t>
  </si>
  <si>
    <t>★★★★☆</t>
  </si>
  <si>
    <t>Context</t>
  </si>
  <si>
    <t>Response Rate:</t>
  </si>
  <si>
    <t>Weighted average by response count</t>
  </si>
  <si>
    <t>Why OER Matters - Student barriers before OER</t>
  </si>
  <si>
    <t>Cost Concern</t>
  </si>
  <si>
    <t>worried about textbook costs</t>
  </si>
  <si>
    <t>Skipped Buying</t>
  </si>
  <si>
    <t>went without materials</t>
  </si>
  <si>
    <t>/5 - Materials available Day 1</t>
  </si>
  <si>
    <t>Want More OER</t>
  </si>
  <si>
    <t>/3 - Student preference</t>
  </si>
  <si>
    <t>Before OER, students faced real barriers:</t>
  </si>
  <si>
    <t>Semester</t>
  </si>
  <si>
    <t>OER PIPELINE</t>
  </si>
  <si>
    <t>STUDENT FEEDBACK HIGHLIGHTS</t>
  </si>
  <si>
    <t>WHY OER MATTERS</t>
  </si>
  <si>
    <t>TOTAL STUDENT SAVINGS (Active Courses)</t>
  </si>
  <si>
    <t>OER Courses (Total Pipeline)</t>
  </si>
  <si>
    <t>See 'OER Student Perceptions' for full survey details</t>
  </si>
  <si>
    <t>CHART DATA - DO NOT DELETE</t>
  </si>
  <si>
    <t>Active OER courses (Deployed &amp; Pilot) generating real student savings  •  Fall 2025 &amp; Spring 2026</t>
  </si>
  <si>
    <t>KEY INSIGHTS</t>
  </si>
  <si>
    <t>• All disciplines rated above 4.0/5 satisfaction</t>
  </si>
  <si>
    <t>• Biology leads with 4.64 average score</t>
  </si>
  <si>
    <t>• 88% overall positive student experience</t>
  </si>
  <si>
    <t>• 1,171 students surveyed across 178 sections</t>
  </si>
  <si>
    <t>COURSE-LEVEL IMPACT  •  Midlands Technical College</t>
  </si>
  <si>
    <t>OER STUDENT PERCEPTIONS  •  Midlands Technical College</t>
  </si>
  <si>
    <t>Midlands Technical College  •  Columbia, South Carolina, USA  •  Fall 2025 &amp; Spring 2026  •  Refreshed: June 2026</t>
  </si>
  <si>
    <t>Student feedback on OER materials  •  Spring 2026  •  1,171 responses across 178 sections</t>
  </si>
  <si>
    <t>SURVEY METHODOLOGY</t>
  </si>
  <si>
    <t>COST &amp; ACCESS INDICATORS</t>
  </si>
  <si>
    <t>SATISFACTION RATINGS (1-5 Likert Scale)</t>
  </si>
  <si>
    <t>OER OUTCOMES</t>
  </si>
  <si>
    <t>KEY TAKEAWAYS</t>
  </si>
  <si>
    <t>Data Source: Student surveys Spring 2026  •  Weighted averages by response count  •  178 sections surveyed</t>
  </si>
  <si>
    <t>SAVINGS BY DISCIPLINE</t>
  </si>
  <si>
    <t>Biology</t>
  </si>
  <si>
    <t>Psychology</t>
  </si>
  <si>
    <t>English</t>
  </si>
  <si>
    <t>Business</t>
  </si>
  <si>
    <t>Mathematics</t>
  </si>
  <si>
    <t>PROJECTED ANNUAL GROWTH</t>
  </si>
  <si>
    <t>If 23 developing courses deploy:</t>
  </si>
  <si>
    <t>Data: Master Data Workbook via Power Query  •  Active courses (Deployed &amp; Pilot)  •  June 2026</t>
  </si>
  <si>
    <t>★★★★★</t>
  </si>
  <si>
    <t>Top 3 of 8 metrics • 1,171 students surveyed (Spring 2026)</t>
  </si>
  <si>
    <t>TOTAL STUDENTS IMPACTED</t>
  </si>
  <si>
    <t>TOTAL OER COURSES (In development, pilot, or fully deployed)</t>
  </si>
  <si>
    <t>AVERAGE NUMBER OF OER SECTIONS TAUGHT PER SEMESTER</t>
  </si>
  <si>
    <t>Cost Concern: 57% worried about textbook costs</t>
  </si>
  <si>
    <t>Skipped Materials: 37% went without textbooks</t>
  </si>
  <si>
    <t>Data Source: Student surveys Spring 2026  •  1,171 responses  •  178 sections surveyed</t>
  </si>
  <si>
    <t>WHAT STUDENTS FACED BEFORE OER</t>
  </si>
  <si>
    <t>Cost consequences reported by survey respondents</t>
  </si>
  <si>
    <t>Consequence</t>
  </si>
  <si>
    <t>Chose not to purchase materials</t>
  </si>
  <si>
    <t>Earned a poor grade</t>
  </si>
  <si>
    <t>Delayed taking a course</t>
  </si>
  <si>
    <t>Failed a course</t>
  </si>
  <si>
    <t>HOW STUDENTS RATE OER QUALITY</t>
  </si>
  <si>
    <t>Compared to traditional paid textbooks</t>
  </si>
  <si>
    <t>%</t>
  </si>
  <si>
    <t>Superior</t>
  </si>
  <si>
    <t>Comparable</t>
  </si>
  <si>
    <t>Inferior</t>
  </si>
  <si>
    <t>Equal or Better</t>
  </si>
  <si>
    <t>rate OER</t>
  </si>
  <si>
    <t>equal or better</t>
  </si>
  <si>
    <t>90% rate OER equal or better than paid textbooks</t>
  </si>
  <si>
    <t>Data: Master Data Workbook via Power Query | Survey: 178 sections, 1,171 responses (35% rate) | Weighted averages | June 2026
NOTE: Some courses were not fully deployed for FA 25. Savings are estimates based on prior-year enrollment.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</si>
</sst>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quot;$&quot;#,##0"/>
    <numFmt numFmtId="166" formatCode="\+&quot;$&quot;#,##0"/>
    <numFmt numFmtId="167" formatCode="\+0.00;\-0.00;0.00"/>
  </numFmts>
  <fonts count="35"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4"/>
      <color theme="1"/>
      <name val="Aptos Narrow"/>
      <family val="2"/>
      <scheme val="minor"/>
    </font>
    <font>
      <b/>
      <sz val="12"/>
      <color rgb="FFFFFFFF"/>
      <name val="Aptos Narrow"/>
      <family val="2"/>
      <scheme val="minor"/>
    </font>
    <font>
      <i/>
      <sz val="11"/>
      <color theme="1"/>
      <name val="Aptos Narrow"/>
      <family val="2"/>
      <scheme val="minor"/>
    </font>
    <font>
      <i/>
      <sz val="9"/>
      <color theme="1"/>
      <name val="Aptos Narrow"/>
      <family val="2"/>
      <scheme val="minor"/>
    </font>
    <font>
      <sz val="11"/>
      <color rgb="FFFFFFFF"/>
      <name val="Aptos Narrow"/>
      <family val="2"/>
      <scheme val="minor"/>
    </font>
    <font>
      <sz val="11"/>
      <color rgb="FF333333"/>
      <name val="Aptos Narrow"/>
      <family val="2"/>
      <scheme val="minor"/>
    </font>
    <font>
      <b/>
      <sz val="11"/>
      <color rgb="FF333333"/>
      <name val="Aptos Narrow"/>
      <family val="2"/>
      <scheme val="minor"/>
    </font>
    <font>
      <b/>
      <sz val="11"/>
      <color rgb="FF999999"/>
      <name val="Aptos Narrow"/>
      <family val="2"/>
      <scheme val="minor"/>
    </font>
    <font>
      <b/>
      <sz val="12"/>
      <color rgb="FF0097A7"/>
      <name val="Aptos Narrow"/>
      <family val="2"/>
      <scheme val="minor"/>
    </font>
    <font>
      <sz val="11"/>
      <color theme="1"/>
      <name val="Aptos Narrow"/>
      <family val="2"/>
      <scheme val="minor"/>
    </font>
    <font>
      <b/>
      <sz val="11"/>
      <color rgb="FF00293A"/>
      <name val="Aptos Narrow"/>
      <family val="2"/>
      <scheme val="minor"/>
    </font>
    <font>
      <b/>
      <sz val="36"/>
      <color rgb="FF0C456A"/>
      <name val="Aptos Narrow"/>
      <family val="2"/>
      <scheme val="minor"/>
    </font>
    <font>
      <i/>
      <sz val="9"/>
      <color rgb="FF505659"/>
      <name val="Aptos Narrow"/>
      <family val="2"/>
      <scheme val="minor"/>
    </font>
    <font>
      <sz val="9"/>
      <color rgb="FF505659"/>
      <name val="Aptos Narrow"/>
      <family val="2"/>
      <scheme val="minor"/>
    </font>
    <font>
      <i/>
      <sz val="10"/>
      <color rgb="FF00293A"/>
      <name val="Aptos Narrow"/>
      <family val="2"/>
      <scheme val="minor"/>
    </font>
    <font>
      <b/>
      <sz val="12"/>
      <color rgb="FF00293A"/>
      <name val="Aptos Narrow"/>
      <family val="2"/>
      <scheme val="minor"/>
    </font>
    <font>
      <b/>
      <i/>
      <sz val="9"/>
      <color rgb="FF505659"/>
      <name val="Aptos Narrow"/>
      <family val="2"/>
      <scheme val="minor"/>
    </font>
    <font>
      <sz val="11"/>
      <color rgb="FF505659"/>
      <name val="Aptos Narrow"/>
      <family val="2"/>
      <scheme val="minor"/>
    </font>
    <font>
      <b/>
      <sz val="16"/>
      <color rgb="FFFFFFFF"/>
      <name val="Aptos Narrow"/>
      <family val="2"/>
      <scheme val="minor"/>
    </font>
    <font>
      <sz val="10"/>
      <color rgb="FF00293A"/>
      <name val="Aptos Narrow"/>
      <family val="2"/>
      <scheme val="minor"/>
    </font>
    <font>
      <b/>
      <sz val="9"/>
      <color rgb="FFFFFFFF"/>
      <name val="Aptos Narrow"/>
      <family val="2"/>
      <scheme val="minor"/>
    </font>
    <font>
      <b/>
      <i/>
      <sz val="10"/>
      <color rgb="FF00293A"/>
      <name val="Aptos Narrow"/>
      <family val="2"/>
      <scheme val="minor"/>
    </font>
    <font>
      <b/>
      <i/>
      <sz val="10"/>
      <color rgb="FFFFFFFF"/>
      <name val="Aptos Narrow"/>
      <family val="2"/>
      <scheme val="minor"/>
    </font>
    <font>
      <b/>
      <i/>
      <sz val="9"/>
      <color rgb="FFFFFFFF"/>
      <name val="Aptos Narrow"/>
      <family val="2"/>
      <scheme val="minor"/>
    </font>
    <font>
      <i/>
      <sz val="8"/>
      <color rgb="FF333333"/>
      <name val="Aptos Narrow"/>
      <family val="2"/>
      <scheme val="minor"/>
    </font>
    <font>
      <b/>
      <sz val="10"/>
      <color theme="1"/>
      <name val="Aptos Narrow"/>
      <family val="2"/>
      <scheme val="minor"/>
    </font>
    <font>
      <b/>
      <sz val="10"/>
      <color rgb="FF00293A"/>
      <name val="Aptos Narrow"/>
      <family val="2"/>
      <scheme val="minor"/>
    </font>
    <font>
      <b/>
      <i/>
      <sz val="11"/>
      <color rgb="FFFFFFFF"/>
      <name val="Aptos Narrow"/>
      <family val="2"/>
      <scheme val="minor"/>
    </font>
    <font>
      <i/>
      <sz val="10"/>
      <color rgb="FF505659"/>
      <name val="Aptos Narrow"/>
      <family val="2"/>
      <scheme val="minor"/>
    </font>
    <font>
      <sz val="10"/>
      <color rgb="FF505659"/>
      <name val="Aptos Narrow"/>
      <family val="2"/>
      <scheme val="minor"/>
    </font>
    <font>
      <b/>
      <sz val="28"/>
      <color rgb="FF0C456A"/>
      <name val="Aptos Narrow"/>
      <family val="2"/>
      <scheme val="minor"/>
    </font>
    <font>
      <b/>
      <i/>
      <sz val="14"/>
      <color rgb="FF0C456A"/>
      <name val="Aptos Narrow"/>
      <family val="2"/>
      <scheme val="minor"/>
    </font>
  </fonts>
  <fills count="10">
    <fill>
      <patternFill patternType="none"/>
    </fill>
    <fill>
      <patternFill patternType="gray125"/>
    </fill>
    <fill>
      <patternFill patternType="solid">
        <fgColor rgb="FF4472C4"/>
        <bgColor indexed="64"/>
      </patternFill>
    </fill>
    <fill>
      <patternFill patternType="solid">
        <fgColor rgb="FF70AD47"/>
        <bgColor indexed="64"/>
      </patternFill>
    </fill>
    <fill>
      <patternFill patternType="solid">
        <fgColor rgb="FFFFFFFF"/>
        <bgColor indexed="64"/>
      </patternFill>
    </fill>
    <fill>
      <patternFill patternType="solid">
        <fgColor rgb="FFF5F5F5"/>
        <bgColor indexed="64"/>
      </patternFill>
    </fill>
    <fill>
      <patternFill patternType="solid">
        <fgColor rgb="FF0C456A"/>
        <bgColor indexed="64"/>
      </patternFill>
    </fill>
    <fill>
      <patternFill patternType="solid">
        <fgColor rgb="FFB8D1DC"/>
        <bgColor indexed="64"/>
      </patternFill>
    </fill>
    <fill>
      <patternFill patternType="solid">
        <fgColor rgb="FFF5A01C"/>
        <bgColor indexed="64"/>
      </patternFill>
    </fill>
    <fill>
      <patternFill patternType="solid">
        <fgColor rgb="FF00293A"/>
        <bgColor indexed="64"/>
      </patternFill>
    </fill>
  </fills>
  <borders count="35">
    <border>
      <left/>
      <right/>
      <top/>
      <bottom/>
      <diagonal/>
    </border>
    <border>
      <left/>
      <right/>
      <top style="thin">
        <color rgb="FFE0E0E0"/>
      </top>
      <bottom/>
      <diagonal/>
    </border>
    <border>
      <left style="thin">
        <color rgb="FFE0E0E0"/>
      </left>
      <right/>
      <top style="thin">
        <color rgb="FFE0E0E0"/>
      </top>
      <bottom/>
      <diagonal/>
    </border>
    <border>
      <left style="thin">
        <color rgb="FFE0E0E0"/>
      </left>
      <right/>
      <top/>
      <bottom/>
      <diagonal/>
    </border>
    <border>
      <left/>
      <right style="thin">
        <color rgb="FFE0E0E0"/>
      </right>
      <top style="thin">
        <color rgb="FFE0E0E0"/>
      </top>
      <bottom/>
      <diagonal/>
    </border>
    <border>
      <left/>
      <right style="thin">
        <color rgb="FFE0E0E0"/>
      </right>
      <top/>
      <bottom/>
      <diagonal/>
    </border>
    <border>
      <left/>
      <right/>
      <top/>
      <bottom style="thin">
        <color rgb="FF0C456A"/>
      </bottom>
      <diagonal/>
    </border>
    <border>
      <left style="thin">
        <color rgb="FF0C456A"/>
      </left>
      <right/>
      <top/>
      <bottom/>
      <diagonal/>
    </border>
    <border>
      <left style="thin">
        <color rgb="FF0C456A"/>
      </left>
      <right/>
      <top/>
      <bottom style="thin">
        <color rgb="FF0C456A"/>
      </bottom>
      <diagonal/>
    </border>
    <border>
      <left/>
      <right style="thin">
        <color rgb="FF0C456A"/>
      </right>
      <top/>
      <bottom/>
      <diagonal/>
    </border>
    <border>
      <left/>
      <right style="thin">
        <color rgb="FF0C456A"/>
      </right>
      <top/>
      <bottom style="thin">
        <color rgb="FF0C456A"/>
      </bottom>
      <diagonal/>
    </border>
    <border>
      <left/>
      <right/>
      <top style="thin">
        <color rgb="FF0C456A"/>
      </top>
      <bottom style="thin">
        <color rgb="FF0C456A"/>
      </bottom>
      <diagonal/>
    </border>
    <border>
      <left style="thin">
        <color rgb="FF0C456A"/>
      </left>
      <right/>
      <top style="thin">
        <color rgb="FF0C456A"/>
      </top>
      <bottom style="thin">
        <color rgb="FF0C456A"/>
      </bottom>
      <diagonal/>
    </border>
    <border>
      <left/>
      <right style="thin">
        <color rgb="FF0C456A"/>
      </right>
      <top style="thin">
        <color rgb="FF0C456A"/>
      </top>
      <bottom style="thin">
        <color rgb="FF0C456A"/>
      </bottom>
      <diagonal/>
    </border>
    <border>
      <left style="medium">
        <color rgb="FF0C456A"/>
      </left>
      <right/>
      <top/>
      <bottom/>
      <diagonal/>
    </border>
    <border>
      <left/>
      <right style="medium">
        <color rgb="FF0C456A"/>
      </right>
      <top/>
      <bottom/>
      <diagonal/>
    </border>
    <border>
      <left style="medium">
        <color rgb="FF0C456A"/>
      </left>
      <right/>
      <top style="thin">
        <color rgb="FF0C456A"/>
      </top>
      <bottom/>
      <diagonal/>
    </border>
    <border>
      <left/>
      <right/>
      <top style="thin">
        <color rgb="FF0C456A"/>
      </top>
      <bottom/>
      <diagonal/>
    </border>
    <border>
      <left/>
      <right style="medium">
        <color rgb="FF0C456A"/>
      </right>
      <top style="thin">
        <color rgb="FF0C456A"/>
      </top>
      <bottom/>
      <diagonal/>
    </border>
    <border>
      <left style="medium">
        <color rgb="FF0C456A"/>
      </left>
      <right/>
      <top/>
      <bottom style="medium">
        <color rgb="FF0C456A"/>
      </bottom>
      <diagonal/>
    </border>
    <border>
      <left/>
      <right/>
      <top/>
      <bottom style="medium">
        <color rgb="FF0C456A"/>
      </bottom>
      <diagonal/>
    </border>
    <border>
      <left/>
      <right style="medium">
        <color rgb="FF0C456A"/>
      </right>
      <top/>
      <bottom style="medium">
        <color rgb="FF0C456A"/>
      </bottom>
      <diagonal/>
    </border>
    <border>
      <left/>
      <right/>
      <top style="medium">
        <color rgb="FF0C456A"/>
      </top>
      <bottom style="thin">
        <color rgb="FFE0E0E0"/>
      </bottom>
      <diagonal/>
    </border>
    <border>
      <left style="medium">
        <color rgb="FF0C456A"/>
      </left>
      <right/>
      <top style="medium">
        <color rgb="FF0C456A"/>
      </top>
      <bottom style="thin">
        <color rgb="FFE0E0E0"/>
      </bottom>
      <diagonal/>
    </border>
    <border>
      <left style="medium">
        <color rgb="FF0C456A"/>
      </left>
      <right/>
      <top style="thin">
        <color rgb="FFE0E0E0"/>
      </top>
      <bottom/>
      <diagonal/>
    </border>
    <border>
      <left style="thin">
        <color rgb="FF0C456A"/>
      </left>
      <right/>
      <top style="thin">
        <color rgb="FF0C456A"/>
      </top>
      <bottom/>
      <diagonal/>
    </border>
    <border>
      <left/>
      <right style="thin">
        <color rgb="FF0C456A"/>
      </right>
      <top style="thin">
        <color rgb="FF0C456A"/>
      </top>
      <bottom/>
      <diagonal/>
    </border>
    <border>
      <left style="thin">
        <color rgb="FFF5A01C"/>
      </left>
      <right/>
      <top/>
      <bottom/>
      <diagonal/>
    </border>
    <border>
      <left/>
      <right style="thin">
        <color rgb="FFF5A01C"/>
      </right>
      <top/>
      <bottom/>
      <diagonal/>
    </border>
    <border>
      <left style="thin">
        <color rgb="FFF5A01C"/>
      </left>
      <right/>
      <top/>
      <bottom style="thin">
        <color rgb="FFF5A01C"/>
      </bottom>
      <diagonal/>
    </border>
    <border>
      <left/>
      <right/>
      <top/>
      <bottom style="thin">
        <color rgb="FFF5A01C"/>
      </bottom>
      <diagonal/>
    </border>
    <border>
      <left/>
      <right style="thin">
        <color rgb="FFF5A01C"/>
      </right>
      <top/>
      <bottom style="thin">
        <color rgb="FFF5A01C"/>
      </bottom>
      <diagonal/>
    </border>
    <border>
      <left style="thin">
        <color rgb="FFF5A01C"/>
      </left>
      <right/>
      <top style="thin">
        <color rgb="FFF5A01C"/>
      </top>
      <bottom/>
      <diagonal/>
    </border>
    <border>
      <left/>
      <right/>
      <top style="thin">
        <color rgb="FFF5A01C"/>
      </top>
      <bottom/>
      <diagonal/>
    </border>
    <border>
      <left/>
      <right style="thin">
        <color rgb="FFF5A01C"/>
      </right>
      <top style="thin">
        <color rgb="FFF5A01C"/>
      </top>
      <bottom/>
      <diagonal/>
    </border>
  </borders>
  <cellStyleXfs count="2">
    <xf numFmtId="0" fontId="0" fillId="0" borderId="0"/>
    <xf numFmtId="43" fontId="12" fillId="0" borderId="0" applyFont="0" applyFill="0" applyBorder="0" applyAlignment="0" applyProtection="0"/>
  </cellStyleXfs>
  <cellXfs count="180">
    <xf numFmtId="0" fontId="0" fillId="0" borderId="0" xfId="0"/>
    <xf numFmtId="0" fontId="1" fillId="0" borderId="0" xfId="0" applyFont="1"/>
    <xf numFmtId="164" fontId="0" fillId="0" borderId="0" xfId="0" applyNumberFormat="1"/>
    <xf numFmtId="2" fontId="0" fillId="0" borderId="0" xfId="0" applyNumberFormat="1"/>
    <xf numFmtId="165" fontId="0" fillId="0" borderId="0" xfId="0" applyNumberFormat="1"/>
    <xf numFmtId="0" fontId="3" fillId="0" borderId="0" xfId="0" applyFont="1"/>
    <xf numFmtId="0" fontId="2" fillId="2" borderId="0" xfId="0" applyFont="1" applyFill="1"/>
    <xf numFmtId="0" fontId="2" fillId="3" borderId="0" xfId="0" applyFont="1" applyFill="1"/>
    <xf numFmtId="9" fontId="0" fillId="0" borderId="0" xfId="0" applyNumberFormat="1"/>
    <xf numFmtId="2" fontId="1" fillId="0" borderId="0" xfId="0" applyNumberFormat="1" applyFont="1"/>
    <xf numFmtId="0" fontId="0" fillId="0" borderId="0" xfId="0" pivotButton="1"/>
    <xf numFmtId="0" fontId="0" fillId="0" borderId="0" xfId="0" applyAlignment="1">
      <alignment horizontal="left"/>
    </xf>
    <xf numFmtId="0" fontId="7" fillId="0" borderId="0" xfId="0" applyFont="1"/>
    <xf numFmtId="0" fontId="0" fillId="4" borderId="0" xfId="0" applyFill="1"/>
    <xf numFmtId="0" fontId="1" fillId="4" borderId="0" xfId="0" applyFont="1" applyFill="1"/>
    <xf numFmtId="9" fontId="1" fillId="4" borderId="0" xfId="0" applyNumberFormat="1" applyFont="1" applyFill="1"/>
    <xf numFmtId="0" fontId="10" fillId="0" borderId="0" xfId="0" applyFont="1"/>
    <xf numFmtId="0" fontId="5" fillId="0" borderId="0" xfId="0" applyFont="1"/>
    <xf numFmtId="167" fontId="0" fillId="0" borderId="0" xfId="0" applyNumberFormat="1"/>
    <xf numFmtId="0" fontId="11" fillId="0" borderId="0" xfId="0" applyFont="1"/>
    <xf numFmtId="0" fontId="2" fillId="9" borderId="3" xfId="0" applyFont="1" applyFill="1" applyBorder="1"/>
    <xf numFmtId="0" fontId="2" fillId="9" borderId="0" xfId="0" applyFont="1" applyFill="1"/>
    <xf numFmtId="0" fontId="2" fillId="9" borderId="5" xfId="0" applyFont="1" applyFill="1" applyBorder="1"/>
    <xf numFmtId="0" fontId="2" fillId="5" borderId="0" xfId="0" applyFont="1" applyFill="1"/>
    <xf numFmtId="0" fontId="9" fillId="5" borderId="0" xfId="0" applyFont="1" applyFill="1"/>
    <xf numFmtId="0" fontId="8" fillId="5" borderId="0" xfId="0" applyFont="1" applyFill="1"/>
    <xf numFmtId="9" fontId="8" fillId="5" borderId="0" xfId="0" applyNumberFormat="1" applyFont="1" applyFill="1"/>
    <xf numFmtId="0" fontId="8" fillId="5" borderId="6" xfId="0" applyFont="1" applyFill="1" applyBorder="1"/>
    <xf numFmtId="9" fontId="8" fillId="5" borderId="6" xfId="0" applyNumberFormat="1" applyFont="1" applyFill="1" applyBorder="1"/>
    <xf numFmtId="0" fontId="2" fillId="5" borderId="7" xfId="0" applyFont="1" applyFill="1" applyBorder="1"/>
    <xf numFmtId="0" fontId="8" fillId="5" borderId="7" xfId="0" applyFont="1" applyFill="1" applyBorder="1"/>
    <xf numFmtId="0" fontId="8" fillId="5" borderId="8" xfId="0" applyFont="1" applyFill="1" applyBorder="1"/>
    <xf numFmtId="0" fontId="9" fillId="5" borderId="9" xfId="0" applyFont="1" applyFill="1" applyBorder="1"/>
    <xf numFmtId="0" fontId="8" fillId="5" borderId="9" xfId="0" applyFont="1" applyFill="1" applyBorder="1"/>
    <xf numFmtId="0" fontId="8" fillId="5" borderId="10" xfId="0" applyFont="1" applyFill="1" applyBorder="1"/>
    <xf numFmtId="165" fontId="0" fillId="5" borderId="0" xfId="0" applyNumberFormat="1" applyFill="1"/>
    <xf numFmtId="3" fontId="0" fillId="5" borderId="0" xfId="0" applyNumberFormat="1" applyFill="1"/>
    <xf numFmtId="0" fontId="0" fillId="5" borderId="7" xfId="0" applyFill="1" applyBorder="1"/>
    <xf numFmtId="0" fontId="0" fillId="5" borderId="8" xfId="0" applyFill="1" applyBorder="1"/>
    <xf numFmtId="0" fontId="0" fillId="5" borderId="9" xfId="0" applyFill="1" applyBorder="1"/>
    <xf numFmtId="0" fontId="1" fillId="7" borderId="8" xfId="0" applyFont="1" applyFill="1" applyBorder="1"/>
    <xf numFmtId="166" fontId="13" fillId="8" borderId="13" xfId="0" applyNumberFormat="1" applyFont="1" applyFill="1" applyBorder="1"/>
    <xf numFmtId="0" fontId="2" fillId="6" borderId="0" xfId="0" applyFont="1" applyFill="1"/>
    <xf numFmtId="0" fontId="0" fillId="5" borderId="0" xfId="0" applyFill="1"/>
    <xf numFmtId="0" fontId="20" fillId="5" borderId="0" xfId="0" applyFont="1" applyFill="1"/>
    <xf numFmtId="165" fontId="20" fillId="5" borderId="0" xfId="0" applyNumberFormat="1" applyFont="1" applyFill="1"/>
    <xf numFmtId="165" fontId="20" fillId="5" borderId="6" xfId="0" applyNumberFormat="1" applyFont="1" applyFill="1" applyBorder="1"/>
    <xf numFmtId="0" fontId="0" fillId="5" borderId="6" xfId="0" applyFill="1" applyBorder="1"/>
    <xf numFmtId="0" fontId="20" fillId="5" borderId="7" xfId="0" applyFont="1" applyFill="1" applyBorder="1"/>
    <xf numFmtId="0" fontId="20" fillId="5" borderId="8" xfId="0" applyFont="1" applyFill="1" applyBorder="1"/>
    <xf numFmtId="0" fontId="0" fillId="5" borderId="10" xfId="0" applyFill="1" applyBorder="1"/>
    <xf numFmtId="0" fontId="2" fillId="6" borderId="7" xfId="0" applyFont="1" applyFill="1" applyBorder="1"/>
    <xf numFmtId="0" fontId="2" fillId="6" borderId="9" xfId="0" applyFont="1" applyFill="1" applyBorder="1"/>
    <xf numFmtId="0" fontId="0" fillId="0" borderId="9" xfId="0" applyBorder="1"/>
    <xf numFmtId="165" fontId="0" fillId="5" borderId="9" xfId="0" applyNumberFormat="1" applyFill="1" applyBorder="1"/>
    <xf numFmtId="0" fontId="0" fillId="4" borderId="7" xfId="0" applyFill="1" applyBorder="1"/>
    <xf numFmtId="3" fontId="0" fillId="4" borderId="0" xfId="0" applyNumberFormat="1" applyFill="1"/>
    <xf numFmtId="165" fontId="0" fillId="4" borderId="9" xfId="0" applyNumberFormat="1" applyFill="1" applyBorder="1"/>
    <xf numFmtId="0" fontId="1" fillId="7" borderId="6" xfId="0" applyFont="1" applyFill="1" applyBorder="1"/>
    <xf numFmtId="0" fontId="1" fillId="7" borderId="10" xfId="0" applyFont="1" applyFill="1" applyBorder="1"/>
    <xf numFmtId="9" fontId="0" fillId="5" borderId="0" xfId="0" applyNumberFormat="1" applyFill="1"/>
    <xf numFmtId="0" fontId="1" fillId="5" borderId="7" xfId="0" applyFont="1" applyFill="1" applyBorder="1"/>
    <xf numFmtId="0" fontId="1" fillId="5" borderId="8" xfId="0" applyFont="1" applyFill="1" applyBorder="1"/>
    <xf numFmtId="0" fontId="2" fillId="6" borderId="6" xfId="0" applyFont="1" applyFill="1" applyBorder="1"/>
    <xf numFmtId="9" fontId="2" fillId="6" borderId="6" xfId="0" applyNumberFormat="1" applyFont="1" applyFill="1" applyBorder="1"/>
    <xf numFmtId="0" fontId="2" fillId="9" borderId="7" xfId="0" applyFont="1" applyFill="1" applyBorder="1"/>
    <xf numFmtId="0" fontId="2" fillId="6" borderId="8" xfId="0" applyFont="1" applyFill="1" applyBorder="1"/>
    <xf numFmtId="0" fontId="2" fillId="9" borderId="9" xfId="0" applyFont="1" applyFill="1" applyBorder="1"/>
    <xf numFmtId="0" fontId="2" fillId="6" borderId="10" xfId="0" applyFont="1" applyFill="1" applyBorder="1"/>
    <xf numFmtId="9" fontId="0" fillId="5" borderId="6" xfId="0" applyNumberFormat="1" applyFill="1" applyBorder="1"/>
    <xf numFmtId="0" fontId="25" fillId="9" borderId="0" xfId="0" applyFont="1" applyFill="1"/>
    <xf numFmtId="0" fontId="2" fillId="4" borderId="0" xfId="0" applyFont="1" applyFill="1"/>
    <xf numFmtId="0" fontId="8" fillId="4" borderId="0" xfId="0" applyFont="1" applyFill="1"/>
    <xf numFmtId="9" fontId="8" fillId="4" borderId="0" xfId="0" applyNumberFormat="1" applyFont="1" applyFill="1"/>
    <xf numFmtId="0" fontId="25" fillId="9" borderId="14" xfId="0" applyFont="1" applyFill="1" applyBorder="1"/>
    <xf numFmtId="0" fontId="8" fillId="4" borderId="14" xfId="0" applyFont="1" applyFill="1" applyBorder="1"/>
    <xf numFmtId="0" fontId="25" fillId="9" borderId="15" xfId="0" applyFont="1" applyFill="1" applyBorder="1"/>
    <xf numFmtId="0" fontId="8" fillId="4" borderId="15" xfId="0" applyFont="1" applyFill="1" applyBorder="1"/>
    <xf numFmtId="165" fontId="1" fillId="4" borderId="0" xfId="0" applyNumberFormat="1" applyFont="1" applyFill="1"/>
    <xf numFmtId="3" fontId="1" fillId="4" borderId="0" xfId="0" applyNumberFormat="1" applyFont="1" applyFill="1"/>
    <xf numFmtId="3" fontId="1" fillId="4" borderId="9" xfId="0" applyNumberFormat="1" applyFont="1" applyFill="1" applyBorder="1"/>
    <xf numFmtId="0" fontId="27" fillId="4" borderId="0" xfId="0" applyFont="1" applyFill="1" applyAlignment="1">
      <alignment horizontal="center"/>
    </xf>
    <xf numFmtId="0" fontId="28" fillId="4" borderId="7" xfId="0" applyFont="1" applyFill="1" applyBorder="1"/>
    <xf numFmtId="0" fontId="29" fillId="8" borderId="12" xfId="0" applyFont="1" applyFill="1" applyBorder="1"/>
    <xf numFmtId="0" fontId="0" fillId="4" borderId="9" xfId="0" applyFill="1" applyBorder="1"/>
    <xf numFmtId="0" fontId="0" fillId="5" borderId="20" xfId="0" applyFill="1" applyBorder="1"/>
    <xf numFmtId="9" fontId="2" fillId="5" borderId="0" xfId="0" applyNumberFormat="1" applyFont="1" applyFill="1"/>
    <xf numFmtId="9" fontId="0" fillId="4" borderId="0" xfId="0" applyNumberFormat="1" applyFill="1"/>
    <xf numFmtId="0" fontId="0" fillId="5" borderId="0" xfId="0" applyFill="1" applyAlignment="1">
      <alignment horizontal="center"/>
    </xf>
    <xf numFmtId="0" fontId="0" fillId="5" borderId="6" xfId="0" applyFill="1" applyBorder="1" applyAlignment="1">
      <alignment horizontal="center"/>
    </xf>
    <xf numFmtId="9" fontId="33" fillId="5" borderId="9" xfId="0" applyNumberFormat="1" applyFont="1" applyFill="1" applyBorder="1" applyAlignment="1">
      <alignment horizontal="center"/>
    </xf>
    <xf numFmtId="0" fontId="32" fillId="5" borderId="9" xfId="0" applyFont="1" applyFill="1" applyBorder="1" applyAlignment="1">
      <alignment horizontal="center"/>
    </xf>
    <xf numFmtId="0" fontId="15" fillId="7" borderId="0" xfId="0" applyFont="1" applyFill="1" applyAlignment="1">
      <alignment horizontal="center"/>
    </xf>
    <xf numFmtId="0" fontId="30" fillId="6" borderId="16" xfId="0" applyFont="1" applyFill="1" applyBorder="1" applyAlignment="1">
      <alignment horizontal="center" vertical="center"/>
    </xf>
    <xf numFmtId="0" fontId="30" fillId="6" borderId="17" xfId="0" applyFont="1" applyFill="1" applyBorder="1" applyAlignment="1">
      <alignment horizontal="center" vertical="center"/>
    </xf>
    <xf numFmtId="0" fontId="30" fillId="6" borderId="18" xfId="0" applyFont="1" applyFill="1" applyBorder="1" applyAlignment="1">
      <alignment horizontal="center" vertical="center"/>
    </xf>
    <xf numFmtId="0" fontId="31" fillId="5" borderId="19" xfId="0" applyFont="1" applyFill="1" applyBorder="1" applyAlignment="1">
      <alignment horizontal="center"/>
    </xf>
    <xf numFmtId="0" fontId="31" fillId="5" borderId="20" xfId="0" applyFont="1" applyFill="1" applyBorder="1" applyAlignment="1">
      <alignment horizontal="center"/>
    </xf>
    <xf numFmtId="0" fontId="31" fillId="5" borderId="21" xfId="0" applyFont="1" applyFill="1" applyBorder="1" applyAlignment="1">
      <alignment horizontal="center"/>
    </xf>
    <xf numFmtId="0" fontId="32" fillId="5" borderId="19" xfId="0" applyFont="1" applyFill="1" applyBorder="1" applyAlignment="1">
      <alignment horizontal="center"/>
    </xf>
    <xf numFmtId="0" fontId="32" fillId="5" borderId="20" xfId="0" applyFont="1" applyFill="1" applyBorder="1" applyAlignment="1">
      <alignment horizontal="center"/>
    </xf>
    <xf numFmtId="0" fontId="32" fillId="5" borderId="21" xfId="0" applyFont="1" applyFill="1" applyBorder="1" applyAlignment="1">
      <alignment horizontal="center"/>
    </xf>
    <xf numFmtId="0" fontId="21" fillId="6" borderId="0" xfId="0" applyFont="1" applyFill="1" applyAlignment="1">
      <alignment horizontal="center" vertical="center"/>
    </xf>
    <xf numFmtId="0" fontId="2" fillId="6" borderId="23" xfId="0" applyFont="1" applyFill="1" applyBorder="1"/>
    <xf numFmtId="0" fontId="2" fillId="6" borderId="22" xfId="0" applyFont="1" applyFill="1" applyBorder="1"/>
    <xf numFmtId="0" fontId="24" fillId="8" borderId="11" xfId="0" applyFont="1" applyFill="1" applyBorder="1" applyAlignment="1">
      <alignment horizontal="right" wrapText="1"/>
    </xf>
    <xf numFmtId="0" fontId="4" fillId="6" borderId="2" xfId="0" applyFont="1" applyFill="1" applyBorder="1" applyAlignment="1">
      <alignment horizontal="center"/>
    </xf>
    <xf numFmtId="0" fontId="4" fillId="6" borderId="1" xfId="0" applyFont="1" applyFill="1" applyBorder="1"/>
    <xf numFmtId="0" fontId="4" fillId="6" borderId="4" xfId="0" applyFont="1" applyFill="1" applyBorder="1"/>
    <xf numFmtId="3" fontId="14" fillId="5" borderId="7" xfId="0" applyNumberFormat="1" applyFont="1" applyFill="1" applyBorder="1" applyAlignment="1">
      <alignment horizontal="center" vertical="center"/>
    </xf>
    <xf numFmtId="0" fontId="14" fillId="5" borderId="0" xfId="0" applyFont="1" applyFill="1"/>
    <xf numFmtId="0" fontId="14" fillId="5" borderId="9" xfId="0" applyFont="1" applyFill="1" applyBorder="1"/>
    <xf numFmtId="0" fontId="14" fillId="5" borderId="8" xfId="0" applyFont="1" applyFill="1" applyBorder="1"/>
    <xf numFmtId="0" fontId="14" fillId="5" borderId="6" xfId="0" applyFont="1" applyFill="1" applyBorder="1"/>
    <xf numFmtId="0" fontId="14" fillId="5" borderId="10" xfId="0" applyFont="1" applyFill="1" applyBorder="1"/>
    <xf numFmtId="0" fontId="4" fillId="6" borderId="1" xfId="0" applyFont="1" applyFill="1" applyBorder="1" applyAlignment="1">
      <alignment horizontal="center"/>
    </xf>
    <xf numFmtId="0" fontId="4" fillId="6" borderId="4" xfId="0" applyFont="1" applyFill="1" applyBorder="1" applyAlignment="1">
      <alignment horizontal="center"/>
    </xf>
    <xf numFmtId="165" fontId="14" fillId="5" borderId="7" xfId="0" applyNumberFormat="1" applyFont="1" applyFill="1" applyBorder="1" applyAlignment="1">
      <alignment horizontal="center" vertical="center"/>
    </xf>
    <xf numFmtId="165" fontId="14" fillId="5" borderId="0" xfId="0" applyNumberFormat="1" applyFont="1" applyFill="1" applyAlignment="1">
      <alignment horizontal="center" vertical="center"/>
    </xf>
    <xf numFmtId="165" fontId="14" fillId="5" borderId="9" xfId="0" applyNumberFormat="1" applyFont="1" applyFill="1" applyBorder="1" applyAlignment="1">
      <alignment horizontal="center" vertical="center"/>
    </xf>
    <xf numFmtId="165" fontId="14" fillId="5" borderId="8" xfId="0" applyNumberFormat="1" applyFont="1" applyFill="1" applyBorder="1" applyAlignment="1">
      <alignment horizontal="center" vertical="center"/>
    </xf>
    <xf numFmtId="165" fontId="14" fillId="5" borderId="6" xfId="0" applyNumberFormat="1" applyFont="1" applyFill="1" applyBorder="1" applyAlignment="1">
      <alignment horizontal="center" vertical="center"/>
    </xf>
    <xf numFmtId="165" fontId="14" fillId="5" borderId="10" xfId="0" applyNumberFormat="1" applyFont="1" applyFill="1" applyBorder="1" applyAlignment="1">
      <alignment horizontal="center" vertical="center"/>
    </xf>
    <xf numFmtId="1" fontId="14" fillId="5" borderId="7" xfId="1" applyNumberFormat="1" applyFont="1" applyFill="1" applyBorder="1" applyAlignment="1">
      <alignment horizontal="center" vertical="center"/>
    </xf>
    <xf numFmtId="1" fontId="14" fillId="5" borderId="0" xfId="1" applyNumberFormat="1" applyFont="1" applyFill="1" applyBorder="1" applyAlignment="1">
      <alignment horizontal="center" vertical="center"/>
    </xf>
    <xf numFmtId="1" fontId="14" fillId="5" borderId="9" xfId="1" applyNumberFormat="1" applyFont="1" applyFill="1" applyBorder="1" applyAlignment="1">
      <alignment horizontal="center" vertical="center"/>
    </xf>
    <xf numFmtId="1" fontId="14" fillId="5" borderId="8" xfId="1" applyNumberFormat="1" applyFont="1" applyFill="1" applyBorder="1" applyAlignment="1">
      <alignment horizontal="center" vertical="center"/>
    </xf>
    <xf numFmtId="1" fontId="14" fillId="5" borderId="6" xfId="1" applyNumberFormat="1" applyFont="1" applyFill="1" applyBorder="1" applyAlignment="1">
      <alignment horizontal="center" vertical="center"/>
    </xf>
    <xf numFmtId="1" fontId="14" fillId="5" borderId="10" xfId="1" applyNumberFormat="1" applyFont="1" applyFill="1" applyBorder="1" applyAlignment="1">
      <alignment horizontal="center" vertical="center"/>
    </xf>
    <xf numFmtId="0" fontId="2" fillId="6" borderId="0" xfId="0" applyFont="1" applyFill="1"/>
    <xf numFmtId="0" fontId="2" fillId="6" borderId="2" xfId="0" applyFont="1" applyFill="1" applyBorder="1"/>
    <xf numFmtId="0" fontId="2" fillId="6" borderId="1" xfId="0" applyFont="1" applyFill="1" applyBorder="1"/>
    <xf numFmtId="0" fontId="2" fillId="6" borderId="4" xfId="0" applyFont="1" applyFill="1" applyBorder="1"/>
    <xf numFmtId="0" fontId="17" fillId="7" borderId="0" xfId="0" applyFont="1" applyFill="1" applyAlignment="1">
      <alignment horizontal="center" vertical="center"/>
    </xf>
    <xf numFmtId="0" fontId="24" fillId="7" borderId="14" xfId="0" applyFont="1" applyFill="1" applyBorder="1" applyAlignment="1">
      <alignment horizontal="center"/>
    </xf>
    <xf numFmtId="0" fontId="24" fillId="7" borderId="0" xfId="0" applyFont="1" applyFill="1" applyAlignment="1">
      <alignment horizontal="center"/>
    </xf>
    <xf numFmtId="0" fontId="24" fillId="7" borderId="15" xfId="0" applyFont="1" applyFill="1" applyBorder="1" applyAlignment="1">
      <alignment horizontal="center"/>
    </xf>
    <xf numFmtId="0" fontId="14" fillId="5" borderId="7" xfId="0" applyFont="1" applyFill="1" applyBorder="1" applyAlignment="1">
      <alignment horizontal="center" vertical="center"/>
    </xf>
    <xf numFmtId="0" fontId="26" fillId="7" borderId="24" xfId="0" applyFont="1" applyFill="1" applyBorder="1"/>
    <xf numFmtId="0" fontId="26" fillId="7" borderId="1" xfId="0" applyFont="1" applyFill="1" applyBorder="1"/>
    <xf numFmtId="0" fontId="27" fillId="7" borderId="19" xfId="0" applyFont="1" applyFill="1" applyBorder="1" applyAlignment="1">
      <alignment horizontal="center"/>
    </xf>
    <xf numFmtId="0" fontId="27" fillId="7" borderId="20" xfId="0" applyFont="1" applyFill="1" applyBorder="1" applyAlignment="1">
      <alignment horizontal="center"/>
    </xf>
    <xf numFmtId="0" fontId="27" fillId="7" borderId="21" xfId="0" applyFont="1" applyFill="1" applyBorder="1" applyAlignment="1">
      <alignment horizontal="center"/>
    </xf>
    <xf numFmtId="0" fontId="22" fillId="7" borderId="0" xfId="0" applyFont="1" applyFill="1" applyAlignment="1">
      <alignment horizontal="center" vertical="center"/>
    </xf>
    <xf numFmtId="0" fontId="23" fillId="4" borderId="7" xfId="0" applyFont="1" applyFill="1" applyBorder="1" applyAlignment="1">
      <alignment horizontal="center"/>
    </xf>
    <xf numFmtId="0" fontId="23" fillId="4" borderId="0" xfId="0" applyFont="1" applyFill="1" applyAlignment="1">
      <alignment horizontal="center"/>
    </xf>
    <xf numFmtId="0" fontId="23" fillId="4" borderId="9" xfId="0" applyFont="1" applyFill="1" applyBorder="1" applyAlignment="1">
      <alignment horizontal="center"/>
    </xf>
    <xf numFmtId="0" fontId="16" fillId="7" borderId="0" xfId="0" applyFont="1" applyFill="1" applyAlignment="1">
      <alignment horizontal="center"/>
    </xf>
    <xf numFmtId="0" fontId="2" fillId="6" borderId="25" xfId="0" applyFont="1" applyFill="1" applyBorder="1" applyAlignment="1">
      <alignment horizontal="center"/>
    </xf>
    <xf numFmtId="0" fontId="2" fillId="6" borderId="17" xfId="0" applyFont="1" applyFill="1" applyBorder="1" applyAlignment="1">
      <alignment horizontal="center"/>
    </xf>
    <xf numFmtId="0" fontId="2" fillId="6" borderId="26" xfId="0" applyFont="1" applyFill="1" applyBorder="1" applyAlignment="1">
      <alignment horizontal="center"/>
    </xf>
    <xf numFmtId="0" fontId="6" fillId="7" borderId="7" xfId="0" applyFont="1" applyFill="1" applyBorder="1" applyAlignment="1">
      <alignment horizontal="center"/>
    </xf>
    <xf numFmtId="0" fontId="6" fillId="7" borderId="0" xfId="0" applyFont="1" applyFill="1" applyAlignment="1">
      <alignment horizontal="center"/>
    </xf>
    <xf numFmtId="0" fontId="6" fillId="7" borderId="9" xfId="0" applyFont="1" applyFill="1" applyBorder="1" applyAlignment="1">
      <alignment horizontal="center"/>
    </xf>
    <xf numFmtId="0" fontId="2" fillId="6" borderId="17" xfId="0" applyFont="1" applyFill="1" applyBorder="1"/>
    <xf numFmtId="0" fontId="2" fillId="6" borderId="26" xfId="0" applyFont="1" applyFill="1" applyBorder="1"/>
    <xf numFmtId="0" fontId="5" fillId="7" borderId="7" xfId="0" applyFont="1" applyFill="1" applyBorder="1" applyAlignment="1">
      <alignment horizontal="center"/>
    </xf>
    <xf numFmtId="0" fontId="5" fillId="7" borderId="0" xfId="0" applyFont="1" applyFill="1"/>
    <xf numFmtId="0" fontId="5" fillId="7" borderId="9" xfId="0" applyFont="1" applyFill="1" applyBorder="1"/>
    <xf numFmtId="0" fontId="34" fillId="7" borderId="7" xfId="0" applyFont="1" applyFill="1" applyBorder="1" applyAlignment="1">
      <alignment horizontal="center" vertical="center"/>
    </xf>
    <xf numFmtId="0" fontId="34" fillId="7" borderId="0" xfId="0" applyFont="1" applyFill="1" applyAlignment="1">
      <alignment horizontal="center" vertical="center"/>
    </xf>
    <xf numFmtId="0" fontId="34" fillId="7" borderId="9" xfId="0" applyFont="1" applyFill="1" applyBorder="1" applyAlignment="1">
      <alignment horizontal="center" vertical="center"/>
    </xf>
    <xf numFmtId="0" fontId="34" fillId="7" borderId="8" xfId="0" applyFont="1" applyFill="1" applyBorder="1" applyAlignment="1">
      <alignment horizontal="center" vertical="center"/>
    </xf>
    <xf numFmtId="0" fontId="34" fillId="7" borderId="6" xfId="0" applyFont="1" applyFill="1" applyBorder="1" applyAlignment="1">
      <alignment horizontal="center" vertical="center"/>
    </xf>
    <xf numFmtId="0" fontId="34" fillId="7" borderId="10" xfId="0" applyFont="1" applyFill="1" applyBorder="1" applyAlignment="1">
      <alignment horizontal="center" vertical="center"/>
    </xf>
    <xf numFmtId="0" fontId="19" fillId="7" borderId="0" xfId="0" applyFont="1" applyFill="1"/>
    <xf numFmtId="0" fontId="4" fillId="6" borderId="25" xfId="0" applyFont="1" applyFill="1" applyBorder="1"/>
    <xf numFmtId="0" fontId="4" fillId="6" borderId="17" xfId="0" applyFont="1" applyFill="1" applyBorder="1"/>
    <xf numFmtId="0" fontId="4" fillId="6" borderId="26" xfId="0" applyFont="1" applyFill="1" applyBorder="1"/>
    <xf numFmtId="0" fontId="5" fillId="7" borderId="7" xfId="0" applyFont="1" applyFill="1" applyBorder="1"/>
    <xf numFmtId="0" fontId="18" fillId="8" borderId="32" xfId="0" applyFont="1" applyFill="1" applyBorder="1"/>
    <xf numFmtId="0" fontId="18" fillId="8" borderId="33" xfId="0" applyFont="1" applyFill="1" applyBorder="1"/>
    <xf numFmtId="0" fontId="18" fillId="8" borderId="34" xfId="0" applyFont="1" applyFill="1" applyBorder="1"/>
    <xf numFmtId="0" fontId="0" fillId="5" borderId="27" xfId="0" applyFill="1" applyBorder="1"/>
    <xf numFmtId="0" fontId="0" fillId="5" borderId="0" xfId="0" applyFill="1"/>
    <xf numFmtId="0" fontId="0" fillId="5" borderId="28" xfId="0" applyFill="1" applyBorder="1"/>
    <xf numFmtId="0" fontId="0" fillId="5" borderId="29" xfId="0" applyFill="1" applyBorder="1"/>
    <xf numFmtId="0" fontId="0" fillId="5" borderId="30" xfId="0" applyFill="1" applyBorder="1"/>
    <xf numFmtId="0" fontId="0" fillId="5" borderId="31" xfId="0" applyFill="1" applyBorder="1"/>
    <xf numFmtId="0" fontId="15" fillId="7" borderId="0" xfId="0" applyFont="1" applyFill="1" applyAlignment="1">
      <alignment horizontal="center" wrapText="1"/>
    </xf>
  </cellXfs>
  <cellStyles count="2">
    <cellStyle name="Comma" xfId="1" builtinId="3"/>
    <cellStyle name="Normal" xfId="0" builtinId="0"/>
  </cellStyles>
  <dxfs count="4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9" Type="http://schemas.openxmlformats.org/officeDocument/2006/relationships/customXml" Target="../customXml/item6.xml"/><Relationship Id="rId21" Type="http://schemas.openxmlformats.org/officeDocument/2006/relationships/pivotCacheDefinition" Target="pivotCache/pivotCacheDefinition1.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haredStrings" Target="sharedStrings.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microsoft.com/office/2017/10/relationships/person" Target="persons/person.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styles" Target="styles.xml"/><Relationship Id="rId36" Type="http://schemas.openxmlformats.org/officeDocument/2006/relationships/customXml" Target="../customXml/item3.xml"/><Relationship Id="rId49" Type="http://schemas.openxmlformats.org/officeDocument/2006/relationships/customXml" Target="../customXml/item1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owerPivotData" Target="model/item.data"/><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worksheet" Target="worksheets/sheet20.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spc="0" baseline="0">
                <a:solidFill>
                  <a:schemeClr val="tx1">
                    <a:lumMod val="65000"/>
                    <a:lumOff val="35000"/>
                  </a:schemeClr>
                </a:solidFill>
                <a:latin typeface="+mn-lt"/>
                <a:ea typeface="+mn-ea"/>
                <a:cs typeface="+mn-cs"/>
              </a:defRPr>
            </a:pPr>
            <a:r>
              <a:rPr lang="en-US" sz="1800"/>
              <a:t>OER Implementation</a:t>
            </a:r>
          </a:p>
          <a:p>
            <a:pPr algn="l">
              <a:defRPr sz="1800" b="1"/>
            </a:pPr>
            <a:r>
              <a:rPr lang="en-US" sz="1800"/>
              <a:t>Pipeline</a:t>
            </a:r>
          </a:p>
        </c:rich>
      </c:tx>
      <c:layout>
        <c:manualLayout>
          <c:xMode val="edge"/>
          <c:yMode val="edge"/>
          <c:x val="2.9512444399660304E-2"/>
          <c:y val="7.6335877862595422E-2"/>
        </c:manualLayout>
      </c:layout>
      <c:overlay val="0"/>
      <c:spPr>
        <a:noFill/>
        <a:ln>
          <a:noFill/>
        </a:ln>
        <a:effectLst/>
      </c:spPr>
      <c:txPr>
        <a:bodyPr rot="0" spcFirstLastPara="1" vertOverflow="ellipsis" vert="horz" wrap="square" anchor="ctr" anchorCtr="1"/>
        <a:lstStyle/>
        <a:p>
          <a:pPr algn="l">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8794127176761778"/>
          <c:y val="6.6907630522088354E-2"/>
          <c:w val="0.31238101263638618"/>
          <c:h val="0.86883534136546181"/>
        </c:manualLayout>
      </c:layout>
      <c:doughnutChart>
        <c:varyColors val="1"/>
        <c:ser>
          <c:idx val="0"/>
          <c:order val="0"/>
          <c:tx>
            <c:strRef>
              <c:f>'Executive Overview'!$B$14</c:f>
              <c:strCache>
                <c:ptCount val="1"/>
                <c:pt idx="0">
                  <c:v>Courses</c:v>
                </c:pt>
              </c:strCache>
            </c:strRef>
          </c:tx>
          <c:dPt>
            <c:idx val="0"/>
            <c:bubble3D val="0"/>
            <c:spPr>
              <a:solidFill>
                <a:srgbClr val="0C456A"/>
              </a:solidFill>
              <a:ln w="19050">
                <a:solidFill>
                  <a:schemeClr val="lt1"/>
                </a:solidFill>
              </a:ln>
              <a:effectLst/>
            </c:spPr>
            <c:extLst>
              <c:ext xmlns:c16="http://schemas.microsoft.com/office/drawing/2014/chart" uri="{C3380CC4-5D6E-409C-BE32-E72D297353CC}">
                <c16:uniqueId val="{00000001-E82A-4621-8D2F-594994C698BB}"/>
              </c:ext>
            </c:extLst>
          </c:dPt>
          <c:dPt>
            <c:idx val="1"/>
            <c:bubble3D val="0"/>
            <c:spPr>
              <a:solidFill>
                <a:srgbClr val="F5A01C"/>
              </a:solidFill>
              <a:ln w="19050">
                <a:solidFill>
                  <a:schemeClr val="lt1"/>
                </a:solidFill>
              </a:ln>
              <a:effectLst/>
            </c:spPr>
            <c:extLst>
              <c:ext xmlns:c16="http://schemas.microsoft.com/office/drawing/2014/chart" uri="{C3380CC4-5D6E-409C-BE32-E72D297353CC}">
                <c16:uniqueId val="{00000003-E82A-4621-8D2F-594994C698BB}"/>
              </c:ext>
            </c:extLst>
          </c:dPt>
          <c:dPt>
            <c:idx val="2"/>
            <c:bubble3D val="0"/>
            <c:spPr>
              <a:solidFill>
                <a:srgbClr val="B8D1DC"/>
              </a:solidFill>
              <a:ln w="19050">
                <a:solidFill>
                  <a:schemeClr val="lt1"/>
                </a:solidFill>
              </a:ln>
              <a:effectLst/>
            </c:spPr>
            <c:extLst>
              <c:ext xmlns:c16="http://schemas.microsoft.com/office/drawing/2014/chart" uri="{C3380CC4-5D6E-409C-BE32-E72D297353CC}">
                <c16:uniqueId val="{00000005-E82A-4621-8D2F-594994C698BB}"/>
              </c:ext>
            </c:extLst>
          </c:dPt>
          <c:cat>
            <c:strRef>
              <c:f>'Executive Overview'!$A$15:$A$17</c:f>
              <c:strCache>
                <c:ptCount val="3"/>
                <c:pt idx="0">
                  <c:v>Fully Deployed</c:v>
                </c:pt>
                <c:pt idx="1">
                  <c:v>In Pilot</c:v>
                </c:pt>
                <c:pt idx="2">
                  <c:v>In Development</c:v>
                </c:pt>
              </c:strCache>
            </c:strRef>
          </c:cat>
          <c:val>
            <c:numRef>
              <c:f>'Executive Overview'!$B$15:$B$17</c:f>
              <c:numCache>
                <c:formatCode>General</c:formatCode>
                <c:ptCount val="3"/>
                <c:pt idx="0">
                  <c:v>65</c:v>
                </c:pt>
                <c:pt idx="1">
                  <c:v>7</c:v>
                </c:pt>
                <c:pt idx="2">
                  <c:v>23</c:v>
                </c:pt>
              </c:numCache>
            </c:numRef>
          </c:val>
          <c:extLst>
            <c:ext xmlns:c16="http://schemas.microsoft.com/office/drawing/2014/chart" uri="{C3380CC4-5D6E-409C-BE32-E72D297353CC}">
              <c16:uniqueId val="{00000000-D237-44EC-BD28-32F28EC225F5}"/>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b"/>
      <c:layout>
        <c:manualLayout>
          <c:xMode val="edge"/>
          <c:yMode val="edge"/>
          <c:x val="0.72873790227775448"/>
          <c:y val="0.12743750542632554"/>
          <c:w val="0.25184777862547802"/>
          <c:h val="0.8216719093319442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C456A"/>
                </a:solidFill>
                <a:latin typeface="+mn-lt"/>
                <a:ea typeface="+mn-ea"/>
                <a:cs typeface="+mn-cs"/>
              </a:defRPr>
            </a:pPr>
            <a:r>
              <a:rPr lang="en-US"/>
              <a:t>STUDENT</a:t>
            </a:r>
            <a:r>
              <a:rPr lang="en-US" baseline="0"/>
              <a:t> </a:t>
            </a:r>
            <a:r>
              <a:rPr lang="en-US"/>
              <a:t>SAVINGS BY DISCIPLINE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C456A"/>
              </a:solidFill>
              <a:latin typeface="+mn-lt"/>
              <a:ea typeface="+mn-ea"/>
              <a:cs typeface="+mn-cs"/>
            </a:defRPr>
          </a:pPr>
          <a:endParaRPr lang="en-US"/>
        </a:p>
      </c:txPr>
    </c:title>
    <c:autoTitleDeleted val="0"/>
    <c:plotArea>
      <c:layout/>
      <c:barChart>
        <c:barDir val="bar"/>
        <c:grouping val="clustered"/>
        <c:varyColors val="0"/>
        <c:ser>
          <c:idx val="0"/>
          <c:order val="0"/>
          <c:spPr>
            <a:solidFill>
              <a:srgbClr val="0C456A"/>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 Overview'!$F$13:$F$17</c:f>
              <c:strCache>
                <c:ptCount val="5"/>
                <c:pt idx="0">
                  <c:v>Mathematics</c:v>
                </c:pt>
                <c:pt idx="1">
                  <c:v>Business</c:v>
                </c:pt>
                <c:pt idx="2">
                  <c:v>English</c:v>
                </c:pt>
                <c:pt idx="3">
                  <c:v>Psychology</c:v>
                </c:pt>
                <c:pt idx="4">
                  <c:v>Biology</c:v>
                </c:pt>
              </c:strCache>
            </c:strRef>
          </c:cat>
          <c:val>
            <c:numRef>
              <c:f>'Executive Overview'!$G$13:$G$17</c:f>
              <c:numCache>
                <c:formatCode>"$"#,##0</c:formatCode>
                <c:ptCount val="5"/>
                <c:pt idx="0">
                  <c:v>332354</c:v>
                </c:pt>
                <c:pt idx="1">
                  <c:v>387927</c:v>
                </c:pt>
                <c:pt idx="2">
                  <c:v>417695</c:v>
                </c:pt>
                <c:pt idx="3">
                  <c:v>461449</c:v>
                </c:pt>
                <c:pt idx="4">
                  <c:v>1052480</c:v>
                </c:pt>
              </c:numCache>
            </c:numRef>
          </c:val>
          <c:extLst>
            <c:ext xmlns:c15="http://schemas.microsoft.com/office/drawing/2012/chart" uri="{02D57815-91ED-43cb-92C2-25804820EDAC}">
              <c15:filteredSeriesTitle>
                <c15:tx>
                  <c:strRef>
                    <c:extLst>
                      <c:ext uri="{02D57815-91ED-43cb-92C2-25804820EDAC}">
                        <c15:formulaRef>
                          <c15:sqref>'Executive Overview'!#REF!</c15:sqref>
                        </c15:formulaRef>
                      </c:ext>
                    </c:extLst>
                    <c:strCache>
                      <c:ptCount val="1"/>
                      <c:pt idx="0">
                        <c:v>#REF!</c:v>
                      </c:pt>
                    </c:strCache>
                  </c:strRef>
                </c15:tx>
              </c15:filteredSeriesTitle>
            </c:ext>
            <c:ext xmlns:c16="http://schemas.microsoft.com/office/drawing/2014/chart" uri="{C3380CC4-5D6E-409C-BE32-E72D297353CC}">
              <c16:uniqueId val="{00000000-083A-4245-BD59-F9C0CB27BC8A}"/>
            </c:ext>
          </c:extLst>
        </c:ser>
        <c:dLbls>
          <c:showLegendKey val="0"/>
          <c:showVal val="0"/>
          <c:showCatName val="0"/>
          <c:showSerName val="0"/>
          <c:showPercent val="0"/>
          <c:showBubbleSize val="0"/>
        </c:dLbls>
        <c:gapWidth val="182"/>
        <c:axId val="1735364975"/>
        <c:axId val="1735368815"/>
      </c:barChart>
      <c:catAx>
        <c:axId val="1735364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35368815"/>
        <c:crosses val="autoZero"/>
        <c:auto val="1"/>
        <c:lblAlgn val="ctr"/>
        <c:lblOffset val="100"/>
        <c:noMultiLvlLbl val="0"/>
      </c:catAx>
      <c:valAx>
        <c:axId val="1735368815"/>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73536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Top Courses by Student Savings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'Course-Level Impact'!$B$5</c:f>
              <c:strCache>
                <c:ptCount val="1"/>
                <c:pt idx="0">
                  <c:v>Savings</c:v>
                </c:pt>
              </c:strCache>
            </c:strRef>
          </c:tx>
          <c:spPr>
            <a:solidFill>
              <a:srgbClr val="0C456A"/>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'Course-Level Impact'!$A$6:$A$15</c:f>
              <c:strCache>
                <c:ptCount val="10"/>
                <c:pt idx="0">
                  <c:v>HIS‑201</c:v>
                </c:pt>
                <c:pt idx="1">
                  <c:v>BIO‑101</c:v>
                </c:pt>
                <c:pt idx="2">
                  <c:v>COL‑101</c:v>
                </c:pt>
                <c:pt idx="3">
                  <c:v>ENG‑101</c:v>
                </c:pt>
                <c:pt idx="4">
                  <c:v>SPC‑205</c:v>
                </c:pt>
                <c:pt idx="5">
                  <c:v>BIO‑112</c:v>
                </c:pt>
                <c:pt idx="6">
                  <c:v>BIO‑211</c:v>
                </c:pt>
                <c:pt idx="7">
                  <c:v>AHS‑102</c:v>
                </c:pt>
                <c:pt idx="8">
                  <c:v>PSY‑201</c:v>
                </c:pt>
                <c:pt idx="9">
                  <c:v>BIO‑210</c:v>
                </c:pt>
              </c:strCache>
            </c:strRef>
          </c:cat>
          <c:val>
            <c:numRef>
              <c:f>'Course-Level Impact'!$B$6:$B$15</c:f>
              <c:numCache>
                <c:formatCode>General</c:formatCode>
                <c:ptCount val="10"/>
                <c:pt idx="0">
                  <c:v>152770.75</c:v>
                </c:pt>
                <c:pt idx="1">
                  <c:v>154213.85</c:v>
                </c:pt>
                <c:pt idx="2">
                  <c:v>161300</c:v>
                </c:pt>
                <c:pt idx="3">
                  <c:v>164444.41</c:v>
                </c:pt>
                <c:pt idx="4">
                  <c:v>174600</c:v>
                </c:pt>
                <c:pt idx="5">
                  <c:v>190667.24</c:v>
                </c:pt>
                <c:pt idx="6">
                  <c:v>216116.9</c:v>
                </c:pt>
                <c:pt idx="7">
                  <c:v>298371.15000000002</c:v>
                </c:pt>
                <c:pt idx="8">
                  <c:v>334050</c:v>
                </c:pt>
                <c:pt idx="9">
                  <c:v>470891.33</c:v>
                </c:pt>
              </c:numCache>
            </c:numRef>
          </c:val>
          <c:extLst>
            <c:ext xmlns:c16="http://schemas.microsoft.com/office/drawing/2014/chart" uri="{C3380CC4-5D6E-409C-BE32-E72D297353CC}">
              <c16:uniqueId val="{00000000-F6AA-4DCC-A9EE-D0DFCC46E4E6}"/>
            </c:ext>
          </c:extLst>
        </c:ser>
        <c:dLbls>
          <c:showLegendKey val="0"/>
          <c:showVal val="0"/>
          <c:showCatName val="0"/>
          <c:showSerName val="0"/>
          <c:showPercent val="0"/>
          <c:showBubbleSize val="0"/>
        </c:dLbls>
        <c:gapWidth val="182"/>
        <c:axId val="2025544559"/>
        <c:axId val="2025547919"/>
      </c:barChart>
      <c:catAx>
        <c:axId val="202554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547919"/>
        <c:crossesAt val="100000"/>
        <c:auto val="1"/>
        <c:lblAlgn val="ctr"/>
        <c:lblOffset val="100"/>
        <c:noMultiLvlLbl val="0"/>
      </c:catAx>
      <c:valAx>
        <c:axId val="2025547919"/>
        <c:scaling>
          <c:orientation val="minMax"/>
          <c:min val="10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Savings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54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Top Courses by Students Impacted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'Course-Level Impact'!$E$5</c:f>
              <c:strCache>
                <c:ptCount val="1"/>
                <c:pt idx="0">
                  <c:v>Students</c:v>
                </c:pt>
              </c:strCache>
            </c:strRef>
          </c:tx>
          <c:spPr>
            <a:solidFill>
              <a:srgbClr val="0C456A"/>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'Course-Level Impact'!$D$6:$D$15</c:f>
              <c:strCache>
                <c:ptCount val="10"/>
                <c:pt idx="0">
                  <c:v>MAT‑120</c:v>
                </c:pt>
                <c:pt idx="1">
                  <c:v>ART‑101</c:v>
                </c:pt>
                <c:pt idx="2">
                  <c:v>SOC‑101</c:v>
                </c:pt>
                <c:pt idx="3">
                  <c:v>AHS‑102</c:v>
                </c:pt>
                <c:pt idx="4">
                  <c:v>BIO‑210</c:v>
                </c:pt>
                <c:pt idx="5">
                  <c:v>SPC‑205</c:v>
                </c:pt>
                <c:pt idx="6">
                  <c:v>COL‑101</c:v>
                </c:pt>
                <c:pt idx="7">
                  <c:v>ENG‑102</c:v>
                </c:pt>
                <c:pt idx="8">
                  <c:v>PSY‑201</c:v>
                </c:pt>
                <c:pt idx="9">
                  <c:v>ENG‑101</c:v>
                </c:pt>
              </c:strCache>
            </c:strRef>
          </c:cat>
          <c:val>
            <c:numRef>
              <c:f>'Course-Level Impact'!$E$6:$E$15</c:f>
              <c:numCache>
                <c:formatCode>General</c:formatCode>
                <c:ptCount val="10"/>
                <c:pt idx="0">
                  <c:v>1051</c:v>
                </c:pt>
                <c:pt idx="1">
                  <c:v>1059</c:v>
                </c:pt>
                <c:pt idx="2">
                  <c:v>1140</c:v>
                </c:pt>
                <c:pt idx="3">
                  <c:v>1185</c:v>
                </c:pt>
                <c:pt idx="4">
                  <c:v>1547</c:v>
                </c:pt>
                <c:pt idx="5">
                  <c:v>1552</c:v>
                </c:pt>
                <c:pt idx="6">
                  <c:v>1613</c:v>
                </c:pt>
                <c:pt idx="7">
                  <c:v>2007</c:v>
                </c:pt>
                <c:pt idx="8">
                  <c:v>2620</c:v>
                </c:pt>
                <c:pt idx="9">
                  <c:v>3029</c:v>
                </c:pt>
              </c:numCache>
            </c:numRef>
          </c:val>
          <c:extLst>
            <c:ext xmlns:c16="http://schemas.microsoft.com/office/drawing/2014/chart" uri="{C3380CC4-5D6E-409C-BE32-E72D297353CC}">
              <c16:uniqueId val="{00000000-9C00-419C-AE9B-D023E4DEFEBC}"/>
            </c:ext>
          </c:extLst>
        </c:ser>
        <c:dLbls>
          <c:showLegendKey val="0"/>
          <c:showVal val="0"/>
          <c:showCatName val="0"/>
          <c:showSerName val="0"/>
          <c:showPercent val="0"/>
          <c:showBubbleSize val="0"/>
        </c:dLbls>
        <c:gapWidth val="182"/>
        <c:axId val="2025563279"/>
        <c:axId val="2025565679"/>
      </c:barChart>
      <c:catAx>
        <c:axId val="2025563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565679"/>
        <c:crosses val="autoZero"/>
        <c:auto val="1"/>
        <c:lblAlgn val="ctr"/>
        <c:lblOffset val="100"/>
        <c:noMultiLvlLbl val="0"/>
      </c:catAx>
      <c:valAx>
        <c:axId val="20255656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Students Impacted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56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BARRIERS BEFORE OER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0C45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'OER Student Perceptions'!$A$27:$A$32</c:f>
              <c:strCache>
                <c:ptCount val="5"/>
                <c:pt idx="0">
                  <c:v>Chose not to purchase materials</c:v>
                </c:pt>
                <c:pt idx="1">
                  <c:v>Taken fewer courses</c:v>
                </c:pt>
                <c:pt idx="2">
                  <c:v>Earned a poor grade</c:v>
                </c:pt>
                <c:pt idx="3">
                  <c:v>Withdrew from a course</c:v>
                </c:pt>
                <c:pt idx="4">
                  <c:v>Failed a course</c:v>
                </c:pt>
              </c:strCache>
            </c:strRef>
          </c:cat>
          <c:val>
            <c:numRef>
              <c:f>'OER Student Perceptions'!$B$27:$B$32</c:f>
              <c:numCache>
                <c:formatCode>General</c:formatCode>
                <c:ptCount val="5"/>
                <c:pt idx="0">
                  <c:v>405</c:v>
                </c:pt>
                <c:pt idx="1">
                  <c:v>251</c:v>
                </c:pt>
                <c:pt idx="2">
                  <c:v>197</c:v>
                </c:pt>
                <c:pt idx="3">
                  <c:v>114</c:v>
                </c:pt>
                <c:pt idx="4">
                  <c:v>61</c:v>
                </c:pt>
              </c:numCache>
            </c:numRef>
          </c:val>
          <c:extLst>
            <c:ext xmlns:c16="http://schemas.microsoft.com/office/drawing/2014/chart" uri="{C3380CC4-5D6E-409C-BE32-E72D297353CC}">
              <c16:uniqueId val="{00000000-B580-4507-9233-387ADFC2713D}"/>
            </c:ext>
          </c:extLst>
        </c:ser>
        <c:dLbls>
          <c:showLegendKey val="0"/>
          <c:showVal val="0"/>
          <c:showCatName val="0"/>
          <c:showSerName val="0"/>
          <c:showPercent val="0"/>
          <c:showBubbleSize val="0"/>
        </c:dLbls>
        <c:gapWidth val="182"/>
        <c:axId val="2126057903"/>
        <c:axId val="2126058383"/>
      </c:barChart>
      <c:catAx>
        <c:axId val="2126057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58383"/>
        <c:crosses val="autoZero"/>
        <c:auto val="1"/>
        <c:lblAlgn val="ctr"/>
        <c:lblOffset val="100"/>
        <c:noMultiLvlLbl val="0"/>
      </c:catAx>
      <c:valAx>
        <c:axId val="212605838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605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C456A"/>
                </a:solidFill>
                <a:latin typeface="+mn-lt"/>
                <a:ea typeface="+mn-ea"/>
                <a:cs typeface="+mn-cs"/>
              </a:defRPr>
            </a:pPr>
            <a:r>
              <a:rPr lang="en-US"/>
              <a:t>OER QUALITY VS PAID TEXTBOOKS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C456A"/>
              </a:solidFill>
              <a:latin typeface="+mn-lt"/>
              <a:ea typeface="+mn-ea"/>
              <a:cs typeface="+mn-cs"/>
            </a:defRPr>
          </a:pPr>
          <a:endParaRPr lang="en-US"/>
        </a:p>
      </c:txPr>
    </c:title>
    <c:autoTitleDeleted val="0"/>
    <c:plotArea>
      <c:layout/>
      <c:barChart>
        <c:barDir val="bar"/>
        <c:grouping val="clustered"/>
        <c:varyColors val="0"/>
        <c:ser>
          <c:idx val="0"/>
          <c:order val="0"/>
          <c:spPr>
            <a:solidFill>
              <a:srgbClr val="0C45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'OER Student Perceptions'!$E$27:$E$29</c:f>
              <c:strCache>
                <c:ptCount val="3"/>
                <c:pt idx="0">
                  <c:v>Inferior</c:v>
                </c:pt>
                <c:pt idx="1">
                  <c:v>Comparable</c:v>
                </c:pt>
                <c:pt idx="2">
                  <c:v>Superior</c:v>
                </c:pt>
              </c:strCache>
            </c:strRef>
          </c:cat>
          <c:val>
            <c:numRef>
              <c:f>'OER Student Perceptions'!$F$27:$F$29</c:f>
              <c:numCache>
                <c:formatCode>General</c:formatCode>
                <c:ptCount val="3"/>
                <c:pt idx="0">
                  <c:v>120</c:v>
                </c:pt>
                <c:pt idx="1">
                  <c:v>615</c:v>
                </c:pt>
                <c:pt idx="2">
                  <c:v>436</c:v>
                </c:pt>
              </c:numCache>
            </c:numRef>
          </c:val>
          <c:extLst>
            <c:ext xmlns:c16="http://schemas.microsoft.com/office/drawing/2014/chart" uri="{C3380CC4-5D6E-409C-BE32-E72D297353CC}">
              <c16:uniqueId val="{00000000-7C9C-4D10-A544-04B6131E6CAD}"/>
            </c:ext>
          </c:extLst>
        </c:ser>
        <c:dLbls>
          <c:showLegendKey val="0"/>
          <c:showVal val="0"/>
          <c:showCatName val="0"/>
          <c:showSerName val="0"/>
          <c:showPercent val="0"/>
          <c:showBubbleSize val="0"/>
        </c:dLbls>
        <c:gapWidth val="182"/>
        <c:axId val="2126077103"/>
        <c:axId val="2126066063"/>
      </c:barChart>
      <c:catAx>
        <c:axId val="212607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66063"/>
        <c:crosses val="autoZero"/>
        <c:auto val="1"/>
        <c:lblAlgn val="ctr"/>
        <c:lblOffset val="100"/>
        <c:noMultiLvlLbl val="0"/>
      </c:catAx>
      <c:valAx>
        <c:axId val="212606606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607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170258</xdr:rowOff>
    </xdr:from>
    <xdr:to>
      <xdr:col>4</xdr:col>
      <xdr:colOff>26669</xdr:colOff>
      <xdr:row>20</xdr:row>
      <xdr:rowOff>0</xdr:rowOff>
    </xdr:to>
    <xdr:graphicFrame macro="">
      <xdr:nvGraphicFramePr>
        <xdr:cNvPr id="24" name="Chart 23">
          <a:extLst>
            <a:ext uri="{FF2B5EF4-FFF2-40B4-BE49-F238E27FC236}">
              <a16:creationId xmlns:a16="http://schemas.microsoft.com/office/drawing/2014/main" id="{E35E971D-0BCF-DC61-36CF-91E0DC73B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10</xdr:row>
      <xdr:rowOff>180974</xdr:rowOff>
    </xdr:from>
    <xdr:to>
      <xdr:col>9</xdr:col>
      <xdr:colOff>28575</xdr:colOff>
      <xdr:row>20</xdr:row>
      <xdr:rowOff>9525</xdr:rowOff>
    </xdr:to>
    <xdr:graphicFrame macro="">
      <xdr:nvGraphicFramePr>
        <xdr:cNvPr id="3" name="Chart 2">
          <a:extLst>
            <a:ext uri="{FF2B5EF4-FFF2-40B4-BE49-F238E27FC236}">
              <a16:creationId xmlns:a16="http://schemas.microsoft.com/office/drawing/2014/main" id="{DE47771D-D7D1-48B6-3F8A-D026B689E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9524</xdr:rowOff>
    </xdr:from>
    <xdr:to>
      <xdr:col>3</xdr:col>
      <xdr:colOff>9525</xdr:colOff>
      <xdr:row>18</xdr:row>
      <xdr:rowOff>131445</xdr:rowOff>
    </xdr:to>
    <xdr:graphicFrame macro="">
      <xdr:nvGraphicFramePr>
        <xdr:cNvPr id="4" name="Chart 3">
          <a:extLst>
            <a:ext uri="{FF2B5EF4-FFF2-40B4-BE49-F238E27FC236}">
              <a16:creationId xmlns:a16="http://schemas.microsoft.com/office/drawing/2014/main" id="{7F153965-42AB-F9D7-E744-702C8B907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xdr:colOff>
      <xdr:row>3</xdr:row>
      <xdr:rowOff>9525</xdr:rowOff>
    </xdr:from>
    <xdr:to>
      <xdr:col>6</xdr:col>
      <xdr:colOff>11430</xdr:colOff>
      <xdr:row>18</xdr:row>
      <xdr:rowOff>133351</xdr:rowOff>
    </xdr:to>
    <xdr:graphicFrame macro="">
      <xdr:nvGraphicFramePr>
        <xdr:cNvPr id="5" name="Chart 4">
          <a:extLst>
            <a:ext uri="{FF2B5EF4-FFF2-40B4-BE49-F238E27FC236}">
              <a16:creationId xmlns:a16="http://schemas.microsoft.com/office/drawing/2014/main" id="{B84A8EE9-B52E-A9EE-08A2-AACAB67D4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23</xdr:row>
      <xdr:rowOff>1</xdr:rowOff>
    </xdr:from>
    <xdr:to>
      <xdr:col>3</xdr:col>
      <xdr:colOff>619125</xdr:colOff>
      <xdr:row>32</xdr:row>
      <xdr:rowOff>25401</xdr:rowOff>
    </xdr:to>
    <xdr:graphicFrame macro="">
      <xdr:nvGraphicFramePr>
        <xdr:cNvPr id="8" name="Chart 7">
          <a:extLst>
            <a:ext uri="{FF2B5EF4-FFF2-40B4-BE49-F238E27FC236}">
              <a16:creationId xmlns:a16="http://schemas.microsoft.com/office/drawing/2014/main" id="{A12C3618-E088-5E41-9031-4F31A1937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23</xdr:row>
      <xdr:rowOff>0</xdr:rowOff>
    </xdr:from>
    <xdr:to>
      <xdr:col>8</xdr:col>
      <xdr:colOff>0</xdr:colOff>
      <xdr:row>29</xdr:row>
      <xdr:rowOff>0</xdr:rowOff>
    </xdr:to>
    <xdr:graphicFrame macro="">
      <xdr:nvGraphicFramePr>
        <xdr:cNvPr id="5" name="Chart 8">
          <a:extLst>
            <a:ext uri="{FF2B5EF4-FFF2-40B4-BE49-F238E27FC236}">
              <a16:creationId xmlns:a16="http://schemas.microsoft.com/office/drawing/2014/main" id="{7DD2FD14-6A7D-D2FD-5558-2491CB9C6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a L. Huff" refreshedDate="46178.495929745368" createdVersion="8" refreshedVersion="8" minRefreshableVersion="3" recordCount="95" xr:uid="{885FB297-F989-410B-B4F5-D167755C046C}">
  <cacheSource type="worksheet">
    <worksheetSource ref="A5:J100" sheet="Data_Savings"/>
  </cacheSource>
  <cacheFields count="10">
    <cacheField name="Course" numFmtId="0">
      <sharedItems/>
    </cacheField>
    <cacheField name="Dept" numFmtId="0">
      <sharedItems count="21">
        <s v="BUS"/>
        <s v="HS"/>
        <s v="SOC"/>
        <s v="ART"/>
        <s v="SCI"/>
        <s v="BIO"/>
        <s v="COL"/>
        <s v="CPT"/>
        <s v="ECD"/>
        <s v="ECO"/>
        <s v="ENG"/>
        <s v="HIS"/>
        <s v="IDS"/>
        <s v="MAT"/>
        <s v="MUS"/>
        <s v="NUR"/>
        <s v="PSC"/>
        <s v="PSY"/>
        <s v="RDG"/>
        <s v="SPC"/>
        <s v="THE"/>
      </sharedItems>
    </cacheField>
    <cacheField name="OER Status" numFmtId="0">
      <sharedItems/>
    </cacheField>
    <cacheField name="FA25 Enrollment" numFmtId="0">
      <sharedItems containsString="0" containsBlank="1" containsNumber="1" containsInteger="1" minValue="1" maxValue="2204"/>
    </cacheField>
    <cacheField name="SP26 Enrollment" numFmtId="0">
      <sharedItems containsSemiMixedTypes="0" containsString="0" containsNumber="1" containsInteger="1" minValue="0" maxValue="1415"/>
    </cacheField>
    <cacheField name="Textbook Cost" numFmtId="0">
      <sharedItems containsSemiMixedTypes="0" containsString="0" containsNumber="1" minValue="54.29" maxValue="324.83999999999997"/>
    </cacheField>
    <cacheField name="Cost Source" numFmtId="0">
      <sharedItems/>
    </cacheField>
    <cacheField name="FA Savings" numFmtId="0">
      <sharedItems containsString="0" containsBlank="1" containsNumber="1" minValue="100" maxValue="273037.83"/>
    </cacheField>
    <cacheField name="SP Savings" numFmtId="0">
      <sharedItems containsString="0" containsBlank="1" containsNumber="1" minValue="0" maxValue="197853.5"/>
    </cacheField>
    <cacheField name="Combined Savings" numFmtId="0">
      <sharedItems containsSemiMixedTypes="0" containsString="0" containsNumber="1" minValue="0" maxValue="470891.3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a L. Huff" refreshedDate="46178.495999652776" createdVersion="8" refreshedVersion="8" minRefreshableVersion="3" recordCount="95" xr:uid="{F8E5F716-7C17-485D-A3A6-8E417D3CE489}">
  <cacheSource type="worksheet">
    <worksheetSource ref="A5:E100" sheet="Data_Status"/>
  </cacheSource>
  <cacheFields count="5">
    <cacheField name="Course" numFmtId="0">
      <sharedItems/>
    </cacheField>
    <cacheField name="Semester Redesigned" numFmtId="0">
      <sharedItems/>
    </cacheField>
    <cacheField name="Semester Piloted" numFmtId="0">
      <sharedItems/>
    </cacheField>
    <cacheField name="Semester Full Rollout" numFmtId="0">
      <sharedItems containsBlank="1"/>
    </cacheField>
    <cacheField name="Status" numFmtId="0">
      <sharedItems count="3">
        <s v="Fully deployed"/>
        <s v="In pilot"/>
        <s v="In developmen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a L. Huff" refreshedDate="46178.496088310188" createdVersion="8" refreshedVersion="8" minRefreshableVersion="3" recordCount="831" xr:uid="{657E69B8-EBFF-4984-A8B3-1ADD253CB9BB}">
  <cacheSource type="worksheet">
    <worksheetSource ref="A5:G836" sheet="Data_FA25_Footprint"/>
  </cacheSource>
  <cacheFields count="7">
    <cacheField name="Course" numFmtId="0">
      <sharedItems/>
    </cacheField>
    <cacheField name="Section" numFmtId="0">
      <sharedItems containsBlank="1"/>
    </cacheField>
    <cacheField name="Course-Section" numFmtId="0">
      <sharedItems/>
    </cacheField>
    <cacheField name="Course Title" numFmtId="0">
      <sharedItems/>
    </cacheField>
    <cacheField name="Dept" numFmtId="0">
      <sharedItems/>
    </cacheField>
    <cacheField name="Enrollment" numFmtId="0">
      <sharedItems containsSemiMixedTypes="0" containsString="0" containsNumber="1" containsInteger="1" minValue="0" maxValue="31"/>
    </cacheField>
    <cacheField name="Modality" numFmtId="0">
      <sharedItems count="4">
        <s v="In-Person"/>
        <s v="High School"/>
        <s v="Online"/>
        <s v="Virtual"/>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a L. Huff" refreshedDate="46178.496186226854" createdVersion="8" refreshedVersion="8" minRefreshableVersion="3" recordCount="825" xr:uid="{EB13B458-4A9D-4511-861F-FEC7603343C7}">
  <cacheSource type="worksheet">
    <worksheetSource ref="A5:G830" sheet="Data_SP26_Footprint"/>
  </cacheSource>
  <cacheFields count="7">
    <cacheField name="Course" numFmtId="0">
      <sharedItems/>
    </cacheField>
    <cacheField name="Section" numFmtId="0">
      <sharedItems/>
    </cacheField>
    <cacheField name="Course-Section" numFmtId="0">
      <sharedItems/>
    </cacheField>
    <cacheField name="Course Title" numFmtId="0">
      <sharedItems/>
    </cacheField>
    <cacheField name="Dept" numFmtId="0">
      <sharedItems/>
    </cacheField>
    <cacheField name="Enrollment" numFmtId="0">
      <sharedItems containsSemiMixedTypes="0" containsString="0" containsNumber="1" containsInteger="1" minValue="1" maxValue="50"/>
    </cacheField>
    <cacheField name="Modality" numFmtId="0">
      <sharedItems count="4">
        <s v="In-Person"/>
        <s v="High School"/>
        <s v="Online"/>
        <s v="Virtual"/>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a L. Huff" refreshedDate="46178.496346759261" createdVersion="8" refreshedVersion="8" minRefreshableVersion="3" recordCount="178" xr:uid="{D4B08885-D937-48B1-9B04-9BB6C13FFAD4}">
  <cacheSource type="worksheet">
    <worksheetSource ref="A5:T183" sheet="Data_Survey_By_Section"/>
  </cacheSource>
  <cacheFields count="20">
    <cacheField name="Course" numFmtId="0">
      <sharedItems/>
    </cacheField>
    <cacheField name="Section" numFmtId="0">
      <sharedItems/>
    </cacheField>
    <cacheField name="Course-Section" numFmtId="0">
      <sharedItems/>
    </cacheField>
    <cacheField name="Enrollment" numFmtId="0">
      <sharedItems containsString="0" containsBlank="1" containsNumber="1" containsInteger="1" minValue="5" maxValue="50"/>
    </cacheField>
    <cacheField name="Response Count" numFmtId="0">
      <sharedItems containsSemiMixedTypes="0" containsString="0" containsNumber="1" containsInteger="1" minValue="1" maxValue="24"/>
    </cacheField>
    <cacheField name="Response Rate" numFmtId="0">
      <sharedItems containsString="0" containsBlank="1" containsNumber="1" minValue="3.7037037037037035E-2" maxValue="1"/>
    </cacheField>
    <cacheField name="SkippedBuying_Avg" numFmtId="0">
      <sharedItems containsSemiMixedTypes="0" containsString="0" containsNumber="1" minValue="0" maxValue="1"/>
    </cacheField>
    <cacheField name="AccessFirstDay_Avg" numFmtId="0">
      <sharedItems containsSemiMixedTypes="0" containsString="0" containsNumber="1" minValue="1" maxValue="5"/>
    </cacheField>
    <cacheField name="CostConcern_Avg" numFmtId="0">
      <sharedItems containsSemiMixedTypes="0" containsString="0" containsNumber="1" minValue="0" maxValue="1"/>
    </cacheField>
    <cacheField name="ReadingFrequency_Avg" numFmtId="0">
      <sharedItems containsString="0" containsBlank="1" containsNumber="1" minValue="1" maxValue="3"/>
    </cacheField>
    <cacheField name="Quality_Avg" numFmtId="0">
      <sharedItems containsString="0" containsBlank="1" containsNumber="1" minValue="1" maxValue="3"/>
    </cacheField>
    <cacheField name="PreferMoreOER_Avg" numFmtId="0">
      <sharedItems containsString="0" containsBlank="1" containsNumber="1" minValue="1" maxValue="3"/>
    </cacheField>
    <cacheField name="EasyToAccess_Avg" numFmtId="0">
      <sharedItems containsSemiMixedTypes="0" containsString="0" containsNumber="1" minValue="3" maxValue="5"/>
    </cacheField>
    <cacheField name="EasyToUse_Avg" numFmtId="0">
      <sharedItems containsSemiMixedTypes="0" containsString="0" containsNumber="1" minValue="3" maxValue="5"/>
    </cacheField>
    <cacheField name="UpToDate_Avg" numFmtId="0">
      <sharedItems containsSemiMixedTypes="0" containsString="0" containsNumber="1" minValue="2" maxValue="5"/>
    </cacheField>
    <cacheField name="MoreUseful_Avg" numFmtId="0">
      <sharedItems containsSemiMixedTypes="0" containsString="0" containsNumber="1" minValue="1" maxValue="5"/>
    </cacheField>
    <cacheField name="MoreEngaging_Avg" numFmtId="0">
      <sharedItems containsSemiMixedTypes="0" containsString="0" containsNumber="1" minValue="1" maxValue="5"/>
    </cacheField>
    <cacheField name="PreferOER_Avg" numFmtId="0">
      <sharedItems containsSemiMixedTypes="0" containsString="0" containsNumber="1" minValue="1" maxValue="5"/>
    </cacheField>
    <cacheField name="RecommendOER_Avg" numFmtId="0">
      <sharedItems containsSemiMixedTypes="0" containsString="0" containsNumber="1" minValue="1" maxValue="5"/>
    </cacheField>
    <cacheField name="SupportsLearning_Avg" numFmtId="0">
      <sharedItems containsSemiMixedTypes="0" containsString="0" containsNumb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s v="ACC‑224"/>
    <x v="0"/>
    <s v="Fully deployed"/>
    <m/>
    <n v="13"/>
    <n v="100"/>
    <s v="Default ($100)"/>
    <m/>
    <n v="1300"/>
    <n v="1300"/>
  </r>
  <r>
    <s v="ACC-240"/>
    <x v="0"/>
    <s v="In pilot"/>
    <m/>
    <n v="0"/>
    <n v="100"/>
    <s v="Default ($100)"/>
    <m/>
    <m/>
    <n v="0"/>
  </r>
  <r>
    <s v="ACC-242"/>
    <x v="0"/>
    <s v="Fully deployed"/>
    <m/>
    <n v="7"/>
    <n v="100"/>
    <s v="Default ($100)"/>
    <m/>
    <n v="700"/>
    <n v="700"/>
  </r>
  <r>
    <s v="AHS‑102"/>
    <x v="1"/>
    <s v="Fully deployed"/>
    <n v="703"/>
    <n v="482"/>
    <n v="251.79"/>
    <s v="Actual"/>
    <n v="177008.37"/>
    <n v="121362.78"/>
    <n v="298371.15000000002"/>
  </r>
  <r>
    <s v="ANT‑202"/>
    <x v="2"/>
    <s v="Fully deployed"/>
    <n v="123"/>
    <n v="100"/>
    <n v="93.57"/>
    <s v="Actual"/>
    <n v="11509.109999999999"/>
    <n v="9357"/>
    <n v="20866.11"/>
  </r>
  <r>
    <s v="AOT-105"/>
    <x v="0"/>
    <s v="In development"/>
    <m/>
    <n v="4"/>
    <n v="324.83999999999997"/>
    <s v="Actual"/>
    <m/>
    <n v="1299.3599999999999"/>
    <n v="1299.3599999999999"/>
  </r>
  <r>
    <s v="AOT-110"/>
    <x v="0"/>
    <s v="In development"/>
    <m/>
    <n v="12"/>
    <n v="100"/>
    <s v="Default ($100)"/>
    <m/>
    <n v="1200"/>
    <n v="1200"/>
  </r>
  <r>
    <s v="AOT-210"/>
    <x v="0"/>
    <s v="In development"/>
    <m/>
    <n v="2"/>
    <n v="100"/>
    <s v="Default ($100)"/>
    <m/>
    <n v="200"/>
    <n v="200"/>
  </r>
  <r>
    <s v="ART‑101"/>
    <x v="3"/>
    <s v="Fully deployed"/>
    <n v="599"/>
    <n v="460"/>
    <n v="85.99"/>
    <s v="Actual"/>
    <n v="51508.009999999995"/>
    <n v="39555.399999999994"/>
    <n v="91063.409999999989"/>
  </r>
  <r>
    <s v="ARV-121"/>
    <x v="3"/>
    <s v="In development"/>
    <m/>
    <n v="26"/>
    <n v="100"/>
    <s v="Default ($100)"/>
    <m/>
    <n v="2600"/>
    <n v="2600"/>
  </r>
  <r>
    <s v="ARV-281"/>
    <x v="3"/>
    <s v="In development"/>
    <m/>
    <n v="0"/>
    <n v="212.49"/>
    <s v="Actual"/>
    <m/>
    <m/>
    <n v="0"/>
  </r>
  <r>
    <s v="AST‑101"/>
    <x v="4"/>
    <s v="Fully deployed"/>
    <n v="72"/>
    <n v="102"/>
    <n v="100"/>
    <s v="Default ($100)"/>
    <n v="7200"/>
    <n v="10200"/>
    <n v="17400"/>
  </r>
  <r>
    <s v="AST‑102"/>
    <x v="4"/>
    <s v="Fully deployed"/>
    <n v="45"/>
    <n v="42"/>
    <n v="100"/>
    <s v="Default ($100)"/>
    <n v="4500"/>
    <n v="4200"/>
    <n v="8700"/>
  </r>
  <r>
    <s v="BAF‑101"/>
    <x v="0"/>
    <s v="Fully deployed"/>
    <n v="45"/>
    <n v="108"/>
    <n v="184.39"/>
    <s v="Actual"/>
    <n v="8297.5499999999993"/>
    <n v="19914.12"/>
    <n v="28211.67"/>
  </r>
  <r>
    <s v="BIO‑101"/>
    <x v="5"/>
    <s v="In pilot"/>
    <n v="467"/>
    <n v="338"/>
    <n v="191.57"/>
    <s v="Actual"/>
    <n v="89463.19"/>
    <n v="64750.659999999996"/>
    <n v="154213.85"/>
  </r>
  <r>
    <s v="BIO‑102"/>
    <x v="5"/>
    <s v="In development"/>
    <m/>
    <n v="0"/>
    <n v="286.07"/>
    <s v="Actual"/>
    <m/>
    <m/>
    <n v="0"/>
  </r>
  <r>
    <s v="BIO‑112"/>
    <x v="5"/>
    <s v="Fully deployed"/>
    <n v="378"/>
    <n v="290"/>
    <n v="285.43"/>
    <s v="Actual"/>
    <n v="107892.54000000001"/>
    <n v="82774.7"/>
    <n v="190667.24"/>
  </r>
  <r>
    <s v="BIO‑205"/>
    <x v="5"/>
    <s v="Fully deployed"/>
    <n v="50"/>
    <n v="57"/>
    <n v="132.84"/>
    <s v="Actual"/>
    <n v="6642"/>
    <n v="7571.88"/>
    <n v="14213.880000000001"/>
  </r>
  <r>
    <s v="BIO-206"/>
    <x v="5"/>
    <s v="Fully deployed"/>
    <m/>
    <n v="48"/>
    <n v="132.84"/>
    <s v="Actual"/>
    <m/>
    <n v="6376.32"/>
    <n v="6376.32"/>
  </r>
  <r>
    <s v="BIO‑210"/>
    <x v="5"/>
    <s v="Fully deployed"/>
    <n v="897"/>
    <n v="650"/>
    <n v="304.39"/>
    <s v="Actual"/>
    <n v="273037.83"/>
    <n v="197853.5"/>
    <n v="470891.33"/>
  </r>
  <r>
    <s v="BIO‑211"/>
    <x v="5"/>
    <s v="Fully deployed"/>
    <n v="284"/>
    <n v="426"/>
    <n v="304.39"/>
    <s v="Actual"/>
    <n v="86446.76"/>
    <n v="129670.14"/>
    <n v="216116.9"/>
  </r>
  <r>
    <s v="BUS‑101"/>
    <x v="0"/>
    <s v="Fully deployed"/>
    <n v="254"/>
    <n v="191"/>
    <n v="155.06"/>
    <s v="Actual"/>
    <n v="39385.24"/>
    <n v="29616.46"/>
    <n v="69001.7"/>
  </r>
  <r>
    <s v="BUS‑115"/>
    <x v="0"/>
    <s v="Fully deployed"/>
    <n v="67"/>
    <n v="48"/>
    <n v="100"/>
    <s v="Default ($100)"/>
    <n v="6700"/>
    <n v="4800"/>
    <n v="11500"/>
  </r>
  <r>
    <s v="BUS-116"/>
    <x v="0"/>
    <s v="Fully deployed"/>
    <m/>
    <n v="5"/>
    <n v="100"/>
    <s v="Default ($100)"/>
    <m/>
    <n v="500"/>
    <n v="500"/>
  </r>
  <r>
    <s v="BUS‑121"/>
    <x v="0"/>
    <s v="Fully deployed"/>
    <n v="140"/>
    <n v="153"/>
    <n v="244.99"/>
    <s v="Actual"/>
    <n v="34298.6"/>
    <n v="37483.47"/>
    <n v="71782.070000000007"/>
  </r>
  <r>
    <s v="BUS-125"/>
    <x v="0"/>
    <s v="In development"/>
    <m/>
    <n v="0"/>
    <n v="100"/>
    <s v="Default ($100)"/>
    <m/>
    <m/>
    <n v="0"/>
  </r>
  <r>
    <s v="BUS‑130"/>
    <x v="0"/>
    <s v="Fully deployed"/>
    <n v="248"/>
    <n v="252"/>
    <n v="136.34"/>
    <s v="Actual"/>
    <n v="33812.32"/>
    <n v="34357.68"/>
    <n v="68170"/>
  </r>
  <r>
    <s v="BUS-275"/>
    <x v="0"/>
    <s v="In pilot"/>
    <m/>
    <n v="1"/>
    <n v="100"/>
    <s v="Default ($100)"/>
    <m/>
    <n v="100"/>
    <n v="100"/>
  </r>
  <r>
    <s v="CHM‑105"/>
    <x v="4"/>
    <s v="In development"/>
    <m/>
    <n v="0"/>
    <n v="161.66999999999999"/>
    <s v="Actual"/>
    <m/>
    <m/>
    <n v="0"/>
  </r>
  <r>
    <s v="CHM‑110"/>
    <x v="4"/>
    <s v="In development"/>
    <m/>
    <n v="0"/>
    <n v="120"/>
    <s v="Actual"/>
    <m/>
    <m/>
    <n v="0"/>
  </r>
  <r>
    <s v="CHM‑111"/>
    <x v="4"/>
    <s v="In development"/>
    <m/>
    <n v="0"/>
    <n v="120"/>
    <s v="Actual"/>
    <m/>
    <m/>
    <n v="0"/>
  </r>
  <r>
    <s v="COL‑101"/>
    <x v="6"/>
    <s v="Fully deployed"/>
    <n v="1070"/>
    <n v="543"/>
    <n v="100"/>
    <s v="Default ($100)"/>
    <n v="107000"/>
    <n v="54300"/>
    <n v="161300"/>
  </r>
  <r>
    <s v="COL‑105"/>
    <x v="6"/>
    <s v="Fully deployed"/>
    <n v="411"/>
    <n v="206"/>
    <n v="100"/>
    <s v="Default ($100)"/>
    <n v="41100"/>
    <n v="20600"/>
    <n v="61700"/>
  </r>
  <r>
    <s v="COL‑106"/>
    <x v="6"/>
    <s v="Fully deployed"/>
    <n v="441"/>
    <n v="583"/>
    <n v="100"/>
    <s v="Default ($100)"/>
    <n v="44100"/>
    <n v="58300"/>
    <n v="102400"/>
  </r>
  <r>
    <s v="CPT‑104"/>
    <x v="7"/>
    <s v="In development"/>
    <m/>
    <n v="0"/>
    <n v="100"/>
    <s v="Default ($100)"/>
    <m/>
    <m/>
    <n v="0"/>
  </r>
  <r>
    <s v="CPT-174"/>
    <x v="7"/>
    <s v="In development"/>
    <m/>
    <n v="0"/>
    <n v="212.49"/>
    <s v="Actual"/>
    <m/>
    <m/>
    <n v="0"/>
  </r>
  <r>
    <s v="CPT-242"/>
    <x v="7"/>
    <s v="In development"/>
    <m/>
    <n v="25"/>
    <n v="100"/>
    <s v="Default ($100)"/>
    <m/>
    <n v="2500"/>
    <n v="2500"/>
  </r>
  <r>
    <s v="ECD‑108"/>
    <x v="8"/>
    <s v="Fully deployed"/>
    <n v="14"/>
    <n v="0"/>
    <n v="100"/>
    <s v="Default ($100)"/>
    <n v="1400"/>
    <n v="0"/>
    <n v="1400"/>
  </r>
  <r>
    <s v="ECO‑201"/>
    <x v="9"/>
    <s v="Fully deployed"/>
    <n v="35"/>
    <n v="120"/>
    <n v="174.99"/>
    <s v="Actual"/>
    <n v="6124.6500000000005"/>
    <n v="20998.799999999999"/>
    <n v="27123.45"/>
  </r>
  <r>
    <s v="ENG‑010"/>
    <x v="10"/>
    <s v="Fully deployed"/>
    <m/>
    <n v="82"/>
    <n v="100"/>
    <s v="Default ($100)"/>
    <m/>
    <n v="8200"/>
    <n v="8200"/>
  </r>
  <r>
    <s v="ENG‑011"/>
    <x v="10"/>
    <s v="Fully deployed"/>
    <m/>
    <n v="52"/>
    <n v="100"/>
    <s v="Default ($100)"/>
    <m/>
    <n v="5200"/>
    <n v="5200"/>
  </r>
  <r>
    <s v="ENG‑101"/>
    <x v="10"/>
    <s v="In pilot"/>
    <n v="2204"/>
    <n v="825"/>
    <n v="54.29"/>
    <s v="Actual"/>
    <n v="119655.16"/>
    <n v="44789.25"/>
    <n v="164444.41"/>
  </r>
  <r>
    <s v="ENG‑102"/>
    <x v="10"/>
    <s v="In pilot"/>
    <n v="592"/>
    <n v="1415"/>
    <n v="54.29"/>
    <s v="Actual"/>
    <n v="32139.68"/>
    <n v="76820.350000000006"/>
    <n v="108960.03"/>
  </r>
  <r>
    <s v="ENG‑160"/>
    <x v="10"/>
    <s v="Fully deployed"/>
    <n v="505"/>
    <n v="409"/>
    <n v="129.63999999999999"/>
    <s v="Actual"/>
    <n v="65468.19999999999"/>
    <n v="53022.759999999995"/>
    <n v="118490.95999999999"/>
  </r>
  <r>
    <s v="ENG‑165"/>
    <x v="10"/>
    <s v="Fully deployed"/>
    <n v="54"/>
    <n v="70"/>
    <n v="100"/>
    <s v="Default ($100)"/>
    <n v="5400"/>
    <n v="7000"/>
    <n v="12400"/>
  </r>
  <r>
    <s v="GEO-102"/>
    <x v="4"/>
    <s v="Fully deployed"/>
    <n v="137"/>
    <n v="110"/>
    <n v="100"/>
    <s v="Default ($100)"/>
    <n v="13700"/>
    <n v="11000"/>
    <n v="24700"/>
  </r>
  <r>
    <s v="HIS‑101"/>
    <x v="11"/>
    <s v="Fully deployed"/>
    <n v="198"/>
    <n v="115"/>
    <n v="172.99"/>
    <s v="Actual"/>
    <n v="34252.020000000004"/>
    <n v="19893.850000000002"/>
    <n v="54145.87000000001"/>
  </r>
  <r>
    <s v="HIS‑102"/>
    <x v="11"/>
    <s v="Fully deployed"/>
    <n v="125"/>
    <n v="195"/>
    <n v="180.03"/>
    <s v="Actual"/>
    <n v="22503.75"/>
    <n v="35105.85"/>
    <n v="57609.599999999999"/>
  </r>
  <r>
    <s v="HIS‑201"/>
    <x v="11"/>
    <s v="Fully deployed"/>
    <n v="558"/>
    <n v="245"/>
    <n v="190.25"/>
    <s v="Actual"/>
    <n v="106159.5"/>
    <n v="46611.25"/>
    <n v="152770.75"/>
  </r>
  <r>
    <s v="HIS‑202"/>
    <x v="11"/>
    <s v="Fully deployed"/>
    <n v="322"/>
    <n v="479"/>
    <n v="190.25"/>
    <s v="Actual"/>
    <n v="61260.5"/>
    <n v="91129.75"/>
    <n v="152390.25"/>
  </r>
  <r>
    <s v="IDS‑112"/>
    <x v="12"/>
    <s v="Fully deployed"/>
    <n v="32"/>
    <n v="27"/>
    <n v="187.49"/>
    <s v="Actual"/>
    <n v="5999.68"/>
    <n v="5062.2300000000005"/>
    <n v="11061.91"/>
  </r>
  <r>
    <s v="IDS-201"/>
    <x v="0"/>
    <s v="In development"/>
    <m/>
    <n v="0"/>
    <n v="100"/>
    <s v="Default ($100)"/>
    <m/>
    <m/>
    <n v="0"/>
  </r>
  <r>
    <s v="MAT‑102"/>
    <x v="13"/>
    <s v="Fully deployed"/>
    <m/>
    <n v="184"/>
    <n v="100"/>
    <s v="Default ($100)"/>
    <m/>
    <n v="18400"/>
    <n v="18400"/>
  </r>
  <r>
    <s v="MAT‑110"/>
    <x v="13"/>
    <s v="Fully deployed"/>
    <n v="596"/>
    <n v="384"/>
    <n v="112.5"/>
    <s v="Actual"/>
    <n v="67050"/>
    <n v="43200"/>
    <n v="110250"/>
  </r>
  <r>
    <s v="MAT‑111"/>
    <x v="13"/>
    <s v="Fully deployed"/>
    <n v="137"/>
    <n v="155"/>
    <n v="112.5"/>
    <s v="Actual"/>
    <n v="15412.5"/>
    <n v="17437.5"/>
    <n v="32850"/>
  </r>
  <r>
    <s v="MAT‑112"/>
    <x v="13"/>
    <s v="Fully deployed"/>
    <n v="59"/>
    <n v="77"/>
    <n v="112.5"/>
    <s v="Actual"/>
    <n v="6637.5"/>
    <n v="8662.5"/>
    <n v="15300"/>
  </r>
  <r>
    <s v="MAT‑114"/>
    <x v="13"/>
    <s v="Fully deployed"/>
    <n v="100"/>
    <n v="41"/>
    <n v="100"/>
    <s v="Default ($100)"/>
    <n v="10000"/>
    <n v="4100"/>
    <n v="14100"/>
  </r>
  <r>
    <s v="MAT‑120"/>
    <x v="13"/>
    <s v="Fully deployed"/>
    <n v="556"/>
    <n v="495"/>
    <n v="113.32"/>
    <s v="Actual"/>
    <n v="63005.919999999998"/>
    <n v="56093.399999999994"/>
    <n v="119099.31999999999"/>
  </r>
  <r>
    <s v="MAT‑170"/>
    <x v="13"/>
    <s v="Fully deployed"/>
    <n v="110"/>
    <n v="87"/>
    <n v="100"/>
    <s v="Default ($100)"/>
    <n v="11000"/>
    <n v="8700"/>
    <n v="19700"/>
  </r>
  <r>
    <s v="MAT‑242"/>
    <x v="13"/>
    <s v="Fully deployed"/>
    <n v="18"/>
    <n v="0"/>
    <n v="147.5"/>
    <s v="Actual"/>
    <n v="2655"/>
    <m/>
    <n v="2655"/>
  </r>
  <r>
    <s v="MGT‑101"/>
    <x v="0"/>
    <s v="Fully deployed"/>
    <n v="118"/>
    <n v="83"/>
    <n v="177.21"/>
    <s v="Actual"/>
    <n v="20910.780000000002"/>
    <n v="14708.43"/>
    <n v="35619.210000000006"/>
  </r>
  <r>
    <s v="MGT‑120"/>
    <x v="0"/>
    <s v="Fully deployed"/>
    <m/>
    <n v="7"/>
    <n v="100"/>
    <s v="Default ($100)"/>
    <m/>
    <n v="700"/>
    <n v="700"/>
  </r>
  <r>
    <s v="MGT-121"/>
    <x v="0"/>
    <s v="In development"/>
    <m/>
    <n v="0"/>
    <n v="100"/>
    <s v="Default ($100)"/>
    <m/>
    <m/>
    <n v="0"/>
  </r>
  <r>
    <s v="MGT‑201"/>
    <x v="0"/>
    <s v="Fully deployed"/>
    <n v="37"/>
    <n v="34"/>
    <n v="120"/>
    <s v="Actual"/>
    <n v="4440"/>
    <n v="4080"/>
    <n v="8520"/>
  </r>
  <r>
    <s v="MGT-230"/>
    <x v="0"/>
    <s v="In development"/>
    <m/>
    <n v="0"/>
    <n v="100"/>
    <s v="Default ($100)"/>
    <m/>
    <m/>
    <n v="0"/>
  </r>
  <r>
    <s v="MGT-250"/>
    <x v="0"/>
    <s v="Fully deployed"/>
    <m/>
    <n v="5"/>
    <n v="100"/>
    <s v="Default ($100)"/>
    <m/>
    <n v="500"/>
    <n v="500"/>
  </r>
  <r>
    <s v="MGT-255"/>
    <x v="0"/>
    <s v="In development"/>
    <m/>
    <n v="0"/>
    <n v="100"/>
    <s v="Default ($100)"/>
    <m/>
    <m/>
    <n v="0"/>
  </r>
  <r>
    <s v="MKT‑101"/>
    <x v="0"/>
    <s v="Fully deployed"/>
    <n v="172"/>
    <n v="134"/>
    <n v="244.99"/>
    <s v="Actual"/>
    <n v="42138.28"/>
    <n v="32828.660000000003"/>
    <n v="74966.94"/>
  </r>
  <r>
    <s v="MKT‑111"/>
    <x v="0"/>
    <s v="Fully deployed"/>
    <m/>
    <n v="5"/>
    <n v="100"/>
    <s v="Default ($100)"/>
    <m/>
    <n v="500"/>
    <n v="500"/>
  </r>
  <r>
    <s v="MKT‑120"/>
    <x v="0"/>
    <s v="Fully deployed"/>
    <m/>
    <n v="34"/>
    <n v="212.49"/>
    <s v="Actual"/>
    <m/>
    <n v="7224.66"/>
    <n v="7224.66"/>
  </r>
  <r>
    <s v="MKT‑135"/>
    <x v="0"/>
    <s v="Fully deployed"/>
    <n v="1"/>
    <n v="5"/>
    <n v="100"/>
    <s v="Default ($100)"/>
    <n v="100"/>
    <n v="500"/>
    <n v="600"/>
  </r>
  <r>
    <s v="MKT-245"/>
    <x v="0"/>
    <s v="In development"/>
    <m/>
    <n v="7"/>
    <n v="100"/>
    <s v="Default ($100)"/>
    <m/>
    <n v="700"/>
    <n v="700"/>
  </r>
  <r>
    <s v="MKT-250"/>
    <x v="0"/>
    <s v="In development"/>
    <m/>
    <n v="0"/>
    <n v="100"/>
    <s v="Default ($100)"/>
    <m/>
    <m/>
    <n v="0"/>
  </r>
  <r>
    <s v="MKT-260"/>
    <x v="0"/>
    <s v="Fully deployed"/>
    <m/>
    <n v="13"/>
    <n v="100"/>
    <s v="Default ($100)"/>
    <m/>
    <n v="1300"/>
    <n v="1300"/>
  </r>
  <r>
    <s v="MKT‑268"/>
    <x v="0"/>
    <s v="Fully deployed"/>
    <n v="21"/>
    <n v="7"/>
    <n v="118.99"/>
    <s v="Actual"/>
    <n v="2498.79"/>
    <n v="832.93"/>
    <n v="3331.72"/>
  </r>
  <r>
    <s v="MUS‑105"/>
    <x v="14"/>
    <s v="Fully deployed"/>
    <n v="397"/>
    <n v="266"/>
    <n v="155.71"/>
    <s v="Actual"/>
    <n v="61816.87"/>
    <n v="41418.86"/>
    <n v="103235.73000000001"/>
  </r>
  <r>
    <s v="NUR‑141"/>
    <x v="15"/>
    <s v="Fully deployed"/>
    <n v="44"/>
    <n v="84"/>
    <n v="100"/>
    <s v="Default ($100)"/>
    <n v="4400"/>
    <n v="8400"/>
    <n v="12800"/>
  </r>
  <r>
    <s v="PHY-201"/>
    <x v="4"/>
    <s v="Fully deployed"/>
    <m/>
    <n v="64"/>
    <n v="100"/>
    <s v="Default ($100)"/>
    <m/>
    <n v="6400"/>
    <n v="6400"/>
  </r>
  <r>
    <s v="PHY-202"/>
    <x v="4"/>
    <s v="Fully deployed"/>
    <m/>
    <n v="25"/>
    <n v="100"/>
    <s v="Default ($100)"/>
    <m/>
    <n v="2500"/>
    <n v="2500"/>
  </r>
  <r>
    <s v="PHY-221"/>
    <x v="4"/>
    <s v="Fully deployed"/>
    <m/>
    <n v="44"/>
    <n v="100"/>
    <s v="Default ($100)"/>
    <m/>
    <n v="4400"/>
    <n v="4400"/>
  </r>
  <r>
    <s v="PHY-222"/>
    <x v="4"/>
    <s v="Fully deployed"/>
    <m/>
    <n v="8"/>
    <n v="100"/>
    <s v="Default ($100)"/>
    <m/>
    <n v="800"/>
    <n v="800"/>
  </r>
  <r>
    <s v="PSC‑201"/>
    <x v="16"/>
    <s v="Fully deployed"/>
    <n v="454"/>
    <n v="178"/>
    <n v="147.75"/>
    <s v="Actual"/>
    <n v="67078.5"/>
    <n v="26299.5"/>
    <n v="93378"/>
  </r>
  <r>
    <s v="PSY‑201"/>
    <x v="17"/>
    <s v="Fully deployed"/>
    <n v="1477"/>
    <n v="1143"/>
    <n v="127.5"/>
    <s v="Actual"/>
    <n v="188317.5"/>
    <n v="145732.5"/>
    <n v="334050"/>
  </r>
  <r>
    <s v="PSY‑203"/>
    <x v="17"/>
    <s v="Fully deployed"/>
    <n v="316"/>
    <n v="384"/>
    <n v="160"/>
    <s v="Actual"/>
    <n v="50560"/>
    <n v="61440"/>
    <n v="112000"/>
  </r>
  <r>
    <s v="PSY‑208"/>
    <x v="17"/>
    <s v="Fully deployed"/>
    <n v="14"/>
    <n v="10"/>
    <n v="100"/>
    <s v="Default ($100)"/>
    <n v="1400"/>
    <n v="1000"/>
    <n v="2400"/>
  </r>
  <r>
    <s v="PSY‑225"/>
    <x v="17"/>
    <s v="Fully deployed"/>
    <n v="42"/>
    <n v="62"/>
    <n v="124.99"/>
    <s v="Actual"/>
    <n v="5249.58"/>
    <n v="7749.38"/>
    <n v="12998.96"/>
  </r>
  <r>
    <s v="RDG‑100"/>
    <x v="18"/>
    <s v="Fully deployed"/>
    <n v="159"/>
    <n v="0"/>
    <n v="100"/>
    <s v="Default ($100)"/>
    <n v="15900"/>
    <m/>
    <n v="15900"/>
  </r>
  <r>
    <s v="SOC‑101"/>
    <x v="2"/>
    <s v="Fully deployed"/>
    <n v="587"/>
    <n v="553"/>
    <n v="99.99"/>
    <s v="Actual"/>
    <n v="58694.13"/>
    <n v="55294.469999999994"/>
    <n v="113988.59999999999"/>
  </r>
  <r>
    <s v="SOC‑205"/>
    <x v="2"/>
    <s v="Fully deployed"/>
    <n v="47"/>
    <n v="38"/>
    <n v="89.99"/>
    <s v="Actual"/>
    <n v="4229.53"/>
    <n v="3419.62"/>
    <n v="7649.15"/>
  </r>
  <r>
    <s v="SPC‑205"/>
    <x v="19"/>
    <s v="Fully deployed"/>
    <n v="847"/>
    <n v="705"/>
    <n v="112.5"/>
    <s v="Actual"/>
    <n v="95287.5"/>
    <n v="79312.5"/>
    <n v="174600"/>
  </r>
  <r>
    <s v="THE‑101"/>
    <x v="20"/>
    <s v="In pilot"/>
    <n v="294"/>
    <n v="171"/>
    <n v="118.25"/>
    <s v="Actual"/>
    <n v="34765.5"/>
    <n v="20220.75"/>
    <n v="54986.25"/>
  </r>
  <r>
    <s v="CPT-113"/>
    <x v="7"/>
    <s v="In development"/>
    <m/>
    <n v="0"/>
    <n v="100"/>
    <s v="Default ($100)"/>
    <m/>
    <m/>
    <n v="0"/>
  </r>
  <r>
    <s v="GEO-105"/>
    <x v="4"/>
    <s v="In development"/>
    <m/>
    <n v="0"/>
    <n v="100"/>
    <s v="Default ($100)"/>
    <m/>
    <m/>
    <n v="0"/>
  </r>
  <r>
    <s v="GEO-230"/>
    <x v="4"/>
    <s v="In development"/>
    <m/>
    <n v="0"/>
    <n v="100"/>
    <s v="Default ($100)"/>
    <m/>
    <m/>
    <n v="0"/>
  </r>
  <r>
    <s v="MLT-102"/>
    <x v="1"/>
    <s v="In development"/>
    <m/>
    <n v="0"/>
    <n v="100"/>
    <s v="Default ($100)"/>
    <m/>
    <m/>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s v="ACC-224"/>
    <s v="Summer 2024"/>
    <s v="Fall 2024"/>
    <s v="Spring 2025"/>
    <x v="0"/>
  </r>
  <r>
    <s v="ACC-242"/>
    <s v="Spring 2026"/>
    <s v="Spring 2026"/>
    <s v="Spring 2026"/>
    <x v="0"/>
  </r>
  <r>
    <s v="AHS-102"/>
    <s v="Spring 2023"/>
    <s v="Summer 2023"/>
    <s v="Fall 2023"/>
    <x v="0"/>
  </r>
  <r>
    <s v="ANT-202"/>
    <s v="Summer 2025"/>
    <s v="Fall 2025"/>
    <s v="Spring 2025"/>
    <x v="0"/>
  </r>
  <r>
    <s v="ART-101"/>
    <s v="Summer 2025"/>
    <s v="Fall 2025"/>
    <s v="Spring 2026"/>
    <x v="0"/>
  </r>
  <r>
    <s v="AST-101"/>
    <s v="Pre 2023"/>
    <s v="Pre 2023"/>
    <s v="Pre 2023"/>
    <x v="0"/>
  </r>
  <r>
    <s v="AST-102"/>
    <s v="Pre 2023"/>
    <s v="Pre 2023"/>
    <s v="Pre 2023"/>
    <x v="0"/>
  </r>
  <r>
    <s v="BAF-101"/>
    <s v="Summer 2024"/>
    <s v="Fall 2024"/>
    <s v="Spring 2025"/>
    <x v="0"/>
  </r>
  <r>
    <s v="BIO-112"/>
    <s v="Summer 2025"/>
    <s v="Spring 2026"/>
    <s v="Spring 2026"/>
    <x v="0"/>
  </r>
  <r>
    <s v="BIO-205"/>
    <s v="Spring 2023"/>
    <s v="Fall 2024"/>
    <s v="Fall 2025"/>
    <x v="0"/>
  </r>
  <r>
    <s v="BIO-206"/>
    <s v="Spring 2023"/>
    <s v="Fall 2024"/>
    <s v="Fall 2025"/>
    <x v="0"/>
  </r>
  <r>
    <s v="BIO-210"/>
    <s v="Summer 2025"/>
    <s v="Spring 2026"/>
    <s v="Spring 2026"/>
    <x v="0"/>
  </r>
  <r>
    <s v="BIO-211"/>
    <s v="Summer 2025"/>
    <s v="Spring 2026"/>
    <s v="Spring 2026"/>
    <x v="0"/>
  </r>
  <r>
    <s v="BUS-101"/>
    <s v="Summer 2024"/>
    <s v="Fall 2024"/>
    <s v="Fall 2025"/>
    <x v="0"/>
  </r>
  <r>
    <s v="BUS-115"/>
    <s v="Summer 2024"/>
    <s v="Fall 2024"/>
    <s v="Spring 2025"/>
    <x v="0"/>
  </r>
  <r>
    <s v="BUS-116"/>
    <s v="Fall 2024"/>
    <s v="Fall 2024"/>
    <s v="Fall 2024"/>
    <x v="0"/>
  </r>
  <r>
    <s v="BUS-121"/>
    <s v="Summer 2024"/>
    <s v="Fall 2024"/>
    <s v="Fall 2025"/>
    <x v="0"/>
  </r>
  <r>
    <s v="BUS-130"/>
    <s v="Summer 2024"/>
    <s v="Fall 2024"/>
    <s v="Fall 2025"/>
    <x v="0"/>
  </r>
  <r>
    <s v="COL-101"/>
    <s v="Fall 2022"/>
    <s v="Spring 2023"/>
    <s v="Fall 2023"/>
    <x v="0"/>
  </r>
  <r>
    <s v="COL-105"/>
    <s v="Summer 2023"/>
    <s v="Fall 2023"/>
    <s v="Spring 2024"/>
    <x v="0"/>
  </r>
  <r>
    <s v="COL-106"/>
    <s v="Summer 2023"/>
    <s v="Summer 2023"/>
    <s v="Fall 2023"/>
    <x v="0"/>
  </r>
  <r>
    <s v="ECD-108"/>
    <s v="Spring 2023"/>
    <s v="Fall 2023"/>
    <s v="Fall 2023"/>
    <x v="0"/>
  </r>
  <r>
    <s v="ECO-201"/>
    <s v="Summer 2025"/>
    <s v="Spring 2026"/>
    <s v="Spring 2026"/>
    <x v="0"/>
  </r>
  <r>
    <s v="ENG-011"/>
    <s v="Pre 2023"/>
    <s v="—"/>
    <s v="—"/>
    <x v="0"/>
  </r>
  <r>
    <s v="ENG-160"/>
    <s v="Spring 2023"/>
    <s v="Fall 2024/Spring 2025"/>
    <s v="Fall 2025"/>
    <x v="0"/>
  </r>
  <r>
    <s v="ENG-165"/>
    <s v="Fall 2024"/>
    <s v="Fall 2024/Spring 2025"/>
    <s v="Fall 2025"/>
    <x v="0"/>
  </r>
  <r>
    <s v="GEO-102"/>
    <s v="Spring 2025"/>
    <s v="Spring 2026"/>
    <s v="Spring 2026"/>
    <x v="0"/>
  </r>
  <r>
    <s v="HIS-101"/>
    <s v="Summer 2025"/>
    <s v="Fall 2025"/>
    <s v="Spring 2026"/>
    <x v="0"/>
  </r>
  <r>
    <s v="HIS-102"/>
    <s v="Summer 2025"/>
    <s v="Fall 2025"/>
    <s v="Spring 2026"/>
    <x v="0"/>
  </r>
  <r>
    <s v="HIS-201"/>
    <s v="Spring 2023"/>
    <s v="Fall 2023"/>
    <s v="Spring 2024"/>
    <x v="0"/>
  </r>
  <r>
    <s v="HIS-202"/>
    <s v="Spring 2023"/>
    <s v="Fall 2023"/>
    <s v="Spring 2024"/>
    <x v="0"/>
  </r>
  <r>
    <s v="IDS-112"/>
    <s v="Fall 2024"/>
    <s v="Fall 2024"/>
    <s v="Spring 2025"/>
    <x v="0"/>
  </r>
  <r>
    <s v="MAT-102"/>
    <s v="Spring 2025"/>
    <s v="Spring 2025"/>
    <s v="Summer 2025"/>
    <x v="0"/>
  </r>
  <r>
    <s v="MAT-110"/>
    <s v="Spring 2025"/>
    <s v="Spring 2025"/>
    <s v="Summer 2025"/>
    <x v="0"/>
  </r>
  <r>
    <s v="MAT-111"/>
    <s v="Spring 2025"/>
    <s v="Spring 2025"/>
    <s v="Summer 2025"/>
    <x v="0"/>
  </r>
  <r>
    <s v="MAT-112"/>
    <s v="Fall 2025 (New)"/>
    <s v="Fall 2025"/>
    <s v="Fall 2025"/>
    <x v="0"/>
  </r>
  <r>
    <s v="MAT-114"/>
    <s v="Spring 2025"/>
    <s v="Spring 2025"/>
    <s v="Summer 2025"/>
    <x v="0"/>
  </r>
  <r>
    <s v="MAT-120"/>
    <s v="Spring 2023"/>
    <s v="Fall 2023"/>
    <s v="Spring 2024"/>
    <x v="0"/>
  </r>
  <r>
    <s v="MAT-170"/>
    <s v="Pre 2023"/>
    <s v="Fall 2023"/>
    <s v="Spring 2024"/>
    <x v="0"/>
  </r>
  <r>
    <s v="MGT-101"/>
    <s v="Summer 2024"/>
    <s v="Fall 2024"/>
    <s v="Fall 2025"/>
    <x v="0"/>
  </r>
  <r>
    <s v="MGT-120"/>
    <s v="AY 2526"/>
    <s v="Fall 2026"/>
    <s v="Fall 2026"/>
    <x v="0"/>
  </r>
  <r>
    <s v="MGT-201"/>
    <s v="Summer 2024"/>
    <s v="Fall 2024"/>
    <s v="Fall 2025"/>
    <x v="0"/>
  </r>
  <r>
    <s v="MGT-250"/>
    <s v="Fall 2025"/>
    <s v="Fall 2025"/>
    <s v="Spring 2026"/>
    <x v="0"/>
  </r>
  <r>
    <s v="MKT-101"/>
    <s v="Summer 2024"/>
    <s v="Fall 2024"/>
    <s v="Fall 2025"/>
    <x v="0"/>
  </r>
  <r>
    <s v="MKT-111"/>
    <s v="AY 2526"/>
    <s v="Fall 2026"/>
    <s v="Fall 2026"/>
    <x v="0"/>
  </r>
  <r>
    <s v="MKT-120"/>
    <s v="AY 2526"/>
    <s v="Fall 2026"/>
    <s v="Fall 2026"/>
    <x v="0"/>
  </r>
  <r>
    <s v="MKT-135"/>
    <s v="Ongoing"/>
    <s v="Spring 2023"/>
    <s v="Spring 2023"/>
    <x v="0"/>
  </r>
  <r>
    <s v="MKT-260"/>
    <s v="Fall 2022?"/>
    <s v="Fall 2022?"/>
    <s v="Fall 2022?"/>
    <x v="0"/>
  </r>
  <r>
    <s v="MKT-268"/>
    <s v="Ongoing"/>
    <s v="Spring 2021"/>
    <s v="Spring 2021"/>
    <x v="0"/>
  </r>
  <r>
    <s v="MUS-105"/>
    <s v="Summer 2025"/>
    <s v="Fall 2025"/>
    <s v="Spring 2026"/>
    <x v="0"/>
  </r>
  <r>
    <s v="NUR-141"/>
    <s v="Summer 2024"/>
    <s v="Fall 2024"/>
    <s v="Fall 2024"/>
    <x v="0"/>
  </r>
  <r>
    <s v="PHY-201"/>
    <s v="Pre 2023"/>
    <s v="Pre 2023"/>
    <s v="Pre 2023"/>
    <x v="0"/>
  </r>
  <r>
    <s v="PHY-202"/>
    <s v="Pre 2023"/>
    <s v="Pre 2023"/>
    <s v="Pre 2023"/>
    <x v="0"/>
  </r>
  <r>
    <s v="PHY-221"/>
    <s v="Pre 2023"/>
    <s v="Pre 2023"/>
    <s v="Pre 2023"/>
    <x v="0"/>
  </r>
  <r>
    <s v="PHY-222"/>
    <s v="Pre 2023"/>
    <s v="Pre 2023"/>
    <s v="Pre 2023"/>
    <x v="0"/>
  </r>
  <r>
    <s v="PSY-201"/>
    <s v="Summer 2024"/>
    <s v="Fall 2024"/>
    <s v="Fall 2024"/>
    <x v="0"/>
  </r>
  <r>
    <s v="PSY-203"/>
    <s v="Fall 2024"/>
    <s v="Spring 2025"/>
    <s v="Spring 2025"/>
    <x v="0"/>
  </r>
  <r>
    <s v="PSY-208"/>
    <s v="Spring 2025"/>
    <s v="Fall 2025"/>
    <s v="Fall 2025"/>
    <x v="0"/>
  </r>
  <r>
    <s v="PSY-225"/>
    <s v="Fall 2024"/>
    <s v="Spring 2025"/>
    <s v="Spring 2025"/>
    <x v="0"/>
  </r>
  <r>
    <s v="SOC-101"/>
    <s v="Summer 2024"/>
    <s v="Fall 2024"/>
    <s v="Fall 2024"/>
    <x v="0"/>
  </r>
  <r>
    <s v="SOC-205"/>
    <s v="Fall 2024"/>
    <s v="Spring 2025"/>
    <s v="Spring 2025"/>
    <x v="0"/>
  </r>
  <r>
    <s v="SPC-205"/>
    <s v="Summer 2025"/>
    <s v="Fall 2025"/>
    <s v="Spring 2026"/>
    <x v="0"/>
  </r>
  <r>
    <s v="PSC-201"/>
    <s v="Summer 2025"/>
    <s v="Fall 2025"/>
    <s v="Spring 2026"/>
    <x v="0"/>
  </r>
  <r>
    <s v="MAT-242"/>
    <s v="Prior to Fall 2025"/>
    <s v="Fall 2025"/>
    <s v="Spring 2026"/>
    <x v="0"/>
  </r>
  <r>
    <s v="RDG-100"/>
    <s v="Pre 2023"/>
    <s v="Pre 2023"/>
    <s v="Pre 2023"/>
    <x v="0"/>
  </r>
  <r>
    <s v="ACC-240"/>
    <s v="Summer 2026"/>
    <s v="Summer 2026"/>
    <m/>
    <x v="1"/>
  </r>
  <r>
    <s v="AOT-105"/>
    <s v="Fall 2026"/>
    <s v="Fall 2026"/>
    <m/>
    <x v="2"/>
  </r>
  <r>
    <s v="AOT-110"/>
    <s v="Fall 2026"/>
    <s v="Fall 2026"/>
    <m/>
    <x v="2"/>
  </r>
  <r>
    <s v="AOT-210"/>
    <s v="Fall 2026"/>
    <s v="Fall 2026"/>
    <m/>
    <x v="2"/>
  </r>
  <r>
    <s v="ARV-121"/>
    <s v="Fall 2026"/>
    <s v="Fall 2026"/>
    <m/>
    <x v="2"/>
  </r>
  <r>
    <s v="ARV-281"/>
    <s v="Fall 2026"/>
    <s v="Fall 2026"/>
    <m/>
    <x v="2"/>
  </r>
  <r>
    <s v="BIO-101"/>
    <s v="Summer 2025"/>
    <s v="In pilot"/>
    <s v="Fall 2026"/>
    <x v="1"/>
  </r>
  <r>
    <s v="BUS-125"/>
    <s v="Fall 2026"/>
    <s v="Fall 2026"/>
    <m/>
    <x v="2"/>
  </r>
  <r>
    <s v="BUS-275"/>
    <s v="Summer 2026"/>
    <s v="Summer 2026"/>
    <m/>
    <x v="1"/>
  </r>
  <r>
    <s v="CPT-174"/>
    <s v="Fall 2026"/>
    <s v="Fall 2026"/>
    <m/>
    <x v="2"/>
  </r>
  <r>
    <s v="CPT-242"/>
    <s v="Fall 2025"/>
    <s v="In development"/>
    <s v="—"/>
    <x v="2"/>
  </r>
  <r>
    <s v="ENG-010"/>
    <s v="Summer 2025"/>
    <s v="Fall 2025/Spring 2026"/>
    <s v="Fall 2026"/>
    <x v="1"/>
  </r>
  <r>
    <s v="ENG-101"/>
    <s v="Summer 2025"/>
    <s v="Fall 2025/Spring 2026"/>
    <s v="Fall 2026"/>
    <x v="1"/>
  </r>
  <r>
    <s v="ENG-102"/>
    <s v="Summer 2025"/>
    <s v="Fall 2025/Spring 2026"/>
    <s v="Fall 2026"/>
    <x v="1"/>
  </r>
  <r>
    <s v="IDS-201"/>
    <s v="Fall 2026"/>
    <s v="Fall 2026"/>
    <m/>
    <x v="2"/>
  </r>
  <r>
    <s v="MGT-121"/>
    <s v="Fall 2026"/>
    <s v="Fall 2026"/>
    <m/>
    <x v="2"/>
  </r>
  <r>
    <s v="MGT-230"/>
    <s v="Fall 2026"/>
    <s v="Fall 2026"/>
    <m/>
    <x v="2"/>
  </r>
  <r>
    <s v="MGT-255"/>
    <s v="Fall 2026"/>
    <s v="Fall 2026"/>
    <m/>
    <x v="2"/>
  </r>
  <r>
    <s v="MKT-245"/>
    <s v="TBD"/>
    <s v="TBD"/>
    <m/>
    <x v="2"/>
  </r>
  <r>
    <s v="MKT-250"/>
    <s v="Fall 2026"/>
    <s v="Fall 2026"/>
    <m/>
    <x v="2"/>
  </r>
  <r>
    <s v="THE-101"/>
    <s v="Fall 2025"/>
    <s v="Spring 2026"/>
    <s v="Fall 2026"/>
    <x v="1"/>
  </r>
  <r>
    <s v="BIO-102"/>
    <s v="Summer 2026"/>
    <s v="Fall 2026"/>
    <m/>
    <x v="2"/>
  </r>
  <r>
    <s v="CHM-105"/>
    <s v="Summer 2026"/>
    <s v="Fall 2026"/>
    <m/>
    <x v="2"/>
  </r>
  <r>
    <s v="CHM-110"/>
    <s v="Summer 2026"/>
    <s v="Fall 2026"/>
    <m/>
    <x v="2"/>
  </r>
  <r>
    <s v="CHM-111"/>
    <s v="Summer 2026"/>
    <s v="Fall 2026"/>
    <m/>
    <x v="2"/>
  </r>
  <r>
    <s v="CPT-104"/>
    <s v="Summer 2026"/>
    <s v="Fall 2026"/>
    <m/>
    <x v="2"/>
  </r>
  <r>
    <s v="CPT-113"/>
    <s v="Summer 2026"/>
    <s v="Fall 2026"/>
    <m/>
    <x v="2"/>
  </r>
  <r>
    <s v="GEO-105"/>
    <s v="Summer 2026"/>
    <s v="Fall 2026"/>
    <m/>
    <x v="2"/>
  </r>
  <r>
    <s v="GEO-230"/>
    <s v="Summer 2026"/>
    <s v="Fall 2026"/>
    <m/>
    <x v="2"/>
  </r>
  <r>
    <s v="MLT-102"/>
    <s v="Summer 2026"/>
    <s v="Fall 2026"/>
    <m/>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
  <r>
    <s v="ENG-101"/>
    <s v="A01"/>
    <s v="ENG-101-A01"/>
    <s v="English Comp I"/>
    <s v="ENG"/>
    <n v="22"/>
    <x v="0"/>
  </r>
  <r>
    <s v="ENG-101"/>
    <s v="A02"/>
    <s v="ENG-101-A02"/>
    <s v="English Comp I"/>
    <s v="ENG"/>
    <n v="22"/>
    <x v="0"/>
  </r>
  <r>
    <s v="ENG-101"/>
    <s v="A03"/>
    <s v="ENG-101-A03"/>
    <s v="English Comp I"/>
    <s v="ENG"/>
    <n v="22"/>
    <x v="0"/>
  </r>
  <r>
    <s v="ENG-101"/>
    <s v="A04"/>
    <s v="ENG-101-A04"/>
    <s v="English Comp I"/>
    <s v="ENG"/>
    <n v="22"/>
    <x v="0"/>
  </r>
  <r>
    <s v="ENG-101"/>
    <s v="A05"/>
    <s v="ENG-101-A05"/>
    <s v="English Comp I"/>
    <s v="ENG"/>
    <n v="22"/>
    <x v="0"/>
  </r>
  <r>
    <s v="ENG-101"/>
    <s v="A06"/>
    <s v="ENG-101-A06"/>
    <s v="English Comp I"/>
    <s v="ENG"/>
    <n v="22"/>
    <x v="0"/>
  </r>
  <r>
    <s v="ENG-101"/>
    <s v="A07"/>
    <s v="ENG-101-A07"/>
    <s v="English Comp I"/>
    <s v="ENG"/>
    <n v="22"/>
    <x v="0"/>
  </r>
  <r>
    <s v="ENG-101"/>
    <s v="A09"/>
    <s v="ENG-101-A09"/>
    <s v="English Comp I"/>
    <s v="ENG"/>
    <n v="22"/>
    <x v="0"/>
  </r>
  <r>
    <s v="ENG-101"/>
    <s v="A10"/>
    <s v="ENG-101-A10"/>
    <s v="English Comp I"/>
    <s v="ENG"/>
    <n v="22"/>
    <x v="0"/>
  </r>
  <r>
    <s v="ENG-101"/>
    <s v="A12"/>
    <s v="ENG-101-A12"/>
    <s v="English Comp I"/>
    <s v="ENG"/>
    <n v="22"/>
    <x v="0"/>
  </r>
  <r>
    <s v="ENG-101"/>
    <s v="A13"/>
    <s v="ENG-101-A13"/>
    <s v="English Comp I"/>
    <s v="ENG"/>
    <n v="22"/>
    <x v="0"/>
  </r>
  <r>
    <s v="ENG-101"/>
    <s v="A15"/>
    <s v="ENG-101-A15"/>
    <s v="English Comp I"/>
    <s v="ENG"/>
    <n v="22"/>
    <x v="0"/>
  </r>
  <r>
    <s v="ENG-101"/>
    <s v="A16"/>
    <s v="ENG-101-A16"/>
    <s v="English Comp I"/>
    <s v="ENG"/>
    <n v="22"/>
    <x v="0"/>
  </r>
  <r>
    <s v="ENG-101"/>
    <s v="A18"/>
    <s v="ENG-101-A18"/>
    <s v="English Comp I"/>
    <s v="ENG"/>
    <n v="22"/>
    <x v="0"/>
  </r>
  <r>
    <s v="ENG-101"/>
    <s v="A19"/>
    <s v="ENG-101-A19"/>
    <s v="English Comp I"/>
    <s v="ENG"/>
    <n v="22"/>
    <x v="0"/>
  </r>
  <r>
    <s v="ENG-101"/>
    <s v="A20"/>
    <s v="ENG-101-A20"/>
    <s v="English Comp I"/>
    <s v="ENG"/>
    <n v="22"/>
    <x v="0"/>
  </r>
  <r>
    <s v="ENG-101"/>
    <s v="A21"/>
    <s v="ENG-101-A21"/>
    <s v="English Comp I"/>
    <s v="ENG"/>
    <n v="22"/>
    <x v="0"/>
  </r>
  <r>
    <s v="ENG-101"/>
    <s v="A22"/>
    <s v="ENG-101-A22"/>
    <s v="English Comp I"/>
    <s v="ENG"/>
    <n v="22"/>
    <x v="0"/>
  </r>
  <r>
    <s v="ENG-101"/>
    <s v="A23"/>
    <s v="ENG-101-A23"/>
    <s v="English Comp I"/>
    <s v="ENG"/>
    <n v="22"/>
    <x v="0"/>
  </r>
  <r>
    <s v="ENG-101"/>
    <s v="A53"/>
    <s v="ENG-101-A53"/>
    <s v="English Comp I"/>
    <s v="ENG"/>
    <n v="22"/>
    <x v="0"/>
  </r>
  <r>
    <s v="ENG-101"/>
    <s v="B01"/>
    <s v="ENG-101-B01"/>
    <s v="English Comp I"/>
    <s v="ENG"/>
    <n v="22"/>
    <x v="0"/>
  </r>
  <r>
    <s v="ENG-101"/>
    <s v="B02"/>
    <s v="ENG-101-B02"/>
    <s v="English Comp I"/>
    <s v="ENG"/>
    <n v="22"/>
    <x v="0"/>
  </r>
  <r>
    <s v="ENG-101"/>
    <s v="B04"/>
    <s v="ENG-101-B04"/>
    <s v="English Comp I"/>
    <s v="ENG"/>
    <n v="22"/>
    <x v="0"/>
  </r>
  <r>
    <s v="ENG-101"/>
    <s v="B05"/>
    <s v="ENG-101-B05"/>
    <s v="English Comp I"/>
    <s v="ENG"/>
    <n v="22"/>
    <x v="0"/>
  </r>
  <r>
    <s v="ENG-101"/>
    <s v="B06"/>
    <s v="ENG-101-B06"/>
    <s v="English Comp I"/>
    <s v="ENG"/>
    <n v="22"/>
    <x v="0"/>
  </r>
  <r>
    <s v="ENG-101"/>
    <s v="B07"/>
    <s v="ENG-101-B07"/>
    <s v="English Comp I"/>
    <s v="ENG"/>
    <n v="22"/>
    <x v="0"/>
  </r>
  <r>
    <s v="ENG-101"/>
    <s v="B08"/>
    <s v="ENG-101-B08"/>
    <s v="English Comp I"/>
    <s v="ENG"/>
    <n v="22"/>
    <x v="0"/>
  </r>
  <r>
    <s v="ENG-101"/>
    <s v="B10"/>
    <s v="ENG-101-B10"/>
    <s v="English Comp I"/>
    <s v="ENG"/>
    <n v="22"/>
    <x v="0"/>
  </r>
  <r>
    <s v="ENG-101"/>
    <s v="B11"/>
    <s v="ENG-101-B11"/>
    <s v="English Comp I"/>
    <s v="ENG"/>
    <n v="22"/>
    <x v="0"/>
  </r>
  <r>
    <s v="ENG-101"/>
    <s v="B12"/>
    <s v="ENG-101-B12"/>
    <s v="English Comp I"/>
    <s v="ENG"/>
    <n v="22"/>
    <x v="0"/>
  </r>
  <r>
    <s v="ENG-101"/>
    <s v="B13"/>
    <s v="ENG-101-B13"/>
    <s v="English Comp I"/>
    <s v="ENG"/>
    <n v="22"/>
    <x v="0"/>
  </r>
  <r>
    <s v="ENG-101"/>
    <s v="B14"/>
    <s v="ENG-101-B14"/>
    <s v="English Comp I"/>
    <s v="ENG"/>
    <n v="22"/>
    <x v="0"/>
  </r>
  <r>
    <s v="ENG-101"/>
    <s v="B16"/>
    <s v="ENG-101-B16"/>
    <s v="English Comp I"/>
    <s v="ENG"/>
    <n v="22"/>
    <x v="0"/>
  </r>
  <r>
    <s v="ENG-101"/>
    <s v="B20"/>
    <s v="ENG-101-B20"/>
    <s v="English Comp I"/>
    <s v="ENG"/>
    <n v="22"/>
    <x v="0"/>
  </r>
  <r>
    <s v="ENG-101"/>
    <s v="B21"/>
    <s v="ENG-101-B21"/>
    <s v="English Comp I"/>
    <s v="ENG"/>
    <n v="22"/>
    <x v="0"/>
  </r>
  <r>
    <s v="ENG-101"/>
    <s v="H09"/>
    <s v="ENG-101-H09"/>
    <s v="English Comp I"/>
    <s v="ENG"/>
    <n v="22"/>
    <x v="1"/>
  </r>
  <r>
    <s v="ENG-101"/>
    <s v="H12"/>
    <s v="ENG-101-H12"/>
    <s v="English Comp I"/>
    <s v="ENG"/>
    <n v="22"/>
    <x v="1"/>
  </r>
  <r>
    <s v="ENG-101"/>
    <s v="H20"/>
    <s v="ENG-101-H20"/>
    <s v="English Comp I"/>
    <s v="ENG"/>
    <n v="22"/>
    <x v="1"/>
  </r>
  <r>
    <s v="ENG-101"/>
    <s v="H22"/>
    <s v="ENG-101-H22"/>
    <s v="English Comp I"/>
    <s v="ENG"/>
    <n v="22"/>
    <x v="1"/>
  </r>
  <r>
    <s v="ENG-101"/>
    <s v="H23"/>
    <s v="ENG-101-H23"/>
    <s v="English Comp I"/>
    <s v="ENG"/>
    <n v="22"/>
    <x v="1"/>
  </r>
  <r>
    <s v="ENG-101"/>
    <s v="H31"/>
    <s v="ENG-101-H31"/>
    <s v="English Comp I"/>
    <s v="ENG"/>
    <n v="22"/>
    <x v="1"/>
  </r>
  <r>
    <s v="ENG-101"/>
    <s v="I01"/>
    <s v="ENG-101-I01"/>
    <s v="English Comp I"/>
    <s v="ENG"/>
    <n v="22"/>
    <x v="2"/>
  </r>
  <r>
    <s v="ENG-101"/>
    <s v="I02"/>
    <s v="ENG-101-I02"/>
    <s v="English Comp I"/>
    <s v="ENG"/>
    <n v="22"/>
    <x v="2"/>
  </r>
  <r>
    <s v="ENG-101"/>
    <s v="I03"/>
    <s v="ENG-101-I03"/>
    <s v="English Comp I"/>
    <s v="ENG"/>
    <n v="22"/>
    <x v="2"/>
  </r>
  <r>
    <s v="ENG-101"/>
    <s v="I04"/>
    <s v="ENG-101-I04"/>
    <s v="English Comp I"/>
    <s v="ENG"/>
    <n v="22"/>
    <x v="2"/>
  </r>
  <r>
    <s v="ENG-101"/>
    <s v="I05"/>
    <s v="ENG-101-I05"/>
    <s v="English Comp I"/>
    <s v="ENG"/>
    <n v="22"/>
    <x v="2"/>
  </r>
  <r>
    <s v="ENG-101"/>
    <s v="I06"/>
    <s v="ENG-101-I06"/>
    <s v="English Comp I"/>
    <s v="ENG"/>
    <n v="22"/>
    <x v="2"/>
  </r>
  <r>
    <s v="ENG-101"/>
    <s v="I07"/>
    <s v="ENG-101-I07"/>
    <s v="English Comp I"/>
    <s v="ENG"/>
    <n v="22"/>
    <x v="2"/>
  </r>
  <r>
    <s v="ENG-101"/>
    <s v="I08"/>
    <s v="ENG-101-I08"/>
    <s v="English Comp I"/>
    <s v="ENG"/>
    <n v="22"/>
    <x v="2"/>
  </r>
  <r>
    <s v="ENG-101"/>
    <s v="I09"/>
    <s v="ENG-101-I09"/>
    <s v="English Comp I"/>
    <s v="ENG"/>
    <n v="22"/>
    <x v="2"/>
  </r>
  <r>
    <s v="ENG-101"/>
    <s v="I10"/>
    <s v="ENG-101-I10"/>
    <s v="English Comp I"/>
    <s v="ENG"/>
    <n v="22"/>
    <x v="2"/>
  </r>
  <r>
    <s v="ENG-101"/>
    <s v="I11"/>
    <s v="ENG-101-I11"/>
    <s v="English Comp I"/>
    <s v="ENG"/>
    <n v="22"/>
    <x v="2"/>
  </r>
  <r>
    <s v="ENG-101"/>
    <s v="I12"/>
    <s v="ENG-101-I12"/>
    <s v="English Comp I"/>
    <s v="ENG"/>
    <n v="22"/>
    <x v="2"/>
  </r>
  <r>
    <s v="ENG-101"/>
    <s v="I15"/>
    <s v="ENG-101-I15"/>
    <s v="English Comp I"/>
    <s v="ENG"/>
    <n v="22"/>
    <x v="2"/>
  </r>
  <r>
    <s v="ENG-101"/>
    <s v="I16"/>
    <s v="ENG-101-I16"/>
    <s v="English Comp I"/>
    <s v="ENG"/>
    <n v="22"/>
    <x v="2"/>
  </r>
  <r>
    <s v="ENG-101"/>
    <s v="I17"/>
    <s v="ENG-101-I17"/>
    <s v="English Comp I"/>
    <s v="ENG"/>
    <n v="22"/>
    <x v="2"/>
  </r>
  <r>
    <s v="ENG-101"/>
    <s v="I19"/>
    <s v="ENG-101-I19"/>
    <s v="English Comp I"/>
    <s v="ENG"/>
    <n v="22"/>
    <x v="2"/>
  </r>
  <r>
    <s v="ENG-101"/>
    <s v="V01"/>
    <s v="ENG-101-V01"/>
    <s v="English Comp I"/>
    <s v="ENG"/>
    <n v="22"/>
    <x v="3"/>
  </r>
  <r>
    <s v="ENG-101"/>
    <s v="V03"/>
    <s v="ENG-101-V03"/>
    <s v="English Comp I"/>
    <s v="ENG"/>
    <n v="22"/>
    <x v="3"/>
  </r>
  <r>
    <s v="ENG-101"/>
    <s v="V05"/>
    <s v="ENG-101-V05"/>
    <s v="English Comp I"/>
    <s v="ENG"/>
    <n v="22"/>
    <x v="3"/>
  </r>
  <r>
    <s v="ENG-101"/>
    <s v="V06"/>
    <s v="ENG-101-V06"/>
    <s v="English Comp I"/>
    <s v="ENG"/>
    <n v="22"/>
    <x v="3"/>
  </r>
  <r>
    <s v="ENG-101"/>
    <s v="V12"/>
    <s v="ENG-101-V12"/>
    <s v="English Comp I"/>
    <s v="ENG"/>
    <n v="22"/>
    <x v="3"/>
  </r>
  <r>
    <s v="ENG-101"/>
    <s v="V51"/>
    <s v="ENG-101-V51"/>
    <s v="English Comp I"/>
    <s v="ENG"/>
    <n v="22"/>
    <x v="3"/>
  </r>
  <r>
    <s v="ENG-101"/>
    <s v="V52"/>
    <s v="ENG-101-V52"/>
    <s v="English Comp I"/>
    <s v="ENG"/>
    <n v="22"/>
    <x v="3"/>
  </r>
  <r>
    <s v="ENG-101"/>
    <s v="W01"/>
    <s v="ENG-101-W01"/>
    <s v="English Comp I"/>
    <s v="ENG"/>
    <n v="22"/>
    <x v="0"/>
  </r>
  <r>
    <s v="ENG-101"/>
    <s v="A86"/>
    <s v="ENG-101-A86"/>
    <s v="English Comp I"/>
    <s v="ENG"/>
    <n v="22"/>
    <x v="0"/>
  </r>
  <r>
    <s v="ENG-101"/>
    <s v="B85"/>
    <s v="ENG-101-B85"/>
    <s v="English Comp I"/>
    <s v="ENG"/>
    <n v="22"/>
    <x v="0"/>
  </r>
  <r>
    <s v="ENG-101"/>
    <s v="I81"/>
    <s v="ENG-101-I81"/>
    <s v="English Comp I"/>
    <s v="ENG"/>
    <n v="22"/>
    <x v="2"/>
  </r>
  <r>
    <s v="ENG-101"/>
    <s v="I82"/>
    <s v="ENG-101-I82"/>
    <s v="English Comp I"/>
    <s v="ENG"/>
    <n v="22"/>
    <x v="2"/>
  </r>
  <r>
    <s v="ENG-101"/>
    <s v="I83"/>
    <s v="ENG-101-I83"/>
    <s v="English Comp I"/>
    <s v="ENG"/>
    <n v="22"/>
    <x v="2"/>
  </r>
  <r>
    <s v="ENG-101"/>
    <s v="I84"/>
    <s v="ENG-101-I84"/>
    <s v="English Comp I"/>
    <s v="ENG"/>
    <n v="22"/>
    <x v="2"/>
  </r>
  <r>
    <s v="ENG-101"/>
    <s v="V84"/>
    <s v="ENG-101-V84"/>
    <s v="English Comp I"/>
    <s v="ENG"/>
    <n v="22"/>
    <x v="3"/>
  </r>
  <r>
    <s v="ENG-101"/>
    <s v="A08"/>
    <s v="ENG-101-A08"/>
    <s v="English Comp I"/>
    <s v="ENG"/>
    <n v="23"/>
    <x v="0"/>
  </r>
  <r>
    <s v="ENG-101"/>
    <s v="B09"/>
    <s v="ENG-101-B09"/>
    <s v="English Comp I"/>
    <s v="ENG"/>
    <n v="21"/>
    <x v="0"/>
  </r>
  <r>
    <s v="ENG-101"/>
    <s v="B18"/>
    <s v="ENG-101-B18"/>
    <s v="English Comp I"/>
    <s v="ENG"/>
    <n v="21"/>
    <x v="0"/>
  </r>
  <r>
    <s v="ENG-101"/>
    <s v="B19"/>
    <s v="ENG-101-B19"/>
    <s v="English Comp I"/>
    <s v="ENG"/>
    <n v="18"/>
    <x v="0"/>
  </r>
  <r>
    <s v="ENG-101"/>
    <s v="B62"/>
    <s v="ENG-101-B62"/>
    <s v="English Comp I"/>
    <s v="ENG"/>
    <n v="20"/>
    <x v="0"/>
  </r>
  <r>
    <s v="ENG-101"/>
    <s v="C01"/>
    <s v="ENG-101-C01"/>
    <s v="English Comp I"/>
    <s v="ENG"/>
    <n v="15"/>
    <x v="0"/>
  </r>
  <r>
    <s v="ENG-101"/>
    <s v="G01"/>
    <s v="ENG-101-G01"/>
    <s v="English Comp I"/>
    <s v="ENG"/>
    <n v="19"/>
    <x v="0"/>
  </r>
  <r>
    <s v="ENG-101"/>
    <s v="H01"/>
    <s v="ENG-101-H01"/>
    <s v="English Comp I"/>
    <s v="ENG"/>
    <n v="20"/>
    <x v="1"/>
  </r>
  <r>
    <s v="ENG-101"/>
    <s v="H02"/>
    <s v="ENG-101-H02"/>
    <s v="English Comp I"/>
    <s v="ENG"/>
    <n v="21"/>
    <x v="1"/>
  </r>
  <r>
    <s v="ENG-101"/>
    <s v="H03"/>
    <s v="ENG-101-H03"/>
    <s v="English Comp I"/>
    <s v="ENG"/>
    <n v="20"/>
    <x v="1"/>
  </r>
  <r>
    <s v="ENG-101"/>
    <s v="H04"/>
    <s v="ENG-101-H04"/>
    <s v="English Comp I"/>
    <s v="ENG"/>
    <n v="14"/>
    <x v="1"/>
  </r>
  <r>
    <s v="ENG-101"/>
    <s v="H05"/>
    <s v="ENG-101-H05"/>
    <s v="English Comp I"/>
    <s v="ENG"/>
    <n v="14"/>
    <x v="1"/>
  </r>
  <r>
    <s v="ENG-101"/>
    <s v="H06"/>
    <s v="ENG-101-H06"/>
    <s v="English Comp I"/>
    <s v="ENG"/>
    <n v="14"/>
    <x v="1"/>
  </r>
  <r>
    <s v="ENG-101"/>
    <s v="H08"/>
    <s v="ENG-101-H08"/>
    <s v="English Comp I"/>
    <s v="ENG"/>
    <n v="12"/>
    <x v="1"/>
  </r>
  <r>
    <s v="ENG-101"/>
    <s v="H10"/>
    <s v="ENG-101-H10"/>
    <s v="English Comp I"/>
    <s v="ENG"/>
    <n v="21"/>
    <x v="1"/>
  </r>
  <r>
    <s v="ENG-101"/>
    <s v="H11"/>
    <s v="ENG-101-H11"/>
    <s v="English Comp I"/>
    <s v="ENG"/>
    <n v="21"/>
    <x v="1"/>
  </r>
  <r>
    <s v="ENG-101"/>
    <s v="H14"/>
    <s v="ENG-101-H14"/>
    <s v="English Comp I"/>
    <s v="ENG"/>
    <n v="13"/>
    <x v="1"/>
  </r>
  <r>
    <s v="ENG-101"/>
    <s v="H15"/>
    <s v="ENG-101-H15"/>
    <s v="English Comp I"/>
    <s v="ENG"/>
    <n v="14"/>
    <x v="1"/>
  </r>
  <r>
    <s v="ENG-101"/>
    <s v="H16"/>
    <s v="ENG-101-H16"/>
    <s v="English Comp I"/>
    <s v="ENG"/>
    <n v="6"/>
    <x v="1"/>
  </r>
  <r>
    <s v="ENG-101"/>
    <s v="H17"/>
    <s v="ENG-101-H17"/>
    <s v="English Comp I"/>
    <s v="ENG"/>
    <n v="6"/>
    <x v="1"/>
  </r>
  <r>
    <s v="ENG-101"/>
    <s v="H18"/>
    <s v="ENG-101-H18"/>
    <s v="English Comp I"/>
    <s v="ENG"/>
    <n v="21"/>
    <x v="1"/>
  </r>
  <r>
    <s v="ENG-101"/>
    <s v="H19"/>
    <s v="ENG-101-H19"/>
    <s v="English Comp I"/>
    <s v="ENG"/>
    <n v="11"/>
    <x v="1"/>
  </r>
  <r>
    <s v="ENG-101"/>
    <s v="H24"/>
    <s v="ENG-101-H24"/>
    <s v="English Comp I"/>
    <s v="ENG"/>
    <n v="23"/>
    <x v="1"/>
  </r>
  <r>
    <s v="ENG-101"/>
    <s v="H25"/>
    <s v="ENG-101-H25"/>
    <s v="English Comp I"/>
    <s v="ENG"/>
    <n v="0"/>
    <x v="1"/>
  </r>
  <r>
    <s v="ENG-101"/>
    <s v="H26"/>
    <s v="ENG-101-H26"/>
    <s v="English Comp I"/>
    <s v="ENG"/>
    <n v="15"/>
    <x v="1"/>
  </r>
  <r>
    <s v="ENG-101"/>
    <s v="H27"/>
    <s v="ENG-101-H27"/>
    <s v="English Comp I"/>
    <s v="ENG"/>
    <n v="15"/>
    <x v="1"/>
  </r>
  <r>
    <s v="ENG-101"/>
    <s v="H28"/>
    <s v="ENG-101-H28"/>
    <s v="English Comp I"/>
    <s v="ENG"/>
    <n v="20"/>
    <x v="1"/>
  </r>
  <r>
    <s v="ENG-101"/>
    <s v="H29"/>
    <s v="ENG-101-H29"/>
    <s v="English Comp I"/>
    <s v="ENG"/>
    <n v="18"/>
    <x v="1"/>
  </r>
  <r>
    <s v="ENG-101"/>
    <s v="H30"/>
    <s v="ENG-101-H30"/>
    <s v="English Comp I"/>
    <s v="ENG"/>
    <n v="16"/>
    <x v="1"/>
  </r>
  <r>
    <s v="ENG-101"/>
    <s v="H33"/>
    <s v="ENG-101-H33"/>
    <s v="English Comp I"/>
    <s v="ENG"/>
    <n v="15"/>
    <x v="1"/>
  </r>
  <r>
    <s v="ENG-101"/>
    <s v="H34"/>
    <s v="ENG-101-H34"/>
    <s v="English Comp I"/>
    <s v="ENG"/>
    <n v="14"/>
    <x v="1"/>
  </r>
  <r>
    <s v="ENG-101"/>
    <s v="I18"/>
    <s v="ENG-101-I18"/>
    <s v="English Comp I"/>
    <s v="ENG"/>
    <n v="20"/>
    <x v="2"/>
  </r>
  <r>
    <s v="ENG-101"/>
    <s v="I20"/>
    <s v="ENG-101-I20"/>
    <s v="English Comp I"/>
    <s v="ENG"/>
    <n v="20"/>
    <x v="2"/>
  </r>
  <r>
    <s v="ENG-101"/>
    <s v="A87"/>
    <s v="ENG-101-A87"/>
    <s v="English Comp I"/>
    <s v="ENG"/>
    <n v="10"/>
    <x v="0"/>
  </r>
  <r>
    <s v="ENG-101"/>
    <s v="A88"/>
    <s v="ENG-101-A88"/>
    <s v="English Comp I"/>
    <s v="ENG"/>
    <n v="20"/>
    <x v="0"/>
  </r>
  <r>
    <s v="ENG-101"/>
    <s v="B84"/>
    <s v="ENG-101-B84"/>
    <s v="English Comp I"/>
    <s v="ENG"/>
    <n v="21"/>
    <x v="0"/>
  </r>
  <r>
    <s v="ENG-101"/>
    <s v="B86"/>
    <s v="ENG-101-B86"/>
    <s v="English Comp I"/>
    <s v="ENG"/>
    <n v="11"/>
    <x v="0"/>
  </r>
  <r>
    <s v="ENG-101"/>
    <s v="V81"/>
    <s v="ENG-101-V81"/>
    <s v="English Comp I"/>
    <s v="ENG"/>
    <n v="17"/>
    <x v="3"/>
  </r>
  <r>
    <s v="AHS-102"/>
    <s v="A01"/>
    <s v="AHS-102-A01"/>
    <s v="Medical Terminology"/>
    <s v="HS"/>
    <n v="26"/>
    <x v="0"/>
  </r>
  <r>
    <s v="AHS-102"/>
    <s v="A02"/>
    <s v="AHS-102-A02"/>
    <s v="Medical Terminology"/>
    <s v="HS"/>
    <n v="27"/>
    <x v="0"/>
  </r>
  <r>
    <s v="AHS-102"/>
    <s v="A03"/>
    <s v="AHS-102-A03"/>
    <s v="Medical Terminology"/>
    <s v="HS"/>
    <n v="22"/>
    <x v="0"/>
  </r>
  <r>
    <s v="AHS-102"/>
    <s v="A04"/>
    <s v="AHS-102-A04"/>
    <s v="Medical Terminology"/>
    <s v="HS"/>
    <n v="24"/>
    <x v="0"/>
  </r>
  <r>
    <s v="AHS-102"/>
    <s v="A05"/>
    <s v="AHS-102-A05"/>
    <s v="Medical Terminology"/>
    <s v="HS"/>
    <n v="26"/>
    <x v="0"/>
  </r>
  <r>
    <s v="AHS-102"/>
    <s v="A06"/>
    <s v="AHS-102-A06"/>
    <s v="Medical Terminology"/>
    <s v="HS"/>
    <n v="26"/>
    <x v="0"/>
  </r>
  <r>
    <s v="AHS-102"/>
    <s v="A11"/>
    <s v="AHS-102-A11"/>
    <s v="Medical Terminology"/>
    <s v="HS"/>
    <n v="26"/>
    <x v="0"/>
  </r>
  <r>
    <s v="AHS-102"/>
    <s v="A12"/>
    <s v="AHS-102-A12"/>
    <s v="Medical Terminology"/>
    <s v="HS"/>
    <n v="26"/>
    <x v="0"/>
  </r>
  <r>
    <s v="AHS-102"/>
    <s v="A51"/>
    <s v="AHS-102-A51"/>
    <s v="Medical Terminology"/>
    <s v="HS"/>
    <n v="26"/>
    <x v="0"/>
  </r>
  <r>
    <s v="AHS-102"/>
    <s v="A61"/>
    <s v="AHS-102-A61"/>
    <s v="Medical Terminology"/>
    <s v="HS"/>
    <n v="25"/>
    <x v="0"/>
  </r>
  <r>
    <s v="AHS-102"/>
    <s v="B02"/>
    <s v="AHS-102-B02"/>
    <s v="Medical Terminology"/>
    <s v="HS"/>
    <n v="22"/>
    <x v="0"/>
  </r>
  <r>
    <s v="AHS-102"/>
    <s v="B03"/>
    <s v="AHS-102-B03"/>
    <s v="Medical Terminology"/>
    <s v="HS"/>
    <n v="21"/>
    <x v="0"/>
  </r>
  <r>
    <s v="AHS-102"/>
    <s v="B62"/>
    <s v="AHS-102-B62"/>
    <s v="Medical Terminology"/>
    <s v="HS"/>
    <n v="23"/>
    <x v="0"/>
  </r>
  <r>
    <s v="AHS-102"/>
    <s v="H01"/>
    <s v="AHS-102-H01"/>
    <s v="Medical Terminology"/>
    <s v="HS"/>
    <n v="14"/>
    <x v="1"/>
  </r>
  <r>
    <s v="AHS-102"/>
    <s v="H02"/>
    <s v="AHS-102-H02"/>
    <s v="Medical Terminology"/>
    <s v="HS"/>
    <n v="12"/>
    <x v="1"/>
  </r>
  <r>
    <s v="AHS-102"/>
    <s v="H03"/>
    <s v="AHS-102-H03"/>
    <s v="Medical Terminology"/>
    <s v="HS"/>
    <n v="20"/>
    <x v="1"/>
  </r>
  <r>
    <s v="AHS-102"/>
    <s v="I01"/>
    <s v="AHS-102-I01"/>
    <s v="Medical Terminology"/>
    <s v="HS"/>
    <n v="24"/>
    <x v="2"/>
  </r>
  <r>
    <s v="AHS-102"/>
    <s v="I02"/>
    <s v="AHS-102-I02"/>
    <s v="Medical Terminology"/>
    <s v="HS"/>
    <n v="24"/>
    <x v="2"/>
  </r>
  <r>
    <s v="AHS-102"/>
    <s v="I03"/>
    <s v="AHS-102-I03"/>
    <s v="Medical Terminology"/>
    <s v="HS"/>
    <n v="24"/>
    <x v="2"/>
  </r>
  <r>
    <s v="AHS-102"/>
    <s v="I04"/>
    <s v="AHS-102-I04"/>
    <s v="Medical Terminology"/>
    <s v="HS"/>
    <n v="23"/>
    <x v="2"/>
  </r>
  <r>
    <s v="AHS-102"/>
    <s v="I05"/>
    <s v="AHS-102-I05"/>
    <s v="Medical Terminology"/>
    <s v="HS"/>
    <n v="24"/>
    <x v="2"/>
  </r>
  <r>
    <s v="AHS-102"/>
    <s v="I06"/>
    <s v="AHS-102-I06"/>
    <s v="Medical Terminology"/>
    <s v="HS"/>
    <n v="24"/>
    <x v="2"/>
  </r>
  <r>
    <s v="AHS-102"/>
    <s v="I07"/>
    <s v="AHS-102-I07"/>
    <s v="Medical Terminology"/>
    <s v="HS"/>
    <n v="24"/>
    <x v="2"/>
  </r>
  <r>
    <s v="AHS-102"/>
    <s v="I08"/>
    <s v="AHS-102-I08"/>
    <s v="Medical Terminology"/>
    <s v="HS"/>
    <n v="24"/>
    <x v="2"/>
  </r>
  <r>
    <s v="ENG-102"/>
    <s v="A01"/>
    <s v="ENG-102-A01"/>
    <s v="English Comp II"/>
    <s v="ENG"/>
    <n v="22"/>
    <x v="0"/>
  </r>
  <r>
    <s v="ENG-102"/>
    <s v="A02"/>
    <s v="ENG-102-A02"/>
    <s v="English Comp II"/>
    <s v="ENG"/>
    <n v="21"/>
    <x v="0"/>
  </r>
  <r>
    <s v="ENG-102"/>
    <s v="A04"/>
    <s v="ENG-102-A04"/>
    <s v="English Comp II"/>
    <s v="ENG"/>
    <n v="21"/>
    <x v="0"/>
  </r>
  <r>
    <s v="ENG-102"/>
    <s v="A11"/>
    <s v="ENG-102-A11"/>
    <s v="English Comp II"/>
    <s v="ENG"/>
    <n v="22"/>
    <x v="0"/>
  </r>
  <r>
    <s v="ENG-102"/>
    <s v="A12"/>
    <s v="ENG-102-A12"/>
    <s v="English Comp II"/>
    <s v="ENG"/>
    <n v="20"/>
    <x v="0"/>
  </r>
  <r>
    <s v="ENG-102"/>
    <s v="B01"/>
    <s v="ENG-102-B01"/>
    <s v="English Comp II"/>
    <s v="ENG"/>
    <n v="21"/>
    <x v="0"/>
  </r>
  <r>
    <s v="ENG-102"/>
    <s v="B05"/>
    <s v="ENG-102-B05"/>
    <s v="English Comp II"/>
    <s v="ENG"/>
    <n v="22"/>
    <x v="0"/>
  </r>
  <r>
    <s v="ENG-102"/>
    <s v="B06"/>
    <s v="ENG-102-B06"/>
    <s v="English Comp II"/>
    <s v="ENG"/>
    <n v="22"/>
    <x v="0"/>
  </r>
  <r>
    <s v="ENG-102"/>
    <s v="B11"/>
    <s v="ENG-102-B11"/>
    <s v="English Comp II"/>
    <s v="ENG"/>
    <n v="22"/>
    <x v="0"/>
  </r>
  <r>
    <s v="ENG-102"/>
    <s v="B12"/>
    <s v="ENG-102-B12"/>
    <s v="English Comp II"/>
    <s v="ENG"/>
    <n v="22"/>
    <x v="0"/>
  </r>
  <r>
    <s v="ENG-102"/>
    <s v="H01"/>
    <s v="ENG-102-H01"/>
    <s v="English Comp II"/>
    <s v="ENG"/>
    <n v="17"/>
    <x v="1"/>
  </r>
  <r>
    <s v="ENG-102"/>
    <s v="H02"/>
    <s v="ENG-102-H02"/>
    <s v="English Comp II"/>
    <s v="ENG"/>
    <n v="15"/>
    <x v="1"/>
  </r>
  <r>
    <s v="ENG-102"/>
    <s v="H03"/>
    <s v="ENG-102-H03"/>
    <s v="English Comp II"/>
    <s v="ENG"/>
    <n v="16"/>
    <x v="1"/>
  </r>
  <r>
    <s v="ENG-102"/>
    <s v="H04"/>
    <s v="ENG-102-H04"/>
    <s v="English Comp II"/>
    <s v="ENG"/>
    <n v="15"/>
    <x v="1"/>
  </r>
  <r>
    <s v="ENG-102"/>
    <s v="H05"/>
    <s v="ENG-102-H05"/>
    <s v="English Comp II"/>
    <s v="ENG"/>
    <n v="13"/>
    <x v="1"/>
  </r>
  <r>
    <s v="ENG-102"/>
    <s v="H06"/>
    <s v="ENG-102-H06"/>
    <s v="English Comp II"/>
    <s v="ENG"/>
    <n v="15"/>
    <x v="1"/>
  </r>
  <r>
    <s v="ENG-102"/>
    <s v="I01"/>
    <s v="ENG-102-I01"/>
    <s v="English Comp II"/>
    <s v="ENG"/>
    <n v="22"/>
    <x v="2"/>
  </r>
  <r>
    <s v="ENG-102"/>
    <s v="I02"/>
    <s v="ENG-102-I02"/>
    <s v="English Comp II"/>
    <s v="ENG"/>
    <n v="22"/>
    <x v="2"/>
  </r>
  <r>
    <s v="ENG-102"/>
    <s v="I03"/>
    <s v="ENG-102-I03"/>
    <s v="English Comp II"/>
    <s v="ENG"/>
    <n v="22"/>
    <x v="2"/>
  </r>
  <r>
    <s v="ENG-102"/>
    <s v="I04"/>
    <s v="ENG-102-I04"/>
    <s v="English Comp II"/>
    <s v="ENG"/>
    <n v="22"/>
    <x v="2"/>
  </r>
  <r>
    <s v="ENG-102"/>
    <s v="I05"/>
    <s v="ENG-102-I05"/>
    <s v="English Comp II"/>
    <s v="ENG"/>
    <n v="22"/>
    <x v="2"/>
  </r>
  <r>
    <s v="ENG-102"/>
    <s v="I06"/>
    <s v="ENG-102-I06"/>
    <s v="English Comp II"/>
    <s v="ENG"/>
    <n v="23"/>
    <x v="2"/>
  </r>
  <r>
    <s v="ENG-102"/>
    <s v="I07"/>
    <s v="ENG-102-I07"/>
    <s v="English Comp II"/>
    <s v="ENG"/>
    <n v="22"/>
    <x v="2"/>
  </r>
  <r>
    <s v="ENG-102"/>
    <s v="I08"/>
    <s v="ENG-102-I08"/>
    <s v="English Comp II"/>
    <s v="ENG"/>
    <n v="21"/>
    <x v="2"/>
  </r>
  <r>
    <s v="ENG-102"/>
    <s v="I09"/>
    <s v="ENG-102-I09"/>
    <s v="English Comp II"/>
    <s v="ENG"/>
    <n v="22"/>
    <x v="2"/>
  </r>
  <r>
    <s v="ENG-102"/>
    <s v="V01"/>
    <s v="ENG-102-V01"/>
    <s v="English Comp II"/>
    <s v="ENG"/>
    <n v="22"/>
    <x v="3"/>
  </r>
  <r>
    <s v="ENG-102"/>
    <s v="V03"/>
    <s v="ENG-102-V03"/>
    <s v="English Comp II"/>
    <s v="ENG"/>
    <n v="22"/>
    <x v="3"/>
  </r>
  <r>
    <s v="ENG-102"/>
    <s v="V61"/>
    <s v="ENG-102-V61"/>
    <s v="English Comp II"/>
    <s v="ENG"/>
    <n v="22"/>
    <x v="3"/>
  </r>
  <r>
    <s v="ENG-160"/>
    <s v="A01"/>
    <s v="ENG-160-A01"/>
    <s v="Technical Communications"/>
    <s v="ENG"/>
    <n v="23"/>
    <x v="0"/>
  </r>
  <r>
    <s v="ENG-160"/>
    <s v="A02"/>
    <s v="ENG-160-A02"/>
    <s v="Technical Communications"/>
    <s v="ENG"/>
    <n v="23"/>
    <x v="0"/>
  </r>
  <r>
    <s v="ENG-160"/>
    <s v="A03"/>
    <s v="ENG-160-A03"/>
    <s v="Technical Communications"/>
    <s v="ENG"/>
    <n v="23"/>
    <x v="0"/>
  </r>
  <r>
    <s v="ENG-160"/>
    <s v="A04"/>
    <s v="ENG-160-A04"/>
    <s v="Technical Communications"/>
    <s v="ENG"/>
    <n v="23"/>
    <x v="0"/>
  </r>
  <r>
    <s v="ENG-160"/>
    <s v="A05"/>
    <s v="ENG-160-A05"/>
    <s v="Technical Communications"/>
    <s v="ENG"/>
    <n v="23"/>
    <x v="0"/>
  </r>
  <r>
    <s v="ENG-160"/>
    <s v="A07"/>
    <s v="ENG-160-A07"/>
    <s v="Technical Communications"/>
    <s v="ENG"/>
    <n v="23"/>
    <x v="0"/>
  </r>
  <r>
    <s v="ENG-160"/>
    <s v="A08"/>
    <s v="ENG-160-A08"/>
    <s v="Technical Communications"/>
    <s v="ENG"/>
    <n v="23"/>
    <x v="0"/>
  </r>
  <r>
    <s v="ENG-160"/>
    <s v="A09"/>
    <s v="ENG-160-A09"/>
    <s v="Technical Communications"/>
    <s v="ENG"/>
    <n v="23"/>
    <x v="0"/>
  </r>
  <r>
    <s v="ENG-160"/>
    <s v="I01"/>
    <s v="ENG-160-I01"/>
    <s v="Technical Communications"/>
    <s v="ENG"/>
    <n v="23"/>
    <x v="2"/>
  </r>
  <r>
    <s v="ENG-160"/>
    <s v="I02"/>
    <s v="ENG-160-I02"/>
    <s v="Technical Communications"/>
    <s v="ENG"/>
    <n v="23"/>
    <x v="2"/>
  </r>
  <r>
    <s v="ENG-160"/>
    <s v="I03"/>
    <s v="ENG-160-I03"/>
    <s v="Technical Communications"/>
    <s v="ENG"/>
    <n v="23"/>
    <x v="2"/>
  </r>
  <r>
    <s v="ENG-160"/>
    <s v="I04"/>
    <s v="ENG-160-I04"/>
    <s v="Technical Communications"/>
    <s v="ENG"/>
    <n v="23"/>
    <x v="2"/>
  </r>
  <r>
    <s v="ENG-160"/>
    <s v="I05"/>
    <s v="ENG-160-I05"/>
    <s v="Technical Communications"/>
    <s v="ENG"/>
    <n v="23"/>
    <x v="2"/>
  </r>
  <r>
    <s v="ENG-160"/>
    <s v="I06"/>
    <s v="ENG-160-I06"/>
    <s v="Technical Communications"/>
    <s v="ENG"/>
    <n v="23"/>
    <x v="2"/>
  </r>
  <r>
    <s v="ENG-160"/>
    <s v="I07"/>
    <s v="ENG-160-I07"/>
    <s v="Technical Communications"/>
    <s v="ENG"/>
    <n v="23"/>
    <x v="2"/>
  </r>
  <r>
    <s v="ENG-160"/>
    <s v="I08"/>
    <s v="ENG-160-I08"/>
    <s v="Technical Communications"/>
    <s v="ENG"/>
    <n v="23"/>
    <x v="2"/>
  </r>
  <r>
    <s v="ENG-160"/>
    <s v="V01"/>
    <s v="ENG-160-V01"/>
    <s v="Technical Communications"/>
    <s v="ENG"/>
    <n v="23"/>
    <x v="3"/>
  </r>
  <r>
    <s v="ENG-160"/>
    <s v="V61"/>
    <s v="ENG-160-V61"/>
    <s v="Technical Communications"/>
    <s v="ENG"/>
    <n v="23"/>
    <x v="3"/>
  </r>
  <r>
    <s v="ENG-165"/>
    <s v="B01"/>
    <s v="ENG-165-B01"/>
    <s v="Prof Communications"/>
    <s v="ENG"/>
    <n v="10"/>
    <x v="0"/>
  </r>
  <r>
    <s v="ENG-165"/>
    <s v="I01"/>
    <s v="ENG-165-I01"/>
    <s v="Prof Communications"/>
    <s v="ENG"/>
    <n v="22"/>
    <x v="2"/>
  </r>
  <r>
    <s v="ENG-165"/>
    <s v="I02"/>
    <s v="ENG-165-I02"/>
    <s v="Prof Communications"/>
    <s v="ENG"/>
    <n v="22"/>
    <x v="2"/>
  </r>
  <r>
    <s v="MAT-110"/>
    <s v="A01"/>
    <s v="MAT-110-A01"/>
    <s v="College Algebra"/>
    <s v="MAT"/>
    <n v="29"/>
    <x v="0"/>
  </r>
  <r>
    <s v="MAT-110"/>
    <s v="A04"/>
    <s v="MAT-110-A04"/>
    <s v="College Algebra"/>
    <s v="MAT"/>
    <n v="28"/>
    <x v="0"/>
  </r>
  <r>
    <s v="MAT-110"/>
    <s v="A05"/>
    <s v="MAT-110-A05"/>
    <s v="College Algebra"/>
    <s v="MAT"/>
    <n v="26"/>
    <x v="0"/>
  </r>
  <r>
    <s v="MAT-110"/>
    <s v="A06"/>
    <s v="MAT-110-A06"/>
    <s v="College Algebra"/>
    <s v="MAT"/>
    <n v="28"/>
    <x v="0"/>
  </r>
  <r>
    <s v="MAT-110"/>
    <s v="A07"/>
    <s v="MAT-110-A07"/>
    <s v="College Algebra"/>
    <s v="MAT"/>
    <n v="27"/>
    <x v="0"/>
  </r>
  <r>
    <s v="MAT-110"/>
    <s v="A09"/>
    <s v="MAT-110-A09"/>
    <s v="College Algebra"/>
    <s v="MAT"/>
    <n v="30"/>
    <x v="0"/>
  </r>
  <r>
    <s v="MAT-110"/>
    <s v="A12"/>
    <s v="MAT-110-A12"/>
    <s v="College Algebra"/>
    <s v="MAT"/>
    <n v="26"/>
    <x v="0"/>
  </r>
  <r>
    <s v="MAT-110"/>
    <s v="A13"/>
    <s v="MAT-110-A13"/>
    <s v="College Algebra"/>
    <s v="MAT"/>
    <n v="28"/>
    <x v="0"/>
  </r>
  <r>
    <s v="MAT-110"/>
    <s v="B01"/>
    <s v="MAT-110-B01"/>
    <s v="College Algebra"/>
    <s v="MAT"/>
    <n v="25"/>
    <x v="0"/>
  </r>
  <r>
    <s v="MAT-110"/>
    <s v="B02"/>
    <s v="MAT-110-B02"/>
    <s v="College Algebra"/>
    <s v="MAT"/>
    <n v="30"/>
    <x v="0"/>
  </r>
  <r>
    <s v="MAT-110"/>
    <s v="B03"/>
    <s v="MAT-110-B03"/>
    <s v="College Algebra"/>
    <s v="MAT"/>
    <n v="29"/>
    <x v="0"/>
  </r>
  <r>
    <s v="MAT-110"/>
    <s v="B06"/>
    <s v="MAT-110-B06"/>
    <s v="College Algebra"/>
    <s v="MAT"/>
    <n v="30"/>
    <x v="0"/>
  </r>
  <r>
    <s v="MAT-110"/>
    <s v="H02"/>
    <s v="MAT-110-H02"/>
    <s v="College Algebra"/>
    <s v="MAT"/>
    <n v="12"/>
    <x v="1"/>
  </r>
  <r>
    <s v="MAT-110"/>
    <s v="I01"/>
    <s v="MAT-110-I01"/>
    <s v="College Algebra"/>
    <s v="MAT"/>
    <n v="25"/>
    <x v="2"/>
  </r>
  <r>
    <s v="MAT-110"/>
    <s v="I02"/>
    <s v="MAT-110-I02"/>
    <s v="College Algebra"/>
    <s v="MAT"/>
    <n v="28"/>
    <x v="2"/>
  </r>
  <r>
    <s v="MAT-110"/>
    <s v="I03"/>
    <s v="MAT-110-I03"/>
    <s v="College Algebra"/>
    <s v="MAT"/>
    <n v="29"/>
    <x v="2"/>
  </r>
  <r>
    <s v="MAT-110"/>
    <s v="I05"/>
    <s v="MAT-110-I05"/>
    <s v="College Algebra"/>
    <s v="MAT"/>
    <n v="27"/>
    <x v="2"/>
  </r>
  <r>
    <s v="MAT-110"/>
    <s v="I07"/>
    <s v="MAT-110-I07"/>
    <s v="College Algebra"/>
    <s v="MAT"/>
    <n v="28"/>
    <x v="2"/>
  </r>
  <r>
    <s v="MAT-110"/>
    <s v="V02"/>
    <s v="MAT-110-V02"/>
    <s v="College Algebra"/>
    <s v="MAT"/>
    <n v="28"/>
    <x v="3"/>
  </r>
  <r>
    <s v="MAT-110"/>
    <s v="V53"/>
    <s v="MAT-110-V53"/>
    <s v="College Algebra"/>
    <s v="MAT"/>
    <n v="28"/>
    <x v="3"/>
  </r>
  <r>
    <s v="MAT-111"/>
    <s v="A01"/>
    <s v="MAT-111-A01"/>
    <s v="College Trigonometry"/>
    <s v="MAT"/>
    <n v="18"/>
    <x v="0"/>
  </r>
  <r>
    <s v="MAT-111"/>
    <s v="A03"/>
    <s v="MAT-111-A03"/>
    <s v="College Trigonometry"/>
    <s v="MAT"/>
    <n v="23"/>
    <x v="0"/>
  </r>
  <r>
    <s v="MAT-111"/>
    <s v="B01"/>
    <s v="MAT-111-B01"/>
    <s v="College Trigonometry"/>
    <s v="MAT"/>
    <n v="19"/>
    <x v="0"/>
  </r>
  <r>
    <s v="MAT-111"/>
    <s v="B02"/>
    <s v="MAT-111-B02"/>
    <s v="College Trigonometry"/>
    <s v="MAT"/>
    <n v="30"/>
    <x v="0"/>
  </r>
  <r>
    <s v="MAT-111"/>
    <s v="I01"/>
    <s v="MAT-111-I01"/>
    <s v="College Trigonometry"/>
    <s v="MAT"/>
    <n v="24"/>
    <x v="2"/>
  </r>
  <r>
    <s v="MAT-111"/>
    <s v="I02"/>
    <s v="MAT-111-I02"/>
    <s v="College Trigonometry"/>
    <s v="MAT"/>
    <n v="23"/>
    <x v="2"/>
  </r>
  <r>
    <s v="MAT-120"/>
    <s v="A02"/>
    <s v="MAT-120-A02"/>
    <s v="Probability &amp; Statistics"/>
    <s v="MAT"/>
    <n v="28"/>
    <x v="0"/>
  </r>
  <r>
    <s v="MAT-120"/>
    <s v="A03"/>
    <s v="MAT-120-A03"/>
    <s v="Probability &amp; Statistics"/>
    <s v="MAT"/>
    <n v="29"/>
    <x v="0"/>
  </r>
  <r>
    <s v="MAT-120"/>
    <s v="A04"/>
    <s v="MAT-120-A04"/>
    <s v="Probability &amp; Statistics"/>
    <s v="MAT"/>
    <n v="27"/>
    <x v="0"/>
  </r>
  <r>
    <s v="MAT-120"/>
    <s v="A07"/>
    <s v="MAT-120-A07"/>
    <s v="Probability &amp; Statistics"/>
    <s v="MAT"/>
    <n v="28"/>
    <x v="0"/>
  </r>
  <r>
    <s v="MAT-120"/>
    <s v="A09"/>
    <s v="MAT-120-A09"/>
    <s v="Probability &amp; Statistics"/>
    <s v="MAT"/>
    <n v="29"/>
    <x v="0"/>
  </r>
  <r>
    <s v="MAT-120"/>
    <s v="B01"/>
    <s v="MAT-120-B01"/>
    <s v="Probability &amp; Statistics"/>
    <s v="MAT"/>
    <n v="30"/>
    <x v="0"/>
  </r>
  <r>
    <s v="MAT-120"/>
    <s v="B03"/>
    <s v="MAT-120-B03"/>
    <s v="Probability &amp; Statistics"/>
    <s v="MAT"/>
    <n v="28"/>
    <x v="0"/>
  </r>
  <r>
    <s v="MAT-120"/>
    <s v="B05"/>
    <s v="MAT-120-B05"/>
    <s v="Probability &amp; Statistics"/>
    <s v="MAT"/>
    <n v="30"/>
    <x v="0"/>
  </r>
  <r>
    <s v="MAT-120"/>
    <s v="H01"/>
    <s v="MAT-120-H01"/>
    <s v="Probability &amp; Statistics"/>
    <s v="MAT"/>
    <n v="15"/>
    <x v="1"/>
  </r>
  <r>
    <s v="MAT-120"/>
    <s v="H02"/>
    <s v="MAT-120-H02"/>
    <s v="Probability &amp; Statistics"/>
    <s v="MAT"/>
    <n v="25"/>
    <x v="1"/>
  </r>
  <r>
    <s v="MAT-120"/>
    <s v="H03"/>
    <s v="MAT-120-H03"/>
    <s v="Probability &amp; Statistics"/>
    <s v="MAT"/>
    <n v="25"/>
    <x v="1"/>
  </r>
  <r>
    <s v="MAT-120"/>
    <s v="I01"/>
    <s v="MAT-120-I01"/>
    <s v="Probability &amp; Statistics"/>
    <s v="MAT"/>
    <n v="30"/>
    <x v="2"/>
  </r>
  <r>
    <s v="MAT-120"/>
    <s v="I02"/>
    <s v="MAT-120-I02"/>
    <s v="Probability &amp; Statistics"/>
    <s v="MAT"/>
    <n v="30"/>
    <x v="2"/>
  </r>
  <r>
    <s v="MAT-120"/>
    <s v="I03"/>
    <s v="MAT-120-I03"/>
    <s v="Probability &amp; Statistics"/>
    <s v="MAT"/>
    <n v="28"/>
    <x v="2"/>
  </r>
  <r>
    <s v="MAT-120"/>
    <s v="I04"/>
    <s v="MAT-120-I04"/>
    <s v="Probability &amp; Statistics"/>
    <s v="MAT"/>
    <n v="31"/>
    <x v="2"/>
  </r>
  <r>
    <s v="MAT-120"/>
    <s v="I05"/>
    <s v="MAT-120-I05"/>
    <s v="Probability &amp; Statistics"/>
    <s v="MAT"/>
    <n v="28"/>
    <x v="2"/>
  </r>
  <r>
    <s v="MAT-120"/>
    <s v="N01"/>
    <s v="MAT-120-N01"/>
    <s v="Probability &amp; Statistics"/>
    <s v="MAT"/>
    <n v="20"/>
    <x v="0"/>
  </r>
  <r>
    <s v="MAT-120"/>
    <s v="V51"/>
    <s v="MAT-120-V51"/>
    <s v="Probability &amp; Statistics"/>
    <s v="MAT"/>
    <n v="31"/>
    <x v="3"/>
  </r>
  <r>
    <s v="MAT-120"/>
    <s v="V60"/>
    <s v="MAT-120-V60"/>
    <s v="Probability &amp; Statistics"/>
    <s v="MAT"/>
    <n v="30"/>
    <x v="3"/>
  </r>
  <r>
    <s v="MAT-170"/>
    <s v="B01"/>
    <s v="MAT-170-B01"/>
    <s v="Alg, Geo and Trigonometry I"/>
    <s v="MAT"/>
    <n v="29"/>
    <x v="0"/>
  </r>
  <r>
    <s v="MAT-170"/>
    <s v="N01"/>
    <s v="MAT-170-N01"/>
    <s v="Alg, Geo and Trigonometry I"/>
    <s v="MAT"/>
    <n v="16"/>
    <x v="0"/>
  </r>
  <r>
    <s v="MAT-170"/>
    <s v="N02"/>
    <s v="MAT-170-N02"/>
    <s v="Alg, Geo and Trigonometry I"/>
    <s v="MAT"/>
    <n v="22"/>
    <x v="0"/>
  </r>
  <r>
    <s v="MAT-170"/>
    <s v="V50"/>
    <s v="MAT-170-V50"/>
    <s v="Alg, Geo and Trigonometry I"/>
    <s v="MAT"/>
    <n v="27"/>
    <x v="3"/>
  </r>
  <r>
    <s v="MAT-170"/>
    <s v="V51"/>
    <s v="MAT-170-V51"/>
    <s v="Alg, Geo and Trigonometry I"/>
    <s v="MAT"/>
    <n v="16"/>
    <x v="3"/>
  </r>
  <r>
    <s v="NUR-141"/>
    <s v="A01"/>
    <s v="NUR-141-A01"/>
    <s v="Pharmacological Therapies I"/>
    <s v="NUR"/>
    <n v="20"/>
    <x v="0"/>
  </r>
  <r>
    <s v="NUR-141"/>
    <s v="A02"/>
    <s v="NUR-141-A02"/>
    <s v="Pharmacological Therapies I"/>
    <s v="NUR"/>
    <n v="5"/>
    <x v="0"/>
  </r>
  <r>
    <s v="NUR-141"/>
    <s v="I01"/>
    <s v="NUR-141-I01"/>
    <s v="Pharmacological Therapies I"/>
    <s v="NUR"/>
    <n v="19"/>
    <x v="2"/>
  </r>
  <r>
    <s v="AHS-102"/>
    <s v="A82"/>
    <s v="AHS-102-A82"/>
    <s v="Medical Terminology"/>
    <s v="HS"/>
    <n v="26"/>
    <x v="0"/>
  </r>
  <r>
    <s v="AHS-102"/>
    <s v="I81"/>
    <s v="AHS-102-I81"/>
    <s v="Medical Terminology"/>
    <s v="HS"/>
    <n v="24"/>
    <x v="2"/>
  </r>
  <r>
    <s v="AHS-102"/>
    <s v="I82"/>
    <s v="AHS-102-I82"/>
    <s v="Medical Terminology"/>
    <s v="HS"/>
    <n v="24"/>
    <x v="2"/>
  </r>
  <r>
    <s v="AHS-102"/>
    <s v="I83"/>
    <s v="AHS-102-I83"/>
    <s v="Medical Terminology"/>
    <s v="HS"/>
    <n v="24"/>
    <x v="2"/>
  </r>
  <r>
    <s v="AHS-102"/>
    <s v="I84"/>
    <s v="AHS-102-I84"/>
    <s v="Medical Terminology"/>
    <s v="HS"/>
    <n v="24"/>
    <x v="2"/>
  </r>
  <r>
    <s v="AHS-102"/>
    <s v="I87"/>
    <s v="AHS-102-I87"/>
    <s v="Medical Terminology"/>
    <s v="HS"/>
    <n v="24"/>
    <x v="2"/>
  </r>
  <r>
    <s v="ECD-108"/>
    <s v="I82"/>
    <s v="ECD-108-I82"/>
    <s v="Family &amp; Commun Relation"/>
    <s v="EPS"/>
    <n v="14"/>
    <x v="2"/>
  </r>
  <r>
    <s v="ENG-102"/>
    <s v="I82"/>
    <s v="ENG-102-I82"/>
    <s v="English Comp II"/>
    <s v="ENG"/>
    <n v="22"/>
    <x v="2"/>
  </r>
  <r>
    <s v="ENG-160"/>
    <s v="I81"/>
    <s v="ENG-160-I81"/>
    <s v="Technical Communications"/>
    <s v="ENG"/>
    <n v="23"/>
    <x v="2"/>
  </r>
  <r>
    <s v="ENG-160"/>
    <s v="I83"/>
    <s v="ENG-160-I83"/>
    <s v="Technical Communications"/>
    <s v="ENG"/>
    <n v="23"/>
    <x v="2"/>
  </r>
  <r>
    <s v="ENG-160"/>
    <s v="I85"/>
    <s v="ENG-160-I85"/>
    <s v="Technical Communications"/>
    <s v="ENG"/>
    <n v="23"/>
    <x v="2"/>
  </r>
  <r>
    <s v="ENG-160"/>
    <s v="V81"/>
    <s v="ENG-160-V81"/>
    <s v="Technical Communications"/>
    <s v="ENG"/>
    <n v="22"/>
    <x v="3"/>
  </r>
  <r>
    <s v="MAT-110"/>
    <s v="I81"/>
    <s v="MAT-110-I81"/>
    <s v="College Algebra"/>
    <s v="MAT"/>
    <n v="28"/>
    <x v="2"/>
  </r>
  <r>
    <s v="MAT-110"/>
    <s v="V81"/>
    <s v="MAT-110-V81"/>
    <s v="College Algebra"/>
    <s v="MAT"/>
    <n v="27"/>
    <x v="3"/>
  </r>
  <r>
    <s v="MAT-120"/>
    <s v="A83"/>
    <s v="MAT-120-A83"/>
    <s v="Probability &amp; Statistics"/>
    <s v="MAT"/>
    <n v="23"/>
    <x v="0"/>
  </r>
  <r>
    <s v="MAT-120"/>
    <s v="B81"/>
    <s v="MAT-120-B81"/>
    <s v="Probability &amp; Statistics"/>
    <s v="MAT"/>
    <n v="11"/>
    <x v="0"/>
  </r>
  <r>
    <s v="BAF-101"/>
    <s v="H02"/>
    <s v="BAF-101-H02"/>
    <s v="Personal Finance"/>
    <s v="BUS"/>
    <n v="11"/>
    <x v="1"/>
  </r>
  <r>
    <s v="BAF-101"/>
    <s v="H03"/>
    <s v="BAF-101-H03"/>
    <s v="Personal Finance"/>
    <s v="BUS"/>
    <n v="11"/>
    <x v="1"/>
  </r>
  <r>
    <s v="BAF-101"/>
    <s v="I01"/>
    <s v="BAF-101-I01"/>
    <s v="Personal Finance"/>
    <s v="BUS"/>
    <n v="23"/>
    <x v="2"/>
  </r>
  <r>
    <s v="BUS-101"/>
    <s v="A01"/>
    <s v="BUS-101-A01"/>
    <s v="Introduction to Business"/>
    <s v="BUS"/>
    <n v="28"/>
    <x v="0"/>
  </r>
  <r>
    <s v="BUS-101"/>
    <s v="A02"/>
    <s v="BUS-101-A02"/>
    <s v="Introduction to Business"/>
    <s v="BUS"/>
    <n v="25"/>
    <x v="0"/>
  </r>
  <r>
    <s v="BUS-101"/>
    <s v="A61"/>
    <s v="BUS-101-A61"/>
    <s v="Introduction to Business"/>
    <s v="BUS"/>
    <n v="17"/>
    <x v="0"/>
  </r>
  <r>
    <s v="BUS-101"/>
    <s v="B01"/>
    <s v="BUS-101-B01"/>
    <s v="Introduction to Business"/>
    <s v="BUS"/>
    <n v="24"/>
    <x v="0"/>
  </r>
  <r>
    <s v="BUS-101"/>
    <s v="B02"/>
    <s v="BUS-101-B02"/>
    <s v="Introduction to Business"/>
    <s v="BUS"/>
    <n v="30"/>
    <x v="0"/>
  </r>
  <r>
    <s v="BUS-101"/>
    <s v="H01"/>
    <s v="BUS-101-H01"/>
    <s v="Introduction to Business"/>
    <s v="BUS"/>
    <n v="9"/>
    <x v="1"/>
  </r>
  <r>
    <s v="BUS-101"/>
    <s v="H02"/>
    <s v="BUS-101-H02"/>
    <s v="Introduction to Business"/>
    <s v="BUS"/>
    <n v="10"/>
    <x v="1"/>
  </r>
  <r>
    <s v="BUS-101"/>
    <s v="H03"/>
    <s v="BUS-101-H03"/>
    <s v="Introduction to Business"/>
    <s v="BUS"/>
    <n v="6"/>
    <x v="1"/>
  </r>
  <r>
    <s v="BUS-101"/>
    <s v="I01"/>
    <s v="BUS-101-I01"/>
    <s v="Introduction to Business"/>
    <s v="BUS"/>
    <n v="25"/>
    <x v="2"/>
  </r>
  <r>
    <s v="BUS-115"/>
    <s v="A1Y"/>
    <s v="BUS-115-A1Y"/>
    <s v="Introduction to Entrepreneursh"/>
    <s v="BUS"/>
    <n v="8"/>
    <x v="0"/>
  </r>
  <r>
    <s v="BUS-115"/>
    <s v="B1Y"/>
    <s v="BUS-115-B1Y"/>
    <s v="Introduction to Entrepreneursh"/>
    <s v="BUS"/>
    <n v="15"/>
    <x v="0"/>
  </r>
  <r>
    <s v="BUS-115"/>
    <s v="I01"/>
    <s v="BUS-115-I01"/>
    <s v="Introduction to Entrepreneursh"/>
    <s v="BUS"/>
    <n v="20"/>
    <x v="2"/>
  </r>
  <r>
    <s v="BUS-115"/>
    <s v="V1Y"/>
    <s v="BUS-115-V1Y"/>
    <s v="Introduction to Entrepreneursh"/>
    <s v="BUS"/>
    <n v="10"/>
    <x v="3"/>
  </r>
  <r>
    <s v="BUS-121"/>
    <s v="A01"/>
    <s v="BUS-121-A01"/>
    <s v="Business Law I"/>
    <s v="BUS"/>
    <n v="18"/>
    <x v="0"/>
  </r>
  <r>
    <s v="BUS-121"/>
    <s v="A61"/>
    <s v="BUS-121-A61"/>
    <s v="Business Law I"/>
    <s v="BUS"/>
    <n v="7"/>
    <x v="0"/>
  </r>
  <r>
    <s v="BUS-121"/>
    <s v="B01"/>
    <s v="BUS-121-B01"/>
    <s v="Business Law I"/>
    <s v="BUS"/>
    <n v="28"/>
    <x v="0"/>
  </r>
  <r>
    <s v="BUS-121"/>
    <s v="I01"/>
    <s v="BUS-121-I01"/>
    <s v="Business Law I"/>
    <s v="BUS"/>
    <n v="25"/>
    <x v="2"/>
  </r>
  <r>
    <s v="BUS-121"/>
    <s v="V01"/>
    <s v="BUS-121-V01"/>
    <s v="Business Law I"/>
    <s v="BUS"/>
    <n v="21"/>
    <x v="3"/>
  </r>
  <r>
    <s v="BUS-130"/>
    <s v="A01"/>
    <s v="BUS-130-A01"/>
    <s v="Business Communications"/>
    <s v="BUS"/>
    <n v="27"/>
    <x v="0"/>
  </r>
  <r>
    <s v="BUS-130"/>
    <s v="A02"/>
    <s v="BUS-130-A02"/>
    <s v="Business Communications"/>
    <s v="BUS"/>
    <n v="28"/>
    <x v="0"/>
  </r>
  <r>
    <s v="BUS-130"/>
    <s v="B01"/>
    <s v="BUS-130-B01"/>
    <s v="Business Communications"/>
    <s v="BUS"/>
    <n v="29"/>
    <x v="0"/>
  </r>
  <r>
    <s v="BUS-130"/>
    <s v="B02"/>
    <s v="BUS-130-B02"/>
    <s v="Business Communications"/>
    <s v="BUS"/>
    <n v="30"/>
    <x v="0"/>
  </r>
  <r>
    <s v="BUS-130"/>
    <s v="I01"/>
    <s v="BUS-130-I01"/>
    <s v="Business Communications"/>
    <s v="BUS"/>
    <n v="25"/>
    <x v="2"/>
  </r>
  <r>
    <s v="BUS-130"/>
    <s v="I02"/>
    <s v="BUS-130-I02"/>
    <s v="Business Communications"/>
    <s v="BUS"/>
    <n v="25"/>
    <x v="2"/>
  </r>
  <r>
    <s v="BUS-130"/>
    <s v="V01"/>
    <s v="BUS-130-V01"/>
    <s v="Business Communications"/>
    <s v="BUS"/>
    <n v="23"/>
    <x v="3"/>
  </r>
  <r>
    <s v="MGT-101"/>
    <s v="A01"/>
    <s v="MGT-101-A01"/>
    <s v="Princ of Management"/>
    <s v="BUS"/>
    <n v="21"/>
    <x v="0"/>
  </r>
  <r>
    <s v="MGT-101"/>
    <s v="B01"/>
    <s v="MGT-101-B01"/>
    <s v="Princ of Management"/>
    <s v="BUS"/>
    <n v="25"/>
    <x v="0"/>
  </r>
  <r>
    <s v="MGT-101"/>
    <s v="H01"/>
    <s v="MGT-101-H01"/>
    <s v="Princ of Management"/>
    <s v="BUS"/>
    <n v="10"/>
    <x v="1"/>
  </r>
  <r>
    <s v="MGT-101"/>
    <s v="I01"/>
    <s v="MGT-101-I01"/>
    <s v="Princ of Management"/>
    <s v="BUS"/>
    <n v="25"/>
    <x v="2"/>
  </r>
  <r>
    <s v="MGT-201"/>
    <s v="B01"/>
    <s v="MGT-201-B01"/>
    <s v="Human Resource Mgt"/>
    <s v="BUS"/>
    <n v="6"/>
    <x v="0"/>
  </r>
  <r>
    <s v="MGT-201"/>
    <s v="H01"/>
    <s v="MGT-201-H01"/>
    <s v="Human Resource Mgt"/>
    <s v="BUS"/>
    <n v="7"/>
    <x v="1"/>
  </r>
  <r>
    <s v="MGT-201"/>
    <s v="I01"/>
    <s v="MGT-201-I01"/>
    <s v="Human Resource Mgt"/>
    <s v="BUS"/>
    <n v="24"/>
    <x v="2"/>
  </r>
  <r>
    <s v="MKT-101"/>
    <s v="A01"/>
    <s v="MKT-101-A01"/>
    <s v="Marketing"/>
    <s v="BUS"/>
    <n v="24"/>
    <x v="0"/>
  </r>
  <r>
    <s v="MKT-101"/>
    <s v="A02"/>
    <s v="MKT-101-A02"/>
    <s v="Marketing"/>
    <s v="BUS"/>
    <n v="25"/>
    <x v="0"/>
  </r>
  <r>
    <s v="MKT-101"/>
    <s v="B02"/>
    <s v="MKT-101-B02"/>
    <s v="Marketing"/>
    <s v="BUS"/>
    <n v="29"/>
    <x v="0"/>
  </r>
  <r>
    <s v="MKT-101"/>
    <s v="H01"/>
    <s v="MKT-101-H01"/>
    <s v="Marketing"/>
    <s v="BUS"/>
    <n v="27"/>
    <x v="1"/>
  </r>
  <r>
    <s v="MKT-101"/>
    <s v="I01"/>
    <s v="MKT-101-I01"/>
    <s v="Marketing"/>
    <s v="BUS"/>
    <n v="25"/>
    <x v="2"/>
  </r>
  <r>
    <s v="MKT-268"/>
    <s v="V1Y"/>
    <s v="MKT-268-V1Y"/>
    <s v="Marketing Research"/>
    <s v="BUS"/>
    <n v="21"/>
    <x v="3"/>
  </r>
  <r>
    <s v="BUS-101"/>
    <s v="I71"/>
    <s v="BUS-101-I71"/>
    <s v="Introduction to Business"/>
    <s v="BUS"/>
    <n v="24"/>
    <x v="2"/>
  </r>
  <r>
    <s v="BUS-130"/>
    <s v="I71"/>
    <s v="BUS-130-I71"/>
    <s v="Business Communications"/>
    <s v="BUS"/>
    <n v="13"/>
    <x v="2"/>
  </r>
  <r>
    <s v="MGT-101"/>
    <s v="I71"/>
    <s v="MGT-101-I71"/>
    <s v="Princ of Management"/>
    <s v="BUS"/>
    <n v="10"/>
    <x v="2"/>
  </r>
  <r>
    <s v="MKT-101"/>
    <s v="I71"/>
    <s v="MKT-101-I71"/>
    <s v="Marketing"/>
    <s v="BUS"/>
    <n v="12"/>
    <x v="2"/>
  </r>
  <r>
    <s v="BUS-101"/>
    <s v="I91"/>
    <s v="BUS-101-I91"/>
    <s v="Introduction to Business"/>
    <s v="BUS"/>
    <n v="11"/>
    <x v="2"/>
  </r>
  <r>
    <s v="BUS-115"/>
    <s v="I91"/>
    <s v="BUS-115-I91"/>
    <s v="Introduction to Entrepreneursh"/>
    <s v="BUS"/>
    <n v="3"/>
    <x v="2"/>
  </r>
  <r>
    <s v="BUS-121"/>
    <s v="I91"/>
    <s v="BUS-121-I91"/>
    <s v="Business Law I"/>
    <s v="BUS"/>
    <n v="5"/>
    <x v="2"/>
  </r>
  <r>
    <s v="BUS-130"/>
    <s v="I91"/>
    <s v="BUS-130-I91"/>
    <s v="Business Communications"/>
    <s v="BUS"/>
    <n v="3"/>
    <x v="2"/>
  </r>
  <r>
    <s v="MGT-101"/>
    <s v="I91"/>
    <s v="MGT-101-I91"/>
    <s v="Princ of Management"/>
    <s v="BUS"/>
    <n v="3"/>
    <x v="2"/>
  </r>
  <r>
    <s v="MKT-101"/>
    <s v="I91"/>
    <s v="MKT-101-I91"/>
    <s v="Marketing"/>
    <s v="BUS"/>
    <n v="3"/>
    <x v="2"/>
  </r>
  <r>
    <s v="BUS-101"/>
    <s v="B81"/>
    <s v="BUS-101-B81"/>
    <s v="Introduction to Business"/>
    <s v="BUS"/>
    <n v="6"/>
    <x v="0"/>
  </r>
  <r>
    <s v="BUS-101"/>
    <s v="I81"/>
    <s v="BUS-101-I81"/>
    <s v="Introduction to Business"/>
    <s v="BUS"/>
    <n v="24"/>
    <x v="2"/>
  </r>
  <r>
    <s v="BUS-101"/>
    <s v="I82"/>
    <s v="BUS-101-I82"/>
    <s v="Introduction to Business"/>
    <s v="BUS"/>
    <n v="15"/>
    <x v="2"/>
  </r>
  <r>
    <s v="BUS-115"/>
    <s v="I81"/>
    <s v="BUS-115-I81"/>
    <s v="Introduction to Entrepreneursh"/>
    <s v="BUS"/>
    <n v="11"/>
    <x v="2"/>
  </r>
  <r>
    <s v="BUS-121"/>
    <s v="I81"/>
    <s v="BUS-121-I81"/>
    <s v="Business Law I"/>
    <s v="BUS"/>
    <n v="25"/>
    <x v="2"/>
  </r>
  <r>
    <s v="BUS-121"/>
    <s v="I82"/>
    <s v="BUS-121-I82"/>
    <s v="Business Law I"/>
    <s v="BUS"/>
    <n v="11"/>
    <x v="2"/>
  </r>
  <r>
    <s v="BUS-130"/>
    <s v="B81"/>
    <s v="BUS-130-B81"/>
    <s v="Business Communications"/>
    <s v="BUS"/>
    <n v="4"/>
    <x v="0"/>
  </r>
  <r>
    <s v="BUS-130"/>
    <s v="G81"/>
    <s v="BUS-130-G81"/>
    <s v="Business Communications"/>
    <s v="BUS"/>
    <n v="1"/>
    <x v="0"/>
  </r>
  <r>
    <s v="BUS-130"/>
    <s v="I81"/>
    <s v="BUS-130-I81"/>
    <s v="Business Communications"/>
    <s v="BUS"/>
    <n v="25"/>
    <x v="2"/>
  </r>
  <r>
    <s v="BUS-130"/>
    <s v="I82"/>
    <s v="BUS-130-I82"/>
    <s v="Business Communications"/>
    <s v="BUS"/>
    <n v="15"/>
    <x v="2"/>
  </r>
  <r>
    <s v="MGT-101"/>
    <s v="I81"/>
    <s v="MGT-101-I81"/>
    <s v="Princ of Management"/>
    <s v="BUS"/>
    <n v="24"/>
    <x v="2"/>
  </r>
  <r>
    <s v="MKT-101"/>
    <s v="G8Y"/>
    <s v="MKT-101-G8Y"/>
    <s v="Marketing"/>
    <s v="BUS"/>
    <n v="2"/>
    <x v="0"/>
  </r>
  <r>
    <s v="MKT-101"/>
    <s v="I81"/>
    <s v="MKT-101-I81"/>
    <s v="Marketing"/>
    <s v="BUS"/>
    <n v="25"/>
    <x v="2"/>
  </r>
  <r>
    <s v="MKT-135"/>
    <s v="V8Y"/>
    <s v="MKT-135-V8Y"/>
    <s v="Customer Service Techniques"/>
    <s v="BUS"/>
    <n v="1"/>
    <x v="3"/>
  </r>
  <r>
    <s v="AST-101"/>
    <s v="H01"/>
    <s v="AST-101-H01"/>
    <s v="Solar System Astronomy"/>
    <s v="SCI"/>
    <n v="20"/>
    <x v="1"/>
  </r>
  <r>
    <s v="AST-101"/>
    <s v="I01"/>
    <s v="AST-101-I01"/>
    <s v="Solar System Astronomy"/>
    <s v="SCI"/>
    <n v="26"/>
    <x v="2"/>
  </r>
  <r>
    <s v="AST-101"/>
    <s v="I02"/>
    <s v="AST-101-I02"/>
    <s v="Solar System Astronomy"/>
    <s v="SCI"/>
    <n v="26"/>
    <x v="2"/>
  </r>
  <r>
    <s v="AST-102"/>
    <s v="B1Y"/>
    <s v="AST-102-B1Y"/>
    <s v="Stellar Astronomy"/>
    <s v="SCI"/>
    <n v="20"/>
    <x v="0"/>
  </r>
  <r>
    <s v="AST-102"/>
    <s v="I01"/>
    <s v="AST-102-I01"/>
    <s v="Stellar Astronomy"/>
    <s v="SCI"/>
    <n v="25"/>
    <x v="2"/>
  </r>
  <r>
    <s v="BIO-101"/>
    <s v="A01"/>
    <s v="BIO-101-A01"/>
    <s v="Biological Science I"/>
    <s v="SCI"/>
    <n v="24"/>
    <x v="0"/>
  </r>
  <r>
    <s v="BIO-101"/>
    <s v="A02"/>
    <s v="BIO-101-A02"/>
    <s v="Biological Science I"/>
    <s v="SCI"/>
    <n v="24"/>
    <x v="0"/>
  </r>
  <r>
    <s v="BIO-101"/>
    <s v="A03"/>
    <s v="BIO-101-A03"/>
    <s v="Biological Science I"/>
    <s v="SCI"/>
    <n v="23"/>
    <x v="0"/>
  </r>
  <r>
    <s v="BIO-101"/>
    <s v="A04"/>
    <s v="BIO-101-A04"/>
    <s v="Biological Science I"/>
    <s v="SCI"/>
    <n v="24"/>
    <x v="0"/>
  </r>
  <r>
    <s v="BIO-101"/>
    <s v="A05"/>
    <s v="BIO-101-A05"/>
    <s v="Biological Science I"/>
    <s v="SCI"/>
    <n v="24"/>
    <x v="0"/>
  </r>
  <r>
    <s v="BIO-101"/>
    <s v="A08"/>
    <s v="BIO-101-A08"/>
    <s v="Biological Science I"/>
    <s v="SCI"/>
    <n v="24"/>
    <x v="0"/>
  </r>
  <r>
    <s v="BIO-101"/>
    <s v="A09"/>
    <s v="BIO-101-A09"/>
    <s v="Biological Science I"/>
    <s v="SCI"/>
    <n v="23"/>
    <x v="0"/>
  </r>
  <r>
    <s v="BIO-101"/>
    <s v="A51"/>
    <s v="BIO-101-A51"/>
    <s v="Biological Science I"/>
    <s v="SCI"/>
    <n v="24"/>
    <x v="0"/>
  </r>
  <r>
    <s v="BIO-101"/>
    <s v="B01"/>
    <s v="BIO-101-B01"/>
    <s v="Biological Science I"/>
    <s v="SCI"/>
    <n v="21"/>
    <x v="0"/>
  </r>
  <r>
    <s v="BIO-101"/>
    <s v="B02"/>
    <s v="BIO-101-B02"/>
    <s v="Biological Science I"/>
    <s v="SCI"/>
    <n v="24"/>
    <x v="0"/>
  </r>
  <r>
    <s v="BIO-101"/>
    <s v="B03"/>
    <s v="BIO-101-B03"/>
    <s v="Biological Science I"/>
    <s v="SCI"/>
    <n v="20"/>
    <x v="0"/>
  </r>
  <r>
    <s v="BIO-101"/>
    <s v="H01"/>
    <s v="BIO-101-H01"/>
    <s v="Biological Science I"/>
    <s v="SCI"/>
    <n v="16"/>
    <x v="1"/>
  </r>
  <r>
    <s v="BIO-101"/>
    <s v="H02"/>
    <s v="BIO-101-H02"/>
    <s v="Biological Science I"/>
    <s v="SCI"/>
    <n v="13"/>
    <x v="1"/>
  </r>
  <r>
    <s v="BIO-101"/>
    <s v="H03"/>
    <s v="BIO-101-H03"/>
    <s v="Biological Science I"/>
    <s v="SCI"/>
    <n v="15"/>
    <x v="1"/>
  </r>
  <r>
    <s v="BIO-101"/>
    <s v="H04"/>
    <s v="BIO-101-H04"/>
    <s v="Biological Science I"/>
    <s v="SCI"/>
    <n v="15"/>
    <x v="1"/>
  </r>
  <r>
    <s v="BIO-101"/>
    <s v="V05"/>
    <s v="BIO-101-V05"/>
    <s v="Biological Science I"/>
    <s v="SCI"/>
    <n v="26"/>
    <x v="3"/>
  </r>
  <r>
    <s v="BIO-101"/>
    <s v="V06"/>
    <s v="BIO-101-V06"/>
    <s v="Biological Science I"/>
    <s v="SCI"/>
    <n v="26"/>
    <x v="3"/>
  </r>
  <r>
    <s v="BIO-101"/>
    <s v="V07"/>
    <s v="BIO-101-V07"/>
    <s v="Biological Science I"/>
    <s v="SCI"/>
    <n v="26"/>
    <x v="3"/>
  </r>
  <r>
    <s v="BIO-101"/>
    <s v="V08"/>
    <s v="BIO-101-V08"/>
    <s v="Biological Science I"/>
    <s v="SCI"/>
    <n v="25"/>
    <x v="3"/>
  </r>
  <r>
    <s v="BIO-101"/>
    <s v="V50"/>
    <s v="BIO-101-V50"/>
    <s v="Biological Science I"/>
    <s v="SCI"/>
    <n v="24"/>
    <x v="3"/>
  </r>
  <r>
    <s v="BIO-101"/>
    <s v="V61"/>
    <s v="BIO-101-V61"/>
    <s v="Biological Science I"/>
    <s v="SCI"/>
    <n v="26"/>
    <x v="3"/>
  </r>
  <r>
    <s v="BIO-112"/>
    <s v="A01"/>
    <s v="BIO-112-A01"/>
    <s v="Basic Anatomy &amp; Physiol"/>
    <s v="SCI"/>
    <n v="24"/>
    <x v="0"/>
  </r>
  <r>
    <s v="BIO-112"/>
    <s v="A02"/>
    <s v="BIO-112-A02"/>
    <s v="Basic Anatomy &amp; Physiol"/>
    <s v="SCI"/>
    <n v="24"/>
    <x v="0"/>
  </r>
  <r>
    <s v="BIO-112"/>
    <s v="A51"/>
    <s v="BIO-112-A51"/>
    <s v="Basic Anatomy &amp; Physiol"/>
    <s v="SCI"/>
    <n v="24"/>
    <x v="0"/>
  </r>
  <r>
    <s v="BIO-112"/>
    <s v="A52"/>
    <s v="BIO-112-A52"/>
    <s v="Basic Anatomy &amp; Physiol"/>
    <s v="SCI"/>
    <n v="22"/>
    <x v="0"/>
  </r>
  <r>
    <s v="BIO-112"/>
    <s v="V01"/>
    <s v="BIO-112-V01"/>
    <s v="Basic Anatomy &amp; Physiol"/>
    <s v="SCI"/>
    <n v="26"/>
    <x v="3"/>
  </r>
  <r>
    <s v="BIO-112"/>
    <s v="V02"/>
    <s v="BIO-112-V02"/>
    <s v="Basic Anatomy &amp; Physiol"/>
    <s v="SCI"/>
    <n v="26"/>
    <x v="3"/>
  </r>
  <r>
    <s v="BIO-112"/>
    <s v="V04"/>
    <s v="BIO-112-V04"/>
    <s v="Basic Anatomy &amp; Physiol"/>
    <s v="SCI"/>
    <n v="26"/>
    <x v="3"/>
  </r>
  <r>
    <s v="BIO-112"/>
    <s v="V05"/>
    <s v="BIO-112-V05"/>
    <s v="Basic Anatomy &amp; Physiol"/>
    <s v="SCI"/>
    <n v="26"/>
    <x v="3"/>
  </r>
  <r>
    <s v="BIO-112"/>
    <s v="V06"/>
    <s v="BIO-112-V06"/>
    <s v="Basic Anatomy &amp; Physiol"/>
    <s v="SCI"/>
    <n v="26"/>
    <x v="3"/>
  </r>
  <r>
    <s v="BIO-112"/>
    <s v="V07"/>
    <s v="BIO-112-V07"/>
    <s v="Basic Anatomy &amp; Physiol"/>
    <s v="SCI"/>
    <n v="26"/>
    <x v="3"/>
  </r>
  <r>
    <s v="BIO-112"/>
    <s v="V4Y"/>
    <s v="BIO-112-V4Y"/>
    <s v="Basic Anatomy &amp; Physiol"/>
    <s v="SCI"/>
    <n v="26"/>
    <x v="3"/>
  </r>
  <r>
    <s v="BIO-112"/>
    <s v="V5Y"/>
    <s v="BIO-112-V5Y"/>
    <s v="Basic Anatomy &amp; Physiol"/>
    <s v="SCI"/>
    <n v="26"/>
    <x v="3"/>
  </r>
  <r>
    <s v="BIO-112"/>
    <s v="V7Y"/>
    <s v="BIO-112-V7Y"/>
    <s v="Basic Anatomy &amp; Physiol"/>
    <s v="SCI"/>
    <n v="26"/>
    <x v="3"/>
  </r>
  <r>
    <s v="BIO-205"/>
    <s v="A01"/>
    <s v="BIO-205-A01"/>
    <s v="Ecology"/>
    <s v="SCI"/>
    <n v="9"/>
    <x v="0"/>
  </r>
  <r>
    <s v="BIO-205"/>
    <s v="I01"/>
    <s v="BIO-205-I01"/>
    <s v="Ecology"/>
    <s v="SCI"/>
    <n v="26"/>
    <x v="2"/>
  </r>
  <r>
    <s v="BIO-205"/>
    <s v="I02"/>
    <s v="BIO-205-I02"/>
    <s v="Ecology"/>
    <s v="SCI"/>
    <n v="11"/>
    <x v="2"/>
  </r>
  <r>
    <s v="BIO-205"/>
    <s v="I03"/>
    <s v="BIO-205-I03"/>
    <s v="Ecology"/>
    <s v="SCI"/>
    <n v="4"/>
    <x v="2"/>
  </r>
  <r>
    <s v="BIO-210"/>
    <s v="A01"/>
    <s v="BIO-210-A01"/>
    <s v="Anatomy &amp; Physiology I"/>
    <s v="SCI"/>
    <n v="24"/>
    <x v="0"/>
  </r>
  <r>
    <s v="BIO-210"/>
    <s v="A02"/>
    <s v="BIO-210-A02"/>
    <s v="Anatomy &amp; Physiology I"/>
    <s v="SCI"/>
    <n v="24"/>
    <x v="0"/>
  </r>
  <r>
    <s v="BIO-210"/>
    <s v="A03"/>
    <s v="BIO-210-A03"/>
    <s v="Anatomy &amp; Physiology I"/>
    <s v="SCI"/>
    <n v="24"/>
    <x v="0"/>
  </r>
  <r>
    <s v="BIO-210"/>
    <s v="A04"/>
    <s v="BIO-210-A04"/>
    <s v="Anatomy &amp; Physiology I"/>
    <s v="SCI"/>
    <n v="24"/>
    <x v="0"/>
  </r>
  <r>
    <s v="BIO-210"/>
    <s v="A05"/>
    <s v="BIO-210-A05"/>
    <s v="Anatomy &amp; Physiology I"/>
    <s v="SCI"/>
    <n v="24"/>
    <x v="0"/>
  </r>
  <r>
    <s v="BIO-210"/>
    <s v="A06"/>
    <s v="BIO-210-A06"/>
    <s v="Anatomy &amp; Physiology I"/>
    <s v="SCI"/>
    <n v="24"/>
    <x v="0"/>
  </r>
  <r>
    <s v="BIO-210"/>
    <s v="A07"/>
    <s v="BIO-210-A07"/>
    <s v="Anatomy &amp; Physiology I"/>
    <s v="SCI"/>
    <n v="24"/>
    <x v="0"/>
  </r>
  <r>
    <s v="BIO-210"/>
    <s v="A08"/>
    <s v="BIO-210-A08"/>
    <s v="Anatomy &amp; Physiology I"/>
    <s v="SCI"/>
    <n v="24"/>
    <x v="0"/>
  </r>
  <r>
    <s v="BIO-210"/>
    <s v="A09"/>
    <s v="BIO-210-A09"/>
    <s v="Anatomy &amp; Physiology I"/>
    <s v="SCI"/>
    <n v="24"/>
    <x v="0"/>
  </r>
  <r>
    <s v="BIO-210"/>
    <s v="A10"/>
    <s v="BIO-210-A10"/>
    <s v="Anatomy &amp; Physiology I"/>
    <s v="SCI"/>
    <n v="24"/>
    <x v="0"/>
  </r>
  <r>
    <s v="BIO-210"/>
    <s v="A11"/>
    <s v="BIO-210-A11"/>
    <s v="Anatomy &amp; Physiology I"/>
    <s v="SCI"/>
    <n v="24"/>
    <x v="0"/>
  </r>
  <r>
    <s v="BIO-210"/>
    <s v="A12"/>
    <s v="BIO-210-A12"/>
    <s v="Anatomy &amp; Physiology I"/>
    <s v="SCI"/>
    <n v="24"/>
    <x v="0"/>
  </r>
  <r>
    <s v="BIO-210"/>
    <s v="A13"/>
    <s v="BIO-210-A13"/>
    <s v="Anatomy &amp; Physiology I"/>
    <s v="SCI"/>
    <n v="24"/>
    <x v="0"/>
  </r>
  <r>
    <s v="BIO-210"/>
    <s v="A14"/>
    <s v="BIO-210-A14"/>
    <s v="Anatomy &amp; Physiology I"/>
    <s v="SCI"/>
    <n v="24"/>
    <x v="0"/>
  </r>
  <r>
    <s v="BIO-210"/>
    <s v="A15"/>
    <s v="BIO-210-A15"/>
    <s v="Anatomy &amp; Physiology I"/>
    <s v="SCI"/>
    <n v="23"/>
    <x v="0"/>
  </r>
  <r>
    <s v="BIO-210"/>
    <s v="A2Y"/>
    <s v="BIO-210-A2Y"/>
    <s v="Anatomy &amp; Physiology I"/>
    <s v="SCI"/>
    <n v="24"/>
    <x v="0"/>
  </r>
  <r>
    <s v="BIO-210"/>
    <s v="A51"/>
    <s v="BIO-210-A51"/>
    <s v="Anatomy &amp; Physiology I"/>
    <s v="SCI"/>
    <n v="24"/>
    <x v="0"/>
  </r>
  <r>
    <s v="BIO-210"/>
    <s v="A61"/>
    <s v="BIO-210-A61"/>
    <s v="Anatomy &amp; Physiology I"/>
    <s v="SCI"/>
    <n v="24"/>
    <x v="0"/>
  </r>
  <r>
    <s v="BIO-210"/>
    <s v="V01"/>
    <s v="BIO-210-V01"/>
    <s v="Anatomy &amp; Physiology I"/>
    <s v="SCI"/>
    <n v="26"/>
    <x v="3"/>
  </r>
  <r>
    <s v="BIO-210"/>
    <s v="V02"/>
    <s v="BIO-210-V02"/>
    <s v="Anatomy &amp; Physiology I"/>
    <s v="SCI"/>
    <n v="26"/>
    <x v="3"/>
  </r>
  <r>
    <s v="BIO-210"/>
    <s v="V03"/>
    <s v="BIO-210-V03"/>
    <s v="Anatomy &amp; Physiology I"/>
    <s v="SCI"/>
    <n v="26"/>
    <x v="3"/>
  </r>
  <r>
    <s v="BIO-210"/>
    <s v="V04"/>
    <s v="BIO-210-V04"/>
    <s v="Anatomy &amp; Physiology I"/>
    <s v="SCI"/>
    <n v="26"/>
    <x v="3"/>
  </r>
  <r>
    <s v="BIO-210"/>
    <s v="V08"/>
    <s v="BIO-210-V08"/>
    <s v="Anatomy &amp; Physiology I"/>
    <s v="SCI"/>
    <n v="26"/>
    <x v="3"/>
  </r>
  <r>
    <s v="BIO-210"/>
    <s v="V11"/>
    <s v="BIO-210-V11"/>
    <s v="Anatomy &amp; Physiology I"/>
    <s v="SCI"/>
    <n v="26"/>
    <x v="3"/>
  </r>
  <r>
    <s v="BIO-210"/>
    <s v="V12"/>
    <s v="BIO-210-V12"/>
    <s v="Anatomy &amp; Physiology I"/>
    <s v="SCI"/>
    <n v="26"/>
    <x v="3"/>
  </r>
  <r>
    <s v="BIO-210"/>
    <s v="V13"/>
    <s v="BIO-210-V13"/>
    <s v="Anatomy &amp; Physiology I"/>
    <s v="SCI"/>
    <n v="26"/>
    <x v="3"/>
  </r>
  <r>
    <s v="BIO-210"/>
    <s v="V14"/>
    <s v="BIO-210-V14"/>
    <s v="Anatomy &amp; Physiology I"/>
    <s v="SCI"/>
    <n v="26"/>
    <x v="3"/>
  </r>
  <r>
    <s v="BIO-210"/>
    <s v="V1Y"/>
    <s v="BIO-210-V1Y"/>
    <s v="Anatomy &amp; Physiology I"/>
    <s v="SCI"/>
    <n v="26"/>
    <x v="3"/>
  </r>
  <r>
    <s v="BIO-210"/>
    <s v="V2Y"/>
    <s v="BIO-210-V2Y"/>
    <s v="Anatomy &amp; Physiology I"/>
    <s v="SCI"/>
    <n v="26"/>
    <x v="3"/>
  </r>
  <r>
    <s v="BIO-210"/>
    <s v="V51"/>
    <s v="BIO-210-V51"/>
    <s v="Anatomy &amp; Physiology I"/>
    <s v="SCI"/>
    <n v="26"/>
    <x v="3"/>
  </r>
  <r>
    <s v="BIO-210"/>
    <s v="V52"/>
    <s v="BIO-210-V52"/>
    <s v="Anatomy &amp; Physiology I"/>
    <s v="SCI"/>
    <n v="26"/>
    <x v="3"/>
  </r>
  <r>
    <s v="BIO-210"/>
    <s v="V55"/>
    <s v="BIO-210-V55"/>
    <s v="Anatomy &amp; Physiology I"/>
    <s v="SCI"/>
    <n v="26"/>
    <x v="3"/>
  </r>
  <r>
    <s v="BIO-210"/>
    <s v="V56"/>
    <s v="BIO-210-V56"/>
    <s v="Anatomy &amp; Physiology I"/>
    <s v="SCI"/>
    <n v="26"/>
    <x v="3"/>
  </r>
  <r>
    <s v="BIO-211"/>
    <s v="A01"/>
    <s v="BIO-211-A01"/>
    <s v="Anatomy &amp; Physiology II"/>
    <s v="SCI"/>
    <n v="24"/>
    <x v="0"/>
  </r>
  <r>
    <s v="BIO-211"/>
    <s v="A02"/>
    <s v="BIO-211-A02"/>
    <s v="Anatomy &amp; Physiology II"/>
    <s v="SCI"/>
    <n v="24"/>
    <x v="0"/>
  </r>
  <r>
    <s v="BIO-211"/>
    <s v="A03"/>
    <s v="BIO-211-A03"/>
    <s v="Anatomy &amp; Physiology II"/>
    <s v="SCI"/>
    <n v="18"/>
    <x v="0"/>
  </r>
  <r>
    <s v="BIO-211"/>
    <s v="A04"/>
    <s v="BIO-211-A04"/>
    <s v="Anatomy &amp; Physiology II"/>
    <s v="SCI"/>
    <n v="17"/>
    <x v="0"/>
  </r>
  <r>
    <s v="BIO-211"/>
    <s v="A05"/>
    <s v="BIO-211-A05"/>
    <s v="Anatomy &amp; Physiology II"/>
    <s v="SCI"/>
    <n v="23"/>
    <x v="0"/>
  </r>
  <r>
    <s v="BIO-211"/>
    <s v="A06"/>
    <s v="BIO-211-A06"/>
    <s v="Anatomy &amp; Physiology II"/>
    <s v="SCI"/>
    <n v="23"/>
    <x v="0"/>
  </r>
  <r>
    <s v="BIO-211"/>
    <s v="V01"/>
    <s v="BIO-211-V01"/>
    <s v="Anatomy &amp; Physiology II"/>
    <s v="SCI"/>
    <n v="26"/>
    <x v="3"/>
  </r>
  <r>
    <s v="BIO-211"/>
    <s v="V02"/>
    <s v="BIO-211-V02"/>
    <s v="Anatomy &amp; Physiology II"/>
    <s v="SCI"/>
    <n v="26"/>
    <x v="3"/>
  </r>
  <r>
    <s v="BIO-211"/>
    <s v="V05"/>
    <s v="BIO-211-V05"/>
    <s v="Anatomy &amp; Physiology II"/>
    <s v="SCI"/>
    <n v="26"/>
    <x v="3"/>
  </r>
  <r>
    <s v="BIO-211"/>
    <s v="V06"/>
    <s v="BIO-211-V06"/>
    <s v="Anatomy &amp; Physiology II"/>
    <s v="SCI"/>
    <n v="26"/>
    <x v="3"/>
  </r>
  <r>
    <s v="BIO-211"/>
    <s v="V2Y"/>
    <s v="BIO-211-V2Y"/>
    <s v="Anatomy &amp; Physiology II"/>
    <s v="SCI"/>
    <n v="25"/>
    <x v="3"/>
  </r>
  <r>
    <s v="BIO-211"/>
    <s v="V61"/>
    <s v="BIO-211-V61"/>
    <s v="Anatomy &amp; Physiology II"/>
    <s v="SCI"/>
    <n v="26"/>
    <x v="3"/>
  </r>
  <r>
    <s v="BIO-112"/>
    <s v="V8Y"/>
    <s v="BIO-112-V8Y"/>
    <s v="Basic Anatomy &amp; Physiol"/>
    <s v="SCI"/>
    <n v="25"/>
    <x v="3"/>
  </r>
  <r>
    <s v="BIO-112"/>
    <s v="V9Y"/>
    <s v="BIO-112-V9Y"/>
    <s v="Basic Anatomy &amp; Physiol"/>
    <s v="SCI"/>
    <n v="25"/>
    <x v="3"/>
  </r>
  <r>
    <s v="BIO-210"/>
    <s v="V81"/>
    <s v="BIO-210-V81"/>
    <s v="Anatomy &amp; Physiology I"/>
    <s v="SCI"/>
    <n v="26"/>
    <x v="3"/>
  </r>
  <r>
    <s v="BIO-210"/>
    <s v="V82"/>
    <s v="BIO-210-V82"/>
    <s v="Anatomy &amp; Physiology I"/>
    <s v="SCI"/>
    <n v="26"/>
    <x v="3"/>
  </r>
  <r>
    <s v="BIO-210"/>
    <s v="V84"/>
    <s v="BIO-210-V84"/>
    <s v="Anatomy &amp; Physiology I"/>
    <s v="SCI"/>
    <n v="24"/>
    <x v="3"/>
  </r>
  <r>
    <s v="COL-105"/>
    <s v="A05"/>
    <s v="COL-105-A05"/>
    <s v="Freshman Seminar"/>
    <s v="IDS"/>
    <n v="20"/>
    <x v="0"/>
  </r>
  <r>
    <s v="COL-105"/>
    <s v="A5Y"/>
    <s v="COL-105-A5Y"/>
    <s v="Freshman Seminar"/>
    <s v="IDS"/>
    <n v="20"/>
    <x v="0"/>
  </r>
  <r>
    <s v="COL-105"/>
    <s v="A6Y"/>
    <s v="COL-105-A6Y"/>
    <s v="Freshman Seminar"/>
    <s v="IDS"/>
    <n v="19"/>
    <x v="0"/>
  </r>
  <r>
    <s v="COL-105"/>
    <s v="B01"/>
    <s v="COL-105-B01"/>
    <s v="Freshman Seminar"/>
    <s v="IDS"/>
    <n v="18"/>
    <x v="0"/>
  </r>
  <r>
    <s v="COL-105"/>
    <s v="B5Y"/>
    <s v="COL-105-B5Y"/>
    <s v="Freshman Seminar"/>
    <s v="IDS"/>
    <n v="20"/>
    <x v="0"/>
  </r>
  <r>
    <s v="COL-105"/>
    <s v="H01"/>
    <s v="COL-105-H01"/>
    <s v="Freshman Seminar"/>
    <s v="IDS"/>
    <n v="14"/>
    <x v="1"/>
  </r>
  <r>
    <s v="COL-105"/>
    <s v="H02"/>
    <s v="COL-105-H02"/>
    <s v="Freshman Seminar"/>
    <s v="IDS"/>
    <n v="12"/>
    <x v="1"/>
  </r>
  <r>
    <s v="COL-105"/>
    <s v="H03"/>
    <s v="COL-105-H03"/>
    <s v="Freshman Seminar"/>
    <s v="IDS"/>
    <n v="14"/>
    <x v="1"/>
  </r>
  <r>
    <s v="COL-105"/>
    <s v="H04"/>
    <s v="COL-105-H04"/>
    <s v="Freshman Seminar"/>
    <s v="IDS"/>
    <n v="4"/>
    <x v="1"/>
  </r>
  <r>
    <s v="COL-105"/>
    <s v="H05"/>
    <s v="COL-105-H05"/>
    <s v="Freshman Seminar"/>
    <s v="IDS"/>
    <n v="7"/>
    <x v="1"/>
  </r>
  <r>
    <s v="COL-105"/>
    <s v="H06"/>
    <s v="COL-105-H06"/>
    <s v="Freshman Seminar"/>
    <s v="IDS"/>
    <n v="22"/>
    <x v="1"/>
  </r>
  <r>
    <s v="COL-105"/>
    <s v="H07"/>
    <s v="COL-105-H07"/>
    <s v="Freshman Seminar"/>
    <s v="IDS"/>
    <n v="19"/>
    <x v="1"/>
  </r>
  <r>
    <s v="COL-105"/>
    <s v="H08"/>
    <s v="COL-105-H08"/>
    <s v="Freshman Seminar"/>
    <s v="IDS"/>
    <n v="18"/>
    <x v="1"/>
  </r>
  <r>
    <s v="COL-105"/>
    <s v="H09"/>
    <s v="COL-105-H09"/>
    <s v="Freshman Seminar"/>
    <s v="IDS"/>
    <n v="26"/>
    <x v="1"/>
  </r>
  <r>
    <s v="COL-105"/>
    <s v="H10"/>
    <s v="COL-105-H10"/>
    <s v="Freshman Seminar"/>
    <s v="IDS"/>
    <n v="8"/>
    <x v="1"/>
  </r>
  <r>
    <s v="COL-105"/>
    <s v="H11"/>
    <s v="COL-105-H11"/>
    <s v="Freshman Seminar"/>
    <s v="IDS"/>
    <n v="3"/>
    <x v="1"/>
  </r>
  <r>
    <s v="COL-105"/>
    <s v="H12"/>
    <s v="COL-105-H12"/>
    <s v="Freshman Seminar"/>
    <s v="IDS"/>
    <n v="15"/>
    <x v="1"/>
  </r>
  <r>
    <s v="COL-105"/>
    <s v="H13"/>
    <s v="COL-105-H13"/>
    <s v="Freshman Seminar"/>
    <s v="IDS"/>
    <n v="0"/>
    <x v="1"/>
  </r>
  <r>
    <s v="COL-105"/>
    <s v="H14"/>
    <s v="COL-105-H14"/>
    <s v="Freshman Seminar"/>
    <s v="IDS"/>
    <n v="19"/>
    <x v="1"/>
  </r>
  <r>
    <s v="COL-105"/>
    <s v="I01"/>
    <s v="COL-105-I01"/>
    <s v="Freshman Seminar"/>
    <s v="IDS"/>
    <n v="20"/>
    <x v="2"/>
  </r>
  <r>
    <s v="COL-105"/>
    <s v="I05"/>
    <s v="COL-105-I05"/>
    <s v="Freshman Seminar"/>
    <s v="IDS"/>
    <n v="19"/>
    <x v="2"/>
  </r>
  <r>
    <s v="COL-105"/>
    <s v="I21"/>
    <s v="COL-105-I21"/>
    <s v="Freshman Seminar"/>
    <s v="IDS"/>
    <n v="19"/>
    <x v="2"/>
  </r>
  <r>
    <s v="COL-105"/>
    <s v="I22"/>
    <s v="COL-105-I22"/>
    <s v="Freshman Seminar"/>
    <s v="IDS"/>
    <n v="20"/>
    <x v="2"/>
  </r>
  <r>
    <s v="COL-105"/>
    <s v="I23"/>
    <s v="COL-105-I23"/>
    <s v="Freshman Seminar"/>
    <s v="IDS"/>
    <n v="20"/>
    <x v="2"/>
  </r>
  <r>
    <s v="COL-106"/>
    <s v="I01"/>
    <s v="COL-106-I01"/>
    <s v="Skills for College Success"/>
    <s v="IDS"/>
    <n v="26"/>
    <x v="2"/>
  </r>
  <r>
    <s v="COL-106"/>
    <s v="I02"/>
    <s v="COL-106-I02"/>
    <s v="Skills for College Success"/>
    <s v="IDS"/>
    <n v="26"/>
    <x v="2"/>
  </r>
  <r>
    <s v="COL-106"/>
    <s v="I16"/>
    <s v="COL-106-I16"/>
    <s v="Skills for College Success"/>
    <s v="IDS"/>
    <n v="26"/>
    <x v="2"/>
  </r>
  <r>
    <s v="COL-106"/>
    <s v="I17"/>
    <s v="COL-106-I17"/>
    <s v="Skills for College Success"/>
    <s v="IDS"/>
    <n v="26"/>
    <x v="2"/>
  </r>
  <r>
    <s v="COL-106"/>
    <s v="I18"/>
    <s v="COL-106-I18"/>
    <s v="Skills for College Success"/>
    <s v="IDS"/>
    <n v="26"/>
    <x v="2"/>
  </r>
  <r>
    <s v="COL-106"/>
    <s v="I05"/>
    <s v="COL-106-I05"/>
    <s v="Skills for College Success"/>
    <s v="IDS"/>
    <n v="26"/>
    <x v="2"/>
  </r>
  <r>
    <s v="COL-106"/>
    <s v="I06"/>
    <s v="COL-106-I06"/>
    <s v="Skills for College Success"/>
    <s v="IDS"/>
    <n v="25"/>
    <x v="2"/>
  </r>
  <r>
    <s v="COL-106"/>
    <s v="I07"/>
    <s v="COL-106-I07"/>
    <s v="Skills for College Success"/>
    <s v="IDS"/>
    <n v="26"/>
    <x v="2"/>
  </r>
  <r>
    <s v="COL-106"/>
    <s v="I08"/>
    <s v="COL-106-I08"/>
    <s v="Skills for College Success"/>
    <s v="IDS"/>
    <n v="26"/>
    <x v="2"/>
  </r>
  <r>
    <s v="COL-106"/>
    <s v="I14"/>
    <s v="COL-106-I14"/>
    <s v="Skills for College Success"/>
    <s v="IDS"/>
    <n v="26"/>
    <x v="2"/>
  </r>
  <r>
    <s v="COL-106"/>
    <s v="I10"/>
    <s v="COL-106-I10"/>
    <s v="Skills for College Success"/>
    <s v="IDS"/>
    <n v="26"/>
    <x v="2"/>
  </r>
  <r>
    <s v="COL-106"/>
    <s v="I11"/>
    <s v="COL-106-I11"/>
    <s v="Skills for College Success"/>
    <s v="IDS"/>
    <n v="26"/>
    <x v="2"/>
  </r>
  <r>
    <s v="COL-106"/>
    <s v="I12"/>
    <s v="COL-106-I12"/>
    <s v="Skills for College Success"/>
    <s v="IDS"/>
    <n v="26"/>
    <x v="2"/>
  </r>
  <r>
    <s v="COL-106"/>
    <s v="I13"/>
    <s v="COL-106-I13"/>
    <s v="Skills for College Success"/>
    <s v="IDS"/>
    <n v="26"/>
    <x v="2"/>
  </r>
  <r>
    <s v="COL-106"/>
    <s v="I15"/>
    <s v="COL-106-I15"/>
    <s v="Skills for College Success"/>
    <s v="IDS"/>
    <n v="26"/>
    <x v="2"/>
  </r>
  <r>
    <s v="COL-105"/>
    <s v="I02"/>
    <s v="COL-105-I02"/>
    <s v="Freshman Seminar"/>
    <s v="IDS"/>
    <n v="20"/>
    <x v="2"/>
  </r>
  <r>
    <s v="COL-105"/>
    <s v="I20"/>
    <s v="COL-105-I20"/>
    <s v="Freshman Seminar"/>
    <s v="IDS"/>
    <n v="15"/>
    <x v="2"/>
  </r>
  <r>
    <s v="COL-106"/>
    <s v="I03"/>
    <s v="COL-106-I03"/>
    <s v="Skills for College Success"/>
    <s v="IDS"/>
    <n v="26"/>
    <x v="2"/>
  </r>
  <r>
    <s v="COL-106"/>
    <s v="I04"/>
    <s v="COL-106-I04"/>
    <s v="Skills for College Success"/>
    <s v="IDS"/>
    <n v="26"/>
    <x v="2"/>
  </r>
  <r>
    <s v="IDS-112"/>
    <s v="I81"/>
    <s v="IDS-112-I81"/>
    <s v="Employability Skills Careers"/>
    <s v="IDS"/>
    <n v="20"/>
    <x v="2"/>
  </r>
  <r>
    <s v="IDS-112"/>
    <s v="V81"/>
    <s v="IDS-112-V81"/>
    <s v="Employability Skills Careers"/>
    <s v="IDS"/>
    <n v="7"/>
    <x v="3"/>
  </r>
  <r>
    <s v="IDS-112"/>
    <s v="V83"/>
    <s v="IDS-112-V83"/>
    <s v="Employability Skills Careers"/>
    <s v="IDS"/>
    <n v="5"/>
    <x v="3"/>
  </r>
  <r>
    <s v="COL-101"/>
    <s v="A02"/>
    <s v="COL-101-A02"/>
    <s v="College Orientation"/>
    <s v="IDS"/>
    <n v="18"/>
    <x v="0"/>
  </r>
  <r>
    <s v="COL-101"/>
    <s v="A03"/>
    <s v="COL-101-A03"/>
    <s v="College Orientation"/>
    <s v="IDS"/>
    <n v="24"/>
    <x v="0"/>
  </r>
  <r>
    <s v="COL-101"/>
    <s v="A04"/>
    <s v="COL-101-A04"/>
    <s v="College Orientation"/>
    <s v="IDS"/>
    <n v="15"/>
    <x v="0"/>
  </r>
  <r>
    <s v="COL-101"/>
    <s v="A05"/>
    <s v="COL-101-A05"/>
    <s v="College Orientation"/>
    <s v="IDS"/>
    <n v="24"/>
    <x v="0"/>
  </r>
  <r>
    <s v="COL-101"/>
    <s v="A06"/>
    <s v="COL-101-A06"/>
    <s v="College Orientation"/>
    <s v="IDS"/>
    <n v="19"/>
    <x v="0"/>
  </r>
  <r>
    <s v="COL-101"/>
    <s v="A07"/>
    <s v="COL-101-A07"/>
    <s v="College Orientation"/>
    <s v="IDS"/>
    <n v="17"/>
    <x v="0"/>
  </r>
  <r>
    <s v="COL-101"/>
    <s v="A08"/>
    <s v="COL-101-A08"/>
    <s v="College Orientation"/>
    <s v="IDS"/>
    <n v="3"/>
    <x v="0"/>
  </r>
  <r>
    <s v="COL-101"/>
    <s v="A10"/>
    <s v="COL-101-A10"/>
    <s v="College Orientation"/>
    <s v="IDS"/>
    <n v="20"/>
    <x v="0"/>
  </r>
  <r>
    <s v="COL-101"/>
    <s v="A51"/>
    <s v="COL-101-A51"/>
    <s v="College Orientation"/>
    <s v="IDS"/>
    <n v="12"/>
    <x v="0"/>
  </r>
  <r>
    <s v="COL-101"/>
    <s v="A71"/>
    <s v="COL-101-A71"/>
    <s v="College Orientation"/>
    <s v="IDS"/>
    <n v="15"/>
    <x v="0"/>
  </r>
  <r>
    <s v="COL-101"/>
    <s v="A72"/>
    <s v="COL-101-A72"/>
    <s v="College Orientation"/>
    <s v="IDS"/>
    <n v="13"/>
    <x v="0"/>
  </r>
  <r>
    <s v="COL-101"/>
    <s v="A73"/>
    <s v="COL-101-A73"/>
    <s v="College Orientation"/>
    <s v="IDS"/>
    <n v="15"/>
    <x v="0"/>
  </r>
  <r>
    <s v="COL-101"/>
    <s v="A74"/>
    <s v="COL-101-A74"/>
    <s v="College Orientation"/>
    <s v="IDS"/>
    <n v="13"/>
    <x v="0"/>
  </r>
  <r>
    <s v="COL-101"/>
    <s v="A75"/>
    <s v="COL-101-A75"/>
    <s v="College Orientation"/>
    <s v="IDS"/>
    <n v="13"/>
    <x v="0"/>
  </r>
  <r>
    <s v="COL-101"/>
    <s v="A76"/>
    <s v="COL-101-A76"/>
    <s v="College Orientation"/>
    <s v="IDS"/>
    <n v="14"/>
    <x v="0"/>
  </r>
  <r>
    <s v="COL-101"/>
    <s v="B01"/>
    <s v="COL-101-B01"/>
    <s v="College Orientation"/>
    <s v="IDS"/>
    <n v="18"/>
    <x v="0"/>
  </r>
  <r>
    <s v="COL-101"/>
    <s v="B11"/>
    <s v="COL-101-B11"/>
    <s v="College Orientation"/>
    <s v="IDS"/>
    <n v="19"/>
    <x v="0"/>
  </r>
  <r>
    <s v="COL-101"/>
    <s v="B71"/>
    <s v="COL-101-B71"/>
    <s v="College Orientation"/>
    <s v="IDS"/>
    <n v="18"/>
    <x v="0"/>
  </r>
  <r>
    <s v="COL-101"/>
    <s v="B72"/>
    <s v="COL-101-B72"/>
    <s v="College Orientation"/>
    <s v="IDS"/>
    <n v="17"/>
    <x v="0"/>
  </r>
  <r>
    <s v="COL-101"/>
    <s v="B73"/>
    <s v="COL-101-B73"/>
    <s v="College Orientation"/>
    <s v="IDS"/>
    <n v="13"/>
    <x v="0"/>
  </r>
  <r>
    <s v="COL-101"/>
    <s v="B74"/>
    <s v="COL-101-B74"/>
    <s v="College Orientation"/>
    <s v="IDS"/>
    <n v="13"/>
    <x v="0"/>
  </r>
  <r>
    <s v="COL-101"/>
    <s v="B75"/>
    <s v="COL-101-B75"/>
    <s v="College Orientation"/>
    <s v="IDS"/>
    <n v="19"/>
    <x v="0"/>
  </r>
  <r>
    <s v="COL-101"/>
    <s v="B76"/>
    <s v="COL-101-B76"/>
    <s v="College Orientation"/>
    <s v="IDS"/>
    <n v="17"/>
    <x v="0"/>
  </r>
  <r>
    <s v="COL-101"/>
    <s v="I01"/>
    <s v="COL-101-I01"/>
    <s v="College Orientation"/>
    <s v="IDS"/>
    <n v="21"/>
    <x v="2"/>
  </r>
  <r>
    <s v="COL-101"/>
    <s v="I10"/>
    <s v="COL-101-I10"/>
    <s v="College Orientation"/>
    <s v="IDS"/>
    <n v="20"/>
    <x v="2"/>
  </r>
  <r>
    <s v="COL-101"/>
    <s v="I11"/>
    <s v="COL-101-I11"/>
    <s v="College Orientation"/>
    <s v="IDS"/>
    <n v="20"/>
    <x v="2"/>
  </r>
  <r>
    <s v="COL-101"/>
    <s v="I12"/>
    <s v="COL-101-I12"/>
    <s v="College Orientation"/>
    <s v="IDS"/>
    <n v="20"/>
    <x v="2"/>
  </r>
  <r>
    <s v="COL-101"/>
    <s v="I13"/>
    <s v="COL-101-I13"/>
    <s v="College Orientation"/>
    <s v="IDS"/>
    <n v="20"/>
    <x v="2"/>
  </r>
  <r>
    <s v="COL-101"/>
    <s v="I14"/>
    <s v="COL-101-I14"/>
    <s v="College Orientation"/>
    <s v="IDS"/>
    <n v="20"/>
    <x v="2"/>
  </r>
  <r>
    <s v="COL-101"/>
    <s v="I16"/>
    <s v="COL-101-I16"/>
    <s v="College Orientation"/>
    <s v="IDS"/>
    <n v="20"/>
    <x v="2"/>
  </r>
  <r>
    <s v="COL-101"/>
    <s v="I31"/>
    <s v="COL-101-I31"/>
    <s v="College Orientation"/>
    <s v="IDS"/>
    <n v="20"/>
    <x v="2"/>
  </r>
  <r>
    <s v="COL-101"/>
    <s v="I32"/>
    <s v="COL-101-I32"/>
    <s v="College Orientation"/>
    <s v="IDS"/>
    <n v="20"/>
    <x v="2"/>
  </r>
  <r>
    <s v="COL-101"/>
    <s v="I33"/>
    <s v="COL-101-I33"/>
    <s v="College Orientation"/>
    <s v="IDS"/>
    <n v="20"/>
    <x v="2"/>
  </r>
  <r>
    <s v="COL-101"/>
    <s v="I34"/>
    <s v="COL-101-I34"/>
    <s v="College Orientation"/>
    <s v="IDS"/>
    <n v="20"/>
    <x v="2"/>
  </r>
  <r>
    <s v="COL-101"/>
    <s v="I35"/>
    <s v="COL-101-I35"/>
    <s v="College Orientation"/>
    <s v="IDS"/>
    <n v="20"/>
    <x v="2"/>
  </r>
  <r>
    <s v="COL-101"/>
    <s v="I36"/>
    <s v="COL-101-I36"/>
    <s v="College Orientation"/>
    <s v="IDS"/>
    <n v="20"/>
    <x v="2"/>
  </r>
  <r>
    <s v="COL-101"/>
    <s v="I37"/>
    <s v="COL-101-I37"/>
    <s v="College Orientation"/>
    <s v="IDS"/>
    <n v="20"/>
    <x v="2"/>
  </r>
  <r>
    <s v="COL-101"/>
    <s v="I38"/>
    <s v="COL-101-I38"/>
    <s v="College Orientation"/>
    <s v="IDS"/>
    <n v="20"/>
    <x v="2"/>
  </r>
  <r>
    <s v="COL-101"/>
    <s v="I39"/>
    <s v="COL-101-I39"/>
    <s v="College Orientation"/>
    <s v="IDS"/>
    <n v="20"/>
    <x v="2"/>
  </r>
  <r>
    <s v="COL-101"/>
    <s v="N01"/>
    <s v="COL-101-N01"/>
    <s v="College Orientation"/>
    <s v="IDS"/>
    <n v="14"/>
    <x v="0"/>
  </r>
  <r>
    <s v="COL-101"/>
    <s v="N03"/>
    <s v="COL-101-N03"/>
    <s v="College Orientation"/>
    <s v="IDS"/>
    <n v="16"/>
    <x v="0"/>
  </r>
  <r>
    <s v="COL-101"/>
    <s v="A31"/>
    <s v="COL-101-A31"/>
    <s v="College Orientation"/>
    <s v="IDS"/>
    <n v="16"/>
    <x v="0"/>
  </r>
  <r>
    <s v="COL-101"/>
    <s v="A33"/>
    <s v="COL-101-A33"/>
    <s v="College Orientation"/>
    <s v="IDS"/>
    <n v="20"/>
    <x v="0"/>
  </r>
  <r>
    <s v="COL-101"/>
    <s v="B31"/>
    <s v="COL-101-B31"/>
    <s v="College Orientation"/>
    <s v="IDS"/>
    <n v="18"/>
    <x v="0"/>
  </r>
  <r>
    <s v="COL-101"/>
    <s v="B33"/>
    <s v="COL-101-B33"/>
    <s v="College Orientation"/>
    <s v="IDS"/>
    <n v="19"/>
    <x v="0"/>
  </r>
  <r>
    <s v="COL-101"/>
    <s v="I21"/>
    <s v="COL-101-I21"/>
    <s v="College Orientation"/>
    <s v="IDS"/>
    <n v="19"/>
    <x v="2"/>
  </r>
  <r>
    <s v="COL-101"/>
    <s v="I22"/>
    <s v="COL-101-I22"/>
    <s v="College Orientation"/>
    <s v="IDS"/>
    <n v="20"/>
    <x v="2"/>
  </r>
  <r>
    <s v="COL-101"/>
    <s v="I26"/>
    <s v="COL-101-I26"/>
    <s v="College Orientation"/>
    <s v="IDS"/>
    <n v="20"/>
    <x v="2"/>
  </r>
  <r>
    <s v="COL-101"/>
    <s v="I40"/>
    <s v="COL-101-I40"/>
    <s v="College Orientation"/>
    <s v="IDS"/>
    <n v="20"/>
    <x v="2"/>
  </r>
  <r>
    <s v="COL-101"/>
    <s v="I41"/>
    <s v="COL-101-I41"/>
    <s v="College Orientation"/>
    <s v="IDS"/>
    <n v="1"/>
    <x v="2"/>
  </r>
  <r>
    <s v="COL-101"/>
    <s v="V4Y"/>
    <s v="COL-101-V4Y"/>
    <s v="College Orientation"/>
    <s v="IDS"/>
    <n v="10"/>
    <x v="3"/>
  </r>
  <r>
    <s v="COL-101"/>
    <s v="A32"/>
    <s v="COL-101-A32"/>
    <s v="College Orientation"/>
    <s v="IDS"/>
    <n v="3"/>
    <x v="0"/>
  </r>
  <r>
    <s v="COL-101"/>
    <s v="A34"/>
    <s v="COL-101-A34"/>
    <s v="College Orientation"/>
    <s v="IDS"/>
    <n v="6"/>
    <x v="0"/>
  </r>
  <r>
    <s v="COL-101"/>
    <s v="B32"/>
    <s v="COL-101-B32"/>
    <s v="College Orientation"/>
    <s v="IDS"/>
    <n v="2"/>
    <x v="0"/>
  </r>
  <r>
    <s v="COL-101"/>
    <s v="B34"/>
    <s v="COL-101-B34"/>
    <s v="College Orientation"/>
    <s v="IDS"/>
    <n v="6"/>
    <x v="0"/>
  </r>
  <r>
    <s v="COL-101"/>
    <s v="I20"/>
    <s v="COL-101-I20"/>
    <s v="College Orientation"/>
    <s v="IDS"/>
    <n v="20"/>
    <x v="2"/>
  </r>
  <r>
    <s v="COL-101"/>
    <s v="I23"/>
    <s v="COL-101-I23"/>
    <s v="College Orientation"/>
    <s v="IDS"/>
    <n v="19"/>
    <x v="2"/>
  </r>
  <r>
    <s v="COL-101"/>
    <s v="I24"/>
    <s v="COL-101-I24"/>
    <s v="College Orientation"/>
    <s v="IDS"/>
    <n v="19"/>
    <x v="2"/>
  </r>
  <r>
    <s v="COL-101"/>
    <s v="I27"/>
    <s v="COL-101-I27"/>
    <s v="College Orientation"/>
    <s v="IDS"/>
    <n v="20"/>
    <x v="2"/>
  </r>
  <r>
    <s v="COL-101"/>
    <s v="I28"/>
    <s v="COL-101-I28"/>
    <s v="College Orientation"/>
    <s v="IDS"/>
    <n v="9"/>
    <x v="2"/>
  </r>
  <r>
    <s v="COL-101"/>
    <s v="I42"/>
    <s v="COL-101-I42"/>
    <s v="College Orientation"/>
    <s v="IDS"/>
    <n v="4"/>
    <x v="2"/>
  </r>
  <r>
    <s v="COL-101"/>
    <s v="I43"/>
    <s v="COL-101-I43"/>
    <s v="College Orientation"/>
    <s v="IDS"/>
    <n v="0"/>
    <x v="2"/>
  </r>
  <r>
    <s v="COL-101"/>
    <s v="V5Y"/>
    <s v="COL-101-V5Y"/>
    <s v="College Orientation"/>
    <s v="IDS"/>
    <n v="0"/>
    <x v="3"/>
  </r>
  <r>
    <s v="COL-101"/>
    <s v="I17"/>
    <s v="COL-101-I17"/>
    <s v="College Orientation"/>
    <s v="IDS"/>
    <n v="20"/>
    <x v="2"/>
  </r>
  <r>
    <s v="COL-101"/>
    <s v="I18"/>
    <s v="COL-101-I18"/>
    <s v="College Orientation"/>
    <s v="IDS"/>
    <n v="20"/>
    <x v="2"/>
  </r>
  <r>
    <s v="COL-101"/>
    <s v="I44"/>
    <s v="COL-101-I44"/>
    <s v="College Orientation"/>
    <s v="IDS"/>
    <n v="19"/>
    <x v="2"/>
  </r>
  <r>
    <s v="COL-101"/>
    <s v="I45"/>
    <s v="COL-101-I45"/>
    <s v="College Orientation"/>
    <s v="IDS"/>
    <n v="20"/>
    <x v="2"/>
  </r>
  <r>
    <s v="ANT-202"/>
    <s v="A01"/>
    <s v="ANT-202-A01"/>
    <s v="Cultural Anthropology"/>
    <s v="SBS"/>
    <n v="30"/>
    <x v="0"/>
  </r>
  <r>
    <s v="ANT-202"/>
    <s v="B02"/>
    <s v="ANT-202-B02"/>
    <s v="Cultural Anthropology"/>
    <s v="SBS"/>
    <n v="22"/>
    <x v="0"/>
  </r>
  <r>
    <s v="ANT-202"/>
    <s v="I01"/>
    <s v="ANT-202-I01"/>
    <s v="Cultural Anthropology"/>
    <s v="SBS"/>
    <n v="30"/>
    <x v="2"/>
  </r>
  <r>
    <s v="ANT-202"/>
    <s v="I02"/>
    <s v="ANT-202-I02"/>
    <s v="Cultural Anthropology"/>
    <s v="SBS"/>
    <n v="29"/>
    <x v="2"/>
  </r>
  <r>
    <s v="ECO-201"/>
    <s v="A01"/>
    <s v="ECO-201-A01"/>
    <s v="Economics Concepts"/>
    <s v="SBS"/>
    <n v="5"/>
    <x v="0"/>
  </r>
  <r>
    <s v="ECO-201"/>
    <s v="I01"/>
    <s v="ECO-201-I01"/>
    <s v="Economics Concepts"/>
    <s v="SBS"/>
    <n v="30"/>
    <x v="2"/>
  </r>
  <r>
    <s v="GEO-102"/>
    <s v="A01"/>
    <s v="GEO-102-A01"/>
    <s v="World Geography"/>
    <s v="SBS"/>
    <n v="18"/>
    <x v="0"/>
  </r>
  <r>
    <s v="GEO-102"/>
    <s v="A02"/>
    <s v="GEO-102-A02"/>
    <s v="World Geography"/>
    <s v="SBS"/>
    <n v="18"/>
    <x v="0"/>
  </r>
  <r>
    <s v="GEO-102"/>
    <s v="B01"/>
    <s v="GEO-102-B01"/>
    <s v="World Geography"/>
    <s v="SBS"/>
    <n v="20"/>
    <x v="0"/>
  </r>
  <r>
    <s v="GEO-102"/>
    <s v="I01"/>
    <s v="GEO-102-I01"/>
    <s v="World Geography"/>
    <s v="SBS"/>
    <n v="29"/>
    <x v="2"/>
  </r>
  <r>
    <s v="GEO-102"/>
    <s v="I02"/>
    <s v="GEO-102-I02"/>
    <s v="World Geography"/>
    <s v="SBS"/>
    <n v="30"/>
    <x v="2"/>
  </r>
  <r>
    <s v="PSC-201"/>
    <s v="A01"/>
    <s v="PSC-201-A01"/>
    <s v="American Government"/>
    <s v="SBS"/>
    <n v="30"/>
    <x v="0"/>
  </r>
  <r>
    <s v="PSC-201"/>
    <s v="A02"/>
    <s v="PSC-201-A02"/>
    <s v="American Government"/>
    <s v="SBS"/>
    <n v="30"/>
    <x v="0"/>
  </r>
  <r>
    <s v="PSC-201"/>
    <s v="A03"/>
    <s v="PSC-201-A03"/>
    <s v="American Government"/>
    <s v="SBS"/>
    <n v="30"/>
    <x v="0"/>
  </r>
  <r>
    <s v="PSC-201"/>
    <s v="A04"/>
    <s v="PSC-201-A04"/>
    <s v="American Government"/>
    <s v="SBS"/>
    <n v="30"/>
    <x v="0"/>
  </r>
  <r>
    <s v="PSC-201"/>
    <s v="A51"/>
    <s v="PSC-201-A51"/>
    <s v="American Government"/>
    <s v="SBS"/>
    <n v="17"/>
    <x v="0"/>
  </r>
  <r>
    <s v="PSC-201"/>
    <s v="B01"/>
    <s v="PSC-201-B01"/>
    <s v="American Government"/>
    <s v="SBS"/>
    <n v="30"/>
    <x v="0"/>
  </r>
  <r>
    <s v="PSC-201"/>
    <s v="B02"/>
    <s v="PSC-201-B02"/>
    <s v="American Government"/>
    <s v="SBS"/>
    <n v="29"/>
    <x v="0"/>
  </r>
  <r>
    <s v="PSC-201"/>
    <s v="B03"/>
    <s v="PSC-201-B03"/>
    <s v="American Government"/>
    <s v="SBS"/>
    <n v="30"/>
    <x v="0"/>
  </r>
  <r>
    <s v="PSC-201"/>
    <s v="I01"/>
    <s v="PSC-201-I01"/>
    <s v="American Government"/>
    <s v="SBS"/>
    <n v="30"/>
    <x v="2"/>
  </r>
  <r>
    <s v="PSC-201"/>
    <s v="I02"/>
    <s v="PSC-201-I02"/>
    <s v="American Government"/>
    <s v="SBS"/>
    <n v="29"/>
    <x v="2"/>
  </r>
  <r>
    <s v="PSC-201"/>
    <s v="I03"/>
    <s v="PSC-201-I03"/>
    <s v="American Government"/>
    <s v="SBS"/>
    <n v="30"/>
    <x v="2"/>
  </r>
  <r>
    <s v="PSC-201"/>
    <s v="I04"/>
    <s v="PSC-201-I04"/>
    <s v="American Government"/>
    <s v="SBS"/>
    <n v="29"/>
    <x v="2"/>
  </r>
  <r>
    <s v="PSC-201"/>
    <s v="I05"/>
    <s v="PSC-201-I05"/>
    <s v="American Government"/>
    <s v="SBS"/>
    <n v="30"/>
    <x v="2"/>
  </r>
  <r>
    <s v="PSY-201"/>
    <s v="A01"/>
    <s v="PSY-201-A01"/>
    <s v="General Psychology"/>
    <s v="SBS"/>
    <n v="30"/>
    <x v="0"/>
  </r>
  <r>
    <s v="PSY-201"/>
    <s v="A02"/>
    <s v="PSY-201-A02"/>
    <s v="General Psychology"/>
    <s v="SBS"/>
    <n v="29"/>
    <x v="0"/>
  </r>
  <r>
    <s v="PSY-201"/>
    <s v="A03"/>
    <s v="PSY-201-A03"/>
    <s v="General Psychology"/>
    <s v="SBS"/>
    <n v="30"/>
    <x v="0"/>
  </r>
  <r>
    <s v="PSY-201"/>
    <s v="A04"/>
    <s v="PSY-201-A04"/>
    <s v="General Psychology"/>
    <s v="SBS"/>
    <n v="30"/>
    <x v="0"/>
  </r>
  <r>
    <s v="PSY-201"/>
    <s v="A05"/>
    <s v="PSY-201-A05"/>
    <s v="General Psychology"/>
    <s v="SBS"/>
    <n v="24"/>
    <x v="0"/>
  </r>
  <r>
    <s v="PSY-201"/>
    <s v="A06"/>
    <s v="PSY-201-A06"/>
    <s v="General Psychology"/>
    <s v="SBS"/>
    <n v="30"/>
    <x v="0"/>
  </r>
  <r>
    <s v="PSY-201"/>
    <s v="A07"/>
    <s v="PSY-201-A07"/>
    <s v="General Psychology"/>
    <s v="SBS"/>
    <n v="30"/>
    <x v="0"/>
  </r>
  <r>
    <s v="PSY-201"/>
    <s v="A08"/>
    <s v="PSY-201-A08"/>
    <s v="General Psychology"/>
    <s v="SBS"/>
    <n v="24"/>
    <x v="0"/>
  </r>
  <r>
    <s v="PSY-201"/>
    <s v="A09"/>
    <s v="PSY-201-A09"/>
    <s v="General Psychology"/>
    <s v="SBS"/>
    <n v="30"/>
    <x v="0"/>
  </r>
  <r>
    <s v="PSY-201"/>
    <s v="A10"/>
    <s v="PSY-201-A10"/>
    <s v="General Psychology"/>
    <s v="SBS"/>
    <n v="20"/>
    <x v="0"/>
  </r>
  <r>
    <s v="PSY-201"/>
    <s v="A12"/>
    <s v="PSY-201-A12"/>
    <s v="General Psychology"/>
    <s v="SBS"/>
    <n v="29"/>
    <x v="0"/>
  </r>
  <r>
    <s v="PSY-201"/>
    <s v="A55"/>
    <s v="PSY-201-A55"/>
    <s v="General Psychology"/>
    <s v="SBS"/>
    <n v="29"/>
    <x v="0"/>
  </r>
  <r>
    <s v="PSY-201"/>
    <s v="A61"/>
    <s v="PSY-201-A61"/>
    <s v="General Psychology"/>
    <s v="SBS"/>
    <n v="30"/>
    <x v="0"/>
  </r>
  <r>
    <s v="PSY-201"/>
    <s v="B01"/>
    <s v="PSY-201-B01"/>
    <s v="General Psychology"/>
    <s v="SBS"/>
    <n v="30"/>
    <x v="0"/>
  </r>
  <r>
    <s v="PSY-201"/>
    <s v="B03"/>
    <s v="PSY-201-B03"/>
    <s v="General Psychology"/>
    <s v="SBS"/>
    <n v="30"/>
    <x v="0"/>
  </r>
  <r>
    <s v="PSY-201"/>
    <s v="B04"/>
    <s v="PSY-201-B04"/>
    <s v="General Psychology"/>
    <s v="SBS"/>
    <n v="30"/>
    <x v="0"/>
  </r>
  <r>
    <s v="PSY-201"/>
    <s v="B05"/>
    <s v="PSY-201-B05"/>
    <s v="General Psychology"/>
    <s v="SBS"/>
    <n v="30"/>
    <x v="0"/>
  </r>
  <r>
    <s v="PSY-201"/>
    <s v="B50"/>
    <s v="PSY-201-B50"/>
    <s v="General Psychology"/>
    <s v="SBS"/>
    <n v="30"/>
    <x v="0"/>
  </r>
  <r>
    <s v="PSY-201"/>
    <s v="G03"/>
    <s v="PSY-201-G03"/>
    <s v="General Psychology"/>
    <s v="SBS"/>
    <n v="17"/>
    <x v="0"/>
  </r>
  <r>
    <s v="PSY-201"/>
    <s v="H01"/>
    <s v="PSY-201-H01"/>
    <s v="General Psychology"/>
    <s v="SBS"/>
    <n v="16"/>
    <x v="1"/>
  </r>
  <r>
    <s v="PSY-201"/>
    <s v="H02"/>
    <s v="PSY-201-H02"/>
    <s v="General Psychology"/>
    <s v="SBS"/>
    <n v="11"/>
    <x v="1"/>
  </r>
  <r>
    <s v="PSY-201"/>
    <s v="H03"/>
    <s v="PSY-201-H03"/>
    <s v="General Psychology"/>
    <s v="SBS"/>
    <n v="13"/>
    <x v="1"/>
  </r>
  <r>
    <s v="PSY-201"/>
    <s v="H05"/>
    <s v="PSY-201-H05"/>
    <s v="General Psychology"/>
    <s v="SBS"/>
    <n v="16"/>
    <x v="1"/>
  </r>
  <r>
    <s v="PSY-201"/>
    <s v="H06"/>
    <s v="PSY-201-H06"/>
    <s v="General Psychology"/>
    <s v="SBS"/>
    <n v="13"/>
    <x v="1"/>
  </r>
  <r>
    <s v="PSY-201"/>
    <s v="H07"/>
    <s v="PSY-201-H07"/>
    <s v="General Psychology"/>
    <s v="SBS"/>
    <n v="16"/>
    <x v="1"/>
  </r>
  <r>
    <s v="PSY-201"/>
    <s v="H08"/>
    <s v="PSY-201-H08"/>
    <s v="General Psychology"/>
    <s v="SBS"/>
    <n v="15"/>
    <x v="1"/>
  </r>
  <r>
    <s v="PSY-201"/>
    <s v="H09"/>
    <s v="PSY-201-H09"/>
    <s v="General Psychology"/>
    <s v="SBS"/>
    <n v="21"/>
    <x v="1"/>
  </r>
  <r>
    <s v="PSY-201"/>
    <s v="H10"/>
    <s v="PSY-201-H10"/>
    <s v="General Psychology"/>
    <s v="SBS"/>
    <n v="12"/>
    <x v="1"/>
  </r>
  <r>
    <s v="PSY-201"/>
    <s v="H11"/>
    <s v="PSY-201-H11"/>
    <s v="General Psychology"/>
    <s v="SBS"/>
    <n v="23"/>
    <x v="1"/>
  </r>
  <r>
    <s v="PSY-201"/>
    <s v="H13"/>
    <s v="PSY-201-H13"/>
    <s v="General Psychology"/>
    <s v="SBS"/>
    <n v="13"/>
    <x v="1"/>
  </r>
  <r>
    <s v="PSY-201"/>
    <s v="H14"/>
    <s v="PSY-201-H14"/>
    <s v="General Psychology"/>
    <s v="SBS"/>
    <n v="15"/>
    <x v="1"/>
  </r>
  <r>
    <s v="PSY-201"/>
    <s v="H15"/>
    <s v="PSY-201-H15"/>
    <s v="General Psychology"/>
    <s v="SBS"/>
    <n v="12"/>
    <x v="1"/>
  </r>
  <r>
    <s v="PSY-201"/>
    <s v="H17"/>
    <s v="PSY-201-H17"/>
    <s v="General Psychology"/>
    <s v="SBS"/>
    <n v="19"/>
    <x v="1"/>
  </r>
  <r>
    <s v="PSY-201"/>
    <s v="H18"/>
    <s v="PSY-201-H18"/>
    <s v="General Psychology"/>
    <s v="SBS"/>
    <n v="13"/>
    <x v="1"/>
  </r>
  <r>
    <s v="PSY-201"/>
    <s v="H19"/>
    <s v="PSY-201-H19"/>
    <s v="General Psychology"/>
    <s v="SBS"/>
    <n v="16"/>
    <x v="1"/>
  </r>
  <r>
    <s v="PSY-201"/>
    <s v="H20"/>
    <s v="PSY-201-H20"/>
    <s v="General Psychology"/>
    <s v="SBS"/>
    <n v="21"/>
    <x v="1"/>
  </r>
  <r>
    <s v="PSY-201"/>
    <s v="H21"/>
    <s v="PSY-201-H21"/>
    <s v="General Psychology"/>
    <s v="SBS"/>
    <n v="11"/>
    <x v="1"/>
  </r>
  <r>
    <s v="PSY-201"/>
    <s v="I01"/>
    <s v="PSY-201-I01"/>
    <s v="General Psychology"/>
    <s v="SBS"/>
    <n v="30"/>
    <x v="2"/>
  </r>
  <r>
    <s v="PSY-201"/>
    <s v="I02"/>
    <s v="PSY-201-I02"/>
    <s v="General Psychology"/>
    <s v="SBS"/>
    <n v="30"/>
    <x v="2"/>
  </r>
  <r>
    <s v="PSY-201"/>
    <s v="I03"/>
    <s v="PSY-201-I03"/>
    <s v="General Psychology"/>
    <s v="SBS"/>
    <n v="30"/>
    <x v="2"/>
  </r>
  <r>
    <s v="PSY-201"/>
    <s v="I04"/>
    <s v="PSY-201-I04"/>
    <s v="General Psychology"/>
    <s v="SBS"/>
    <n v="29"/>
    <x v="2"/>
  </r>
  <r>
    <s v="PSY-201"/>
    <s v="I05"/>
    <s v="PSY-201-I05"/>
    <s v="General Psychology"/>
    <s v="SBS"/>
    <n v="30"/>
    <x v="2"/>
  </r>
  <r>
    <s v="PSY-201"/>
    <s v="I06"/>
    <s v="PSY-201-I06"/>
    <s v="General Psychology"/>
    <s v="SBS"/>
    <n v="30"/>
    <x v="2"/>
  </r>
  <r>
    <s v="PSY-201"/>
    <s v="I07"/>
    <s v="PSY-201-I07"/>
    <s v="General Psychology"/>
    <s v="SBS"/>
    <n v="30"/>
    <x v="2"/>
  </r>
  <r>
    <s v="PSY-201"/>
    <s v="I11"/>
    <s v="PSY-201-I11"/>
    <s v="General Psychology"/>
    <s v="SBS"/>
    <n v="30"/>
    <x v="2"/>
  </r>
  <r>
    <s v="PSY-201"/>
    <s v="I13"/>
    <s v="PSY-201-I13"/>
    <s v="General Psychology"/>
    <s v="SBS"/>
    <n v="30"/>
    <x v="2"/>
  </r>
  <r>
    <s v="PSY-201"/>
    <s v="I14"/>
    <s v="PSY-201-I14"/>
    <s v="General Psychology"/>
    <s v="SBS"/>
    <n v="30"/>
    <x v="2"/>
  </r>
  <r>
    <s v="PSY-201"/>
    <s v="V02"/>
    <s v="PSY-201-V02"/>
    <s v="General Psychology"/>
    <s v="SBS"/>
    <n v="30"/>
    <x v="3"/>
  </r>
  <r>
    <s v="PSY-201"/>
    <s v="V03"/>
    <s v="PSY-201-V03"/>
    <s v="General Psychology"/>
    <s v="SBS"/>
    <n v="28"/>
    <x v="3"/>
  </r>
  <r>
    <s v="PSY-201"/>
    <s v="V12"/>
    <s v="PSY-201-V12"/>
    <s v="General Psychology"/>
    <s v="SBS"/>
    <n v="30"/>
    <x v="3"/>
  </r>
  <r>
    <s v="PSY-201"/>
    <s v="V61"/>
    <s v="PSY-201-V61"/>
    <s v="General Psychology"/>
    <s v="SBS"/>
    <n v="30"/>
    <x v="3"/>
  </r>
  <r>
    <s v="PSY-201"/>
    <s v="W01"/>
    <s v="PSY-201-W01"/>
    <s v="General Psychology"/>
    <s v="SBS"/>
    <n v="11"/>
    <x v="0"/>
  </r>
  <r>
    <s v="PSY-203"/>
    <s v="A02"/>
    <s v="PSY-203-A02"/>
    <s v="Human Growth &amp; Develop"/>
    <s v="SBS"/>
    <n v="16"/>
    <x v="0"/>
  </r>
  <r>
    <s v="PSY-203"/>
    <s v="A03"/>
    <s v="PSY-203-A03"/>
    <s v="Human Growth &amp; Develop"/>
    <s v="SBS"/>
    <n v="21"/>
    <x v="0"/>
  </r>
  <r>
    <s v="PSY-203"/>
    <s v="A04"/>
    <s v="PSY-203-A04"/>
    <s v="Human Growth &amp; Develop"/>
    <s v="SBS"/>
    <n v="30"/>
    <x v="0"/>
  </r>
  <r>
    <s v="PSY-203"/>
    <s v="A1Y"/>
    <s v="PSY-203-A1Y"/>
    <s v="Human Growth &amp; Develop"/>
    <s v="SBS"/>
    <n v="19"/>
    <x v="0"/>
  </r>
  <r>
    <s v="PSY-203"/>
    <s v="B01"/>
    <s v="PSY-203-B01"/>
    <s v="Human Growth &amp; Develop"/>
    <s v="SBS"/>
    <n v="12"/>
    <x v="0"/>
  </r>
  <r>
    <s v="PSY-203"/>
    <s v="B1Y"/>
    <s v="PSY-203-B1Y"/>
    <s v="Human Growth &amp; Develop"/>
    <s v="SBS"/>
    <n v="19"/>
    <x v="0"/>
  </r>
  <r>
    <s v="PSY-203"/>
    <s v="I01"/>
    <s v="PSY-203-I01"/>
    <s v="Human Growth &amp; Develop"/>
    <s v="SBS"/>
    <n v="30"/>
    <x v="2"/>
  </r>
  <r>
    <s v="PSY-203"/>
    <s v="I02"/>
    <s v="PSY-203-I02"/>
    <s v="Human Growth &amp; Develop"/>
    <s v="SBS"/>
    <n v="30"/>
    <x v="2"/>
  </r>
  <r>
    <s v="PSY-203"/>
    <s v="I03"/>
    <s v="PSY-203-I03"/>
    <s v="Human Growth &amp; Develop"/>
    <s v="SBS"/>
    <n v="30"/>
    <x v="2"/>
  </r>
  <r>
    <s v="PSY-203"/>
    <s v="I04"/>
    <s v="PSY-203-I04"/>
    <s v="Human Growth &amp; Develop"/>
    <s v="SBS"/>
    <n v="30"/>
    <x v="2"/>
  </r>
  <r>
    <s v="PSY-203"/>
    <s v="I05"/>
    <s v="PSY-203-I05"/>
    <s v="Human Growth &amp; Develop"/>
    <s v="SBS"/>
    <n v="30"/>
    <x v="2"/>
  </r>
  <r>
    <s v="PSY-203"/>
    <s v="V02"/>
    <s v="PSY-203-V02"/>
    <s v="Human Growth &amp; Develop"/>
    <s v="SBS"/>
    <n v="14"/>
    <x v="3"/>
  </r>
  <r>
    <s v="PSY-208"/>
    <s v="A01"/>
    <s v="PSY-208-A01"/>
    <s v="Human Sexuality"/>
    <s v="SBS"/>
    <n v="14"/>
    <x v="0"/>
  </r>
  <r>
    <s v="PSY-225"/>
    <s v="I01"/>
    <s v="PSY-225-I01"/>
    <s v="Social Psychology"/>
    <s v="SBS"/>
    <n v="30"/>
    <x v="2"/>
  </r>
  <r>
    <s v="PSY-225"/>
    <s v="V02"/>
    <s v="PSY-225-V02"/>
    <s v="Social Psychology"/>
    <s v="SBS"/>
    <n v="12"/>
    <x v="3"/>
  </r>
  <r>
    <s v="SOC-101"/>
    <s v="A01"/>
    <s v="SOC-101-A01"/>
    <s v="Intro to Sociology"/>
    <s v="SBS"/>
    <n v="30"/>
    <x v="0"/>
  </r>
  <r>
    <s v="SOC-101"/>
    <s v="A02"/>
    <s v="SOC-101-A02"/>
    <s v="Intro to Sociology"/>
    <s v="SBS"/>
    <n v="28"/>
    <x v="0"/>
  </r>
  <r>
    <s v="SOC-101"/>
    <s v="A04"/>
    <s v="SOC-101-A04"/>
    <s v="Intro to Sociology"/>
    <s v="SBS"/>
    <n v="20"/>
    <x v="0"/>
  </r>
  <r>
    <s v="SOC-101"/>
    <s v="B01"/>
    <s v="SOC-101-B01"/>
    <s v="Intro to Sociology"/>
    <s v="SBS"/>
    <n v="30"/>
    <x v="0"/>
  </r>
  <r>
    <s v="SOC-101"/>
    <s v="B02"/>
    <s v="SOC-101-B02"/>
    <s v="Intro to Sociology"/>
    <s v="SBS"/>
    <n v="25"/>
    <x v="0"/>
  </r>
  <r>
    <s v="SOC-101"/>
    <s v="B5Y"/>
    <s v="SOC-101-B5Y"/>
    <s v="Intro to Sociology"/>
    <s v="SBS"/>
    <n v="9"/>
    <x v="0"/>
  </r>
  <r>
    <s v="SOC-101"/>
    <s v="H01"/>
    <s v="SOC-101-H01"/>
    <s v="Intro to Sociology"/>
    <s v="SBS"/>
    <n v="20"/>
    <x v="1"/>
  </r>
  <r>
    <s v="SOC-101"/>
    <s v="H02"/>
    <s v="SOC-101-H02"/>
    <s v="Intro to Sociology"/>
    <s v="SBS"/>
    <n v="18"/>
    <x v="1"/>
  </r>
  <r>
    <s v="SOC-101"/>
    <s v="H03"/>
    <s v="SOC-101-H03"/>
    <s v="Intro to Sociology"/>
    <s v="SBS"/>
    <n v="22"/>
    <x v="1"/>
  </r>
  <r>
    <s v="SOC-101"/>
    <s v="H04"/>
    <s v="SOC-101-H04"/>
    <s v="Intro to Sociology"/>
    <s v="SBS"/>
    <n v="17"/>
    <x v="1"/>
  </r>
  <r>
    <s v="SOC-101"/>
    <s v="H05"/>
    <s v="SOC-101-H05"/>
    <s v="Intro to Sociology"/>
    <s v="SBS"/>
    <n v="13"/>
    <x v="1"/>
  </r>
  <r>
    <s v="SOC-101"/>
    <s v="H06"/>
    <s v="SOC-101-H06"/>
    <s v="Intro to Sociology"/>
    <s v="SBS"/>
    <n v="11"/>
    <x v="1"/>
  </r>
  <r>
    <s v="SOC-101"/>
    <s v="H07"/>
    <s v="SOC-101-H07"/>
    <s v="Intro to Sociology"/>
    <s v="SBS"/>
    <n v="24"/>
    <x v="1"/>
  </r>
  <r>
    <s v="SOC-101"/>
    <s v="H08"/>
    <s v="SOC-101-H08"/>
    <s v="Intro to Sociology"/>
    <s v="SBS"/>
    <n v="14"/>
    <x v="1"/>
  </r>
  <r>
    <s v="SOC-101"/>
    <s v="H10"/>
    <s v="SOC-101-H10"/>
    <s v="Intro to Sociology"/>
    <s v="SBS"/>
    <n v="13"/>
    <x v="1"/>
  </r>
  <r>
    <s v="SOC-101"/>
    <s v="H11"/>
    <s v="SOC-101-H11"/>
    <s v="Intro to Sociology"/>
    <s v="SBS"/>
    <n v="23"/>
    <x v="1"/>
  </r>
  <r>
    <s v="SOC-101"/>
    <s v="H12"/>
    <s v="SOC-101-H12"/>
    <s v="Intro to Sociology"/>
    <s v="SBS"/>
    <n v="24"/>
    <x v="1"/>
  </r>
  <r>
    <s v="SOC-101"/>
    <s v="H13"/>
    <s v="SOC-101-H13"/>
    <s v="Intro to Sociology"/>
    <s v="SBS"/>
    <n v="24"/>
    <x v="1"/>
  </r>
  <r>
    <s v="SOC-101"/>
    <s v="H18"/>
    <s v="SOC-101-H18"/>
    <s v="Intro to Sociology"/>
    <s v="SBS"/>
    <n v="23"/>
    <x v="1"/>
  </r>
  <r>
    <s v="SOC-101"/>
    <s v="I01"/>
    <s v="SOC-101-I01"/>
    <s v="Intro to Sociology"/>
    <s v="SBS"/>
    <n v="30"/>
    <x v="2"/>
  </r>
  <r>
    <s v="SOC-101"/>
    <s v="I02"/>
    <s v="SOC-101-I02"/>
    <s v="Intro to Sociology"/>
    <s v="SBS"/>
    <n v="30"/>
    <x v="2"/>
  </r>
  <r>
    <s v="SOC-101"/>
    <s v="I03"/>
    <s v="SOC-101-I03"/>
    <s v="Intro to Sociology"/>
    <s v="SBS"/>
    <n v="29"/>
    <x v="2"/>
  </r>
  <r>
    <s v="SOC-101"/>
    <s v="I04"/>
    <s v="SOC-101-I04"/>
    <s v="Intro to Sociology"/>
    <s v="SBS"/>
    <n v="30"/>
    <x v="2"/>
  </r>
  <r>
    <s v="SOC-101"/>
    <s v="I05"/>
    <s v="SOC-101-I05"/>
    <s v="Intro to Sociology"/>
    <s v="SBS"/>
    <n v="28"/>
    <x v="2"/>
  </r>
  <r>
    <s v="SOC-101"/>
    <s v="I06"/>
    <s v="SOC-101-I06"/>
    <s v="Intro to Sociology"/>
    <s v="SBS"/>
    <n v="30"/>
    <x v="2"/>
  </r>
  <r>
    <s v="SOC-101"/>
    <s v="V5Y"/>
    <s v="SOC-101-V5Y"/>
    <s v="Intro to Sociology"/>
    <s v="SBS"/>
    <n v="9"/>
    <x v="3"/>
  </r>
  <r>
    <s v="SOC-205"/>
    <s v="A01"/>
    <s v="SOC-205-A01"/>
    <s v="Social Problems"/>
    <s v="SBS"/>
    <n v="12"/>
    <x v="0"/>
  </r>
  <r>
    <s v="SOC-205"/>
    <s v="H01"/>
    <s v="SOC-205-H01"/>
    <s v="Social Problems"/>
    <s v="SBS"/>
    <n v="13"/>
    <x v="1"/>
  </r>
  <r>
    <s v="SOC-205"/>
    <s v="H02"/>
    <s v="SOC-205-H02"/>
    <s v="Social Problems"/>
    <s v="SBS"/>
    <n v="14"/>
    <x v="1"/>
  </r>
  <r>
    <s v="GEO-102"/>
    <s v="I90"/>
    <s v="GEO-102-I90"/>
    <s v="World Geography"/>
    <s v="SBS"/>
    <n v="0"/>
    <x v="2"/>
  </r>
  <r>
    <s v="PSY-201"/>
    <s v="I91"/>
    <s v="PSY-201-I91"/>
    <s v="General Psychology"/>
    <s v="SBS"/>
    <n v="10"/>
    <x v="2"/>
  </r>
  <r>
    <s v="PSY-201"/>
    <s v="I92"/>
    <s v="PSY-201-I92"/>
    <s v="General Psychology"/>
    <s v="SBS"/>
    <n v="21"/>
    <x v="2"/>
  </r>
  <r>
    <s v="SOC-101"/>
    <s v="I90"/>
    <s v="SOC-101-I90"/>
    <s v="Intro to Sociology"/>
    <s v="SBS"/>
    <n v="1"/>
    <x v="2"/>
  </r>
  <r>
    <s v="SOC-205"/>
    <s v="I90"/>
    <s v="SOC-205-I90"/>
    <s v="Social Problems"/>
    <s v="SBS"/>
    <n v="8"/>
    <x v="2"/>
  </r>
  <r>
    <s v="ANT-202"/>
    <s v="I81"/>
    <s v="ANT-202-I81"/>
    <s v="Cultural Anthropology"/>
    <s v="SBS"/>
    <n v="12"/>
    <x v="2"/>
  </r>
  <r>
    <s v="GEO-102"/>
    <s v="I81"/>
    <s v="GEO-102-I81"/>
    <s v="World Geography"/>
    <s v="SBS"/>
    <n v="22"/>
    <x v="2"/>
  </r>
  <r>
    <s v="PSC-201"/>
    <s v="I81"/>
    <s v="PSC-201-I81"/>
    <s v="American Government"/>
    <s v="SBS"/>
    <n v="30"/>
    <x v="2"/>
  </r>
  <r>
    <s v="PSC-201"/>
    <s v="I84"/>
    <s v="PSC-201-I84"/>
    <s v="American Government"/>
    <s v="SBS"/>
    <n v="30"/>
    <x v="2"/>
  </r>
  <r>
    <s v="PSC-201"/>
    <s v="I85"/>
    <s v="PSC-201-I85"/>
    <s v="American Government"/>
    <s v="SBS"/>
    <n v="20"/>
    <x v="2"/>
  </r>
  <r>
    <s v="PSY-201"/>
    <s v="I81"/>
    <s v="PSY-201-I81"/>
    <s v="General Psychology"/>
    <s v="SBS"/>
    <n v="30"/>
    <x v="2"/>
  </r>
  <r>
    <s v="PSY-201"/>
    <s v="I82"/>
    <s v="PSY-201-I82"/>
    <s v="General Psychology"/>
    <s v="SBS"/>
    <n v="30"/>
    <x v="2"/>
  </r>
  <r>
    <s v="PSY-201"/>
    <s v="I83"/>
    <s v="PSY-201-I83"/>
    <s v="General Psychology"/>
    <s v="SBS"/>
    <n v="30"/>
    <x v="2"/>
  </r>
  <r>
    <s v="PSY-201"/>
    <s v="I84"/>
    <s v="PSY-201-I84"/>
    <s v="General Psychology"/>
    <s v="SBS"/>
    <n v="30"/>
    <x v="2"/>
  </r>
  <r>
    <s v="PSY-201"/>
    <s v="I85"/>
    <s v="PSY-201-I85"/>
    <s v="General Psychology"/>
    <s v="SBS"/>
    <n v="30"/>
    <x v="2"/>
  </r>
  <r>
    <s v="PSY-201"/>
    <s v="I86"/>
    <s v="PSY-201-I86"/>
    <s v="General Psychology"/>
    <s v="SBS"/>
    <n v="30"/>
    <x v="2"/>
  </r>
  <r>
    <s v="PSY-201"/>
    <s v="I87"/>
    <s v="PSY-201-I87"/>
    <s v="General Psychology"/>
    <s v="SBS"/>
    <n v="30"/>
    <x v="2"/>
  </r>
  <r>
    <s v="PSY-203"/>
    <s v="I81"/>
    <s v="PSY-203-I81"/>
    <s v="Human Growth &amp; Develop"/>
    <s v="SBS"/>
    <n v="29"/>
    <x v="2"/>
  </r>
  <r>
    <s v="PSY-203"/>
    <s v="I82"/>
    <s v="PSY-203-I82"/>
    <s v="Human Growth &amp; Develop"/>
    <s v="SBS"/>
    <n v="6"/>
    <x v="2"/>
  </r>
  <r>
    <s v="SOC-101"/>
    <s v="I81"/>
    <s v="SOC-101-I81"/>
    <s v="Intro to Sociology"/>
    <s v="SBS"/>
    <n v="10"/>
    <x v="2"/>
  </r>
  <r>
    <s v="SOC-101"/>
    <s v="I82"/>
    <s v="SOC-101-I82"/>
    <s v="Intro to Sociology"/>
    <s v="SBS"/>
    <n v="0"/>
    <x v="2"/>
  </r>
  <r>
    <s v="SOC-101"/>
    <s v="I83"/>
    <s v="SOC-101-I83"/>
    <s v="Intro to Sociology"/>
    <s v="SBS"/>
    <n v="2"/>
    <x v="2"/>
  </r>
  <r>
    <s v="ART-101"/>
    <s v="B01"/>
    <s v="ART-101-B01"/>
    <s v="Art History and Apprecia"/>
    <s v="HUM"/>
    <n v="27"/>
    <x v="0"/>
  </r>
  <r>
    <s v="ART-101"/>
    <s v="B02"/>
    <s v="ART-101-B02"/>
    <s v="Art History and Apprecia"/>
    <s v="HUM"/>
    <n v="27"/>
    <x v="0"/>
  </r>
  <r>
    <s v="ART-101"/>
    <s v="B03"/>
    <s v="ART-101-B03"/>
    <s v="Art History and Apprecia"/>
    <s v="HUM"/>
    <n v="27"/>
    <x v="0"/>
  </r>
  <r>
    <s v="ART-101"/>
    <s v="B04"/>
    <s v="ART-101-B04"/>
    <s v="Art History and Apprecia"/>
    <s v="HUM"/>
    <n v="27"/>
    <x v="0"/>
  </r>
  <r>
    <s v="ART-101"/>
    <s v="B05"/>
    <s v="ART-101-B05"/>
    <s v="Art History and Apprecia"/>
    <s v="HUM"/>
    <n v="27"/>
    <x v="0"/>
  </r>
  <r>
    <s v="ART-101"/>
    <s v="B06"/>
    <s v="ART-101-B06"/>
    <s v="Art History and Apprecia"/>
    <s v="HUM"/>
    <n v="27"/>
    <x v="0"/>
  </r>
  <r>
    <s v="ART-101"/>
    <s v="G01"/>
    <s v="ART-101-G01"/>
    <s v="Art History and Apprecia"/>
    <s v="HUM"/>
    <n v="19"/>
    <x v="0"/>
  </r>
  <r>
    <s v="ART-101"/>
    <s v="H01"/>
    <s v="ART-101-H01"/>
    <s v="Art History and Apprecia"/>
    <s v="HUM"/>
    <n v="14"/>
    <x v="1"/>
  </r>
  <r>
    <s v="ART-101"/>
    <s v="H02"/>
    <s v="ART-101-H02"/>
    <s v="Art History and Apprecia"/>
    <s v="HUM"/>
    <n v="19"/>
    <x v="1"/>
  </r>
  <r>
    <s v="ART-101"/>
    <s v="H03"/>
    <s v="ART-101-H03"/>
    <s v="Art History and Apprecia"/>
    <s v="HUM"/>
    <n v="10"/>
    <x v="1"/>
  </r>
  <r>
    <s v="ART-101"/>
    <s v="H04"/>
    <s v="ART-101-H04"/>
    <s v="Art History and Apprecia"/>
    <s v="HUM"/>
    <n v="20"/>
    <x v="1"/>
  </r>
  <r>
    <s v="ART-101"/>
    <s v="I01"/>
    <s v="ART-101-I01"/>
    <s v="Art History and Apprecia"/>
    <s v="HUM"/>
    <n v="27"/>
    <x v="2"/>
  </r>
  <r>
    <s v="ART-101"/>
    <s v="I02"/>
    <s v="ART-101-I02"/>
    <s v="Art History and Apprecia"/>
    <s v="HUM"/>
    <n v="27"/>
    <x v="2"/>
  </r>
  <r>
    <s v="ART-101"/>
    <s v="I03"/>
    <s v="ART-101-I03"/>
    <s v="Art History and Apprecia"/>
    <s v="HUM"/>
    <n v="27"/>
    <x v="2"/>
  </r>
  <r>
    <s v="ART-101"/>
    <s v="I04"/>
    <s v="ART-101-I04"/>
    <s v="Art History and Apprecia"/>
    <s v="HUM"/>
    <n v="27"/>
    <x v="2"/>
  </r>
  <r>
    <s v="ART-101"/>
    <s v="I05"/>
    <s v="ART-101-I05"/>
    <s v="Art History and Apprecia"/>
    <s v="HUM"/>
    <n v="27"/>
    <x v="2"/>
  </r>
  <r>
    <s v="ART-101"/>
    <s v="I06"/>
    <s v="ART-101-I06"/>
    <s v="Art History and Apprecia"/>
    <s v="HUM"/>
    <n v="27"/>
    <x v="2"/>
  </r>
  <r>
    <s v="ART-101"/>
    <s v="I07"/>
    <s v="ART-101-I07"/>
    <s v="Art History and Apprecia"/>
    <s v="HUM"/>
    <n v="27"/>
    <x v="2"/>
  </r>
  <r>
    <s v="ART-101"/>
    <s v="I08"/>
    <s v="ART-101-I08"/>
    <s v="Art History and Apprecia"/>
    <s v="HUM"/>
    <n v="27"/>
    <x v="2"/>
  </r>
  <r>
    <s v="ART-101"/>
    <s v="I09"/>
    <s v="ART-101-I09"/>
    <s v="Art History and Apprecia"/>
    <s v="HUM"/>
    <n v="27"/>
    <x v="2"/>
  </r>
  <r>
    <s v="ART-101"/>
    <s v="I10"/>
    <s v="ART-101-I10"/>
    <s v="Art History and Apprecia"/>
    <s v="HUM"/>
    <n v="27"/>
    <x v="2"/>
  </r>
  <r>
    <s v="ART-101"/>
    <s v="I11"/>
    <s v="ART-101-I11"/>
    <s v="Art History and Apprecia"/>
    <s v="HUM"/>
    <n v="27"/>
    <x v="2"/>
  </r>
  <r>
    <s v="HIS-101"/>
    <s v="A01"/>
    <s v="HIS-101-A01"/>
    <s v="Western Civ to 1689"/>
    <s v="HUM"/>
    <n v="18"/>
    <x v="0"/>
  </r>
  <r>
    <s v="HIS-101"/>
    <s v="A02"/>
    <s v="HIS-101-A02"/>
    <s v="Western Civ to 1689"/>
    <s v="HUM"/>
    <n v="18"/>
    <x v="0"/>
  </r>
  <r>
    <s v="HIS-101"/>
    <s v="B01"/>
    <s v="HIS-101-B01"/>
    <s v="Western Civ to 1689"/>
    <s v="HUM"/>
    <n v="23"/>
    <x v="0"/>
  </r>
  <r>
    <s v="HIS-101"/>
    <s v="B02"/>
    <s v="HIS-101-B02"/>
    <s v="Western Civ to 1689"/>
    <s v="HUM"/>
    <n v="23"/>
    <x v="0"/>
  </r>
  <r>
    <s v="HIS-101"/>
    <s v="H01"/>
    <s v="HIS-101-H01"/>
    <s v="Western Civ to 1689"/>
    <s v="HUM"/>
    <n v="20"/>
    <x v="1"/>
  </r>
  <r>
    <s v="HIS-101"/>
    <s v="H02"/>
    <s v="HIS-101-H02"/>
    <s v="Western Civ to 1689"/>
    <s v="HUM"/>
    <n v="19"/>
    <x v="1"/>
  </r>
  <r>
    <s v="HIS-101"/>
    <s v="I01"/>
    <s v="HIS-101-I01"/>
    <s v="Western Civ to 1689"/>
    <s v="HUM"/>
    <n v="24"/>
    <x v="2"/>
  </r>
  <r>
    <s v="HIS-101"/>
    <s v="I02"/>
    <s v="HIS-101-I02"/>
    <s v="Western Civ to 1689"/>
    <s v="HUM"/>
    <n v="24"/>
    <x v="2"/>
  </r>
  <r>
    <s v="HIS-101"/>
    <s v="I03"/>
    <s v="HIS-101-I03"/>
    <s v="Western Civ to 1689"/>
    <s v="HUM"/>
    <n v="24"/>
    <x v="2"/>
  </r>
  <r>
    <s v="HIS-102"/>
    <s v="A01"/>
    <s v="HIS-102-A01"/>
    <s v="Western Civ Post 1689"/>
    <s v="HUM"/>
    <n v="24"/>
    <x v="0"/>
  </r>
  <r>
    <s v="HIS-102"/>
    <s v="B01"/>
    <s v="HIS-102-B01"/>
    <s v="Western Civ Post 1689"/>
    <s v="HUM"/>
    <n v="24"/>
    <x v="0"/>
  </r>
  <r>
    <s v="HIS-102"/>
    <s v="I01"/>
    <s v="HIS-102-I01"/>
    <s v="Western Civ Post 1689"/>
    <s v="HUM"/>
    <n v="23"/>
    <x v="2"/>
  </r>
  <r>
    <s v="HIS-102"/>
    <s v="I02"/>
    <s v="HIS-102-I02"/>
    <s v="Western Civ Post 1689"/>
    <s v="HUM"/>
    <n v="12"/>
    <x v="2"/>
  </r>
  <r>
    <s v="HIS-102"/>
    <s v="I03"/>
    <s v="HIS-102-I03"/>
    <s v="Western Civ Post 1689"/>
    <s v="HUM"/>
    <n v="13"/>
    <x v="2"/>
  </r>
  <r>
    <s v="HIS-102"/>
    <s v="I04"/>
    <s v="HIS-102-I04"/>
    <s v="Western Civ Post 1689"/>
    <s v="HUM"/>
    <n v="20"/>
    <x v="2"/>
  </r>
  <r>
    <s v="HIS-102"/>
    <s v="I05"/>
    <s v="HIS-102-I05"/>
    <s v="Western Civ Post 1689"/>
    <s v="HUM"/>
    <n v="7"/>
    <x v="2"/>
  </r>
  <r>
    <s v="HIS-201"/>
    <s v="A01"/>
    <s v="HIS-201-A01"/>
    <s v="Amer Hist: Disc to 1877"/>
    <s v="HUM"/>
    <n v="24"/>
    <x v="0"/>
  </r>
  <r>
    <s v="HIS-201"/>
    <s v="B01"/>
    <s v="HIS-201-B01"/>
    <s v="Amer Hist: Disc to 1877"/>
    <s v="HUM"/>
    <n v="24"/>
    <x v="0"/>
  </r>
  <r>
    <s v="HIS-201"/>
    <s v="B02"/>
    <s v="HIS-201-B02"/>
    <s v="Amer Hist: Disc to 1877"/>
    <s v="HUM"/>
    <n v="24"/>
    <x v="0"/>
  </r>
  <r>
    <s v="HIS-201"/>
    <s v="B03"/>
    <s v="HIS-201-B03"/>
    <s v="Amer Hist: Disc to 1877"/>
    <s v="HUM"/>
    <n v="20"/>
    <x v="0"/>
  </r>
  <r>
    <s v="HIS-201"/>
    <s v="B04"/>
    <s v="HIS-201-B04"/>
    <s v="Amer Hist: Disc to 1877"/>
    <s v="HUM"/>
    <n v="24"/>
    <x v="0"/>
  </r>
  <r>
    <s v="HIS-201"/>
    <s v="G01"/>
    <s v="HIS-201-G01"/>
    <s v="Amer Hist: Disc to 1877"/>
    <s v="HUM"/>
    <n v="11"/>
    <x v="0"/>
  </r>
  <r>
    <s v="HIS-201"/>
    <s v="H01"/>
    <s v="HIS-201-H01"/>
    <s v="Amer Hist: Disc to 1877"/>
    <s v="HUM"/>
    <n v="15"/>
    <x v="1"/>
  </r>
  <r>
    <s v="HIS-201"/>
    <s v="H02"/>
    <s v="HIS-201-H02"/>
    <s v="Amer Hist: Disc to 1877"/>
    <s v="HUM"/>
    <n v="16"/>
    <x v="1"/>
  </r>
  <r>
    <s v="HIS-201"/>
    <s v="H03"/>
    <s v="HIS-201-H03"/>
    <s v="Amer Hist: Disc to 1877"/>
    <s v="HUM"/>
    <n v="29"/>
    <x v="1"/>
  </r>
  <r>
    <s v="HIS-201"/>
    <s v="H04"/>
    <s v="HIS-201-H04"/>
    <s v="Amer Hist: Disc to 1877"/>
    <s v="HUM"/>
    <n v="30"/>
    <x v="1"/>
  </r>
  <r>
    <s v="HIS-201"/>
    <s v="H05"/>
    <s v="HIS-201-H05"/>
    <s v="Amer Hist: Disc to 1877"/>
    <s v="HUM"/>
    <n v="24"/>
    <x v="1"/>
  </r>
  <r>
    <s v="HIS-201"/>
    <s v="H06"/>
    <s v="HIS-201-H06"/>
    <s v="Amer Hist: Disc to 1877"/>
    <s v="HUM"/>
    <n v="13"/>
    <x v="1"/>
  </r>
  <r>
    <s v="HIS-201"/>
    <s v="H07"/>
    <s v="HIS-201-H07"/>
    <s v="Amer Hist: Disc to 1877"/>
    <s v="HUM"/>
    <n v="15"/>
    <x v="1"/>
  </r>
  <r>
    <s v="HIS-201"/>
    <s v="H08"/>
    <s v="HIS-201-H08"/>
    <s v="Amer Hist: Disc to 1877"/>
    <s v="HUM"/>
    <n v="15"/>
    <x v="1"/>
  </r>
  <r>
    <s v="HIS-201"/>
    <s v="H09"/>
    <s v="HIS-201-H09"/>
    <s v="Amer Hist: Disc to 1877"/>
    <s v="HUM"/>
    <n v="16"/>
    <x v="1"/>
  </r>
  <r>
    <s v="HIS-201"/>
    <s v="H10"/>
    <s v="HIS-201-H10"/>
    <s v="Amer Hist: Disc to 1877"/>
    <s v="HUM"/>
    <n v="22"/>
    <x v="1"/>
  </r>
  <r>
    <s v="HIS-201"/>
    <s v="H13"/>
    <s v="HIS-201-H13"/>
    <s v="Amer Hist: Disc to 1877"/>
    <s v="HUM"/>
    <n v="17"/>
    <x v="1"/>
  </r>
  <r>
    <s v="HIS-201"/>
    <s v="I01"/>
    <s v="HIS-201-I01"/>
    <s v="Amer Hist: Disc to 1877"/>
    <s v="HUM"/>
    <n v="24"/>
    <x v="2"/>
  </r>
  <r>
    <s v="HIS-201"/>
    <s v="I02"/>
    <s v="HIS-201-I02"/>
    <s v="Amer Hist: Disc to 1877"/>
    <s v="HUM"/>
    <n v="24"/>
    <x v="2"/>
  </r>
  <r>
    <s v="HIS-201"/>
    <s v="I03"/>
    <s v="HIS-201-I03"/>
    <s v="Amer Hist: Disc to 1877"/>
    <s v="HUM"/>
    <n v="24"/>
    <x v="2"/>
  </r>
  <r>
    <s v="HIS-201"/>
    <s v="I04"/>
    <s v="HIS-201-I04"/>
    <s v="Amer Hist: Disc to 1877"/>
    <s v="HUM"/>
    <n v="24"/>
    <x v="2"/>
  </r>
  <r>
    <s v="HIS-201"/>
    <s v="I05"/>
    <s v="HIS-201-I05"/>
    <s v="Amer Hist: Disc to 1877"/>
    <s v="HUM"/>
    <n v="24"/>
    <x v="2"/>
  </r>
  <r>
    <s v="HIS-201"/>
    <s v="I06"/>
    <s v="HIS-201-I06"/>
    <s v="Amer Hist: Disc to 1877"/>
    <s v="HUM"/>
    <n v="24"/>
    <x v="2"/>
  </r>
  <r>
    <s v="HIS-201"/>
    <s v="I07"/>
    <s v="HIS-201-I07"/>
    <s v="Amer Hist: Disc to 1877"/>
    <s v="HUM"/>
    <n v="24"/>
    <x v="2"/>
  </r>
  <r>
    <s v="HIS-201"/>
    <s v="W02"/>
    <s v="HIS-201-W02"/>
    <s v="Amer Hist: Disc to 1877"/>
    <s v="HUM"/>
    <n v="16"/>
    <x v="0"/>
  </r>
  <r>
    <s v="HIS-202"/>
    <s v="A01"/>
    <s v="HIS-202-A01"/>
    <s v="Amer Hist: 1877 to Pres"/>
    <s v="HUM"/>
    <n v="24"/>
    <x v="0"/>
  </r>
  <r>
    <s v="HIS-202"/>
    <s v="A02"/>
    <s v="HIS-202-A02"/>
    <s v="Amer Hist: 1877 to Pres"/>
    <s v="HUM"/>
    <n v="24"/>
    <x v="0"/>
  </r>
  <r>
    <s v="HIS-202"/>
    <s v="A03"/>
    <s v="HIS-202-A03"/>
    <s v="Amer Hist: 1877 to Pres"/>
    <s v="HUM"/>
    <n v="24"/>
    <x v="0"/>
  </r>
  <r>
    <s v="HIS-202"/>
    <s v="A04"/>
    <s v="HIS-202-A04"/>
    <s v="Amer Hist: 1877 to Pres"/>
    <s v="HUM"/>
    <n v="23"/>
    <x v="0"/>
  </r>
  <r>
    <s v="HIS-202"/>
    <s v="B02"/>
    <s v="HIS-202-B02"/>
    <s v="Amer Hist: 1877 to Pres"/>
    <s v="HUM"/>
    <n v="24"/>
    <x v="0"/>
  </r>
  <r>
    <s v="HIS-202"/>
    <s v="B03"/>
    <s v="HIS-202-B03"/>
    <s v="Amer Hist: 1877 to Pres"/>
    <s v="HUM"/>
    <n v="24"/>
    <x v="0"/>
  </r>
  <r>
    <s v="HIS-202"/>
    <s v="I01"/>
    <s v="HIS-202-I01"/>
    <s v="Amer Hist: 1877 to Pres"/>
    <s v="HUM"/>
    <n v="24"/>
    <x v="2"/>
  </r>
  <r>
    <s v="HIS-202"/>
    <s v="I02"/>
    <s v="HIS-202-I02"/>
    <s v="Amer Hist: 1877 to Pres"/>
    <s v="HUM"/>
    <n v="24"/>
    <x v="2"/>
  </r>
  <r>
    <s v="HIS-202"/>
    <s v="I03"/>
    <s v="HIS-202-I03"/>
    <s v="Amer Hist: 1877 to Pres"/>
    <s v="HUM"/>
    <n v="24"/>
    <x v="2"/>
  </r>
  <r>
    <s v="HIS-202"/>
    <s v="I04"/>
    <s v="HIS-202-I04"/>
    <s v="Amer Hist: 1877 to Pres"/>
    <s v="HUM"/>
    <n v="23"/>
    <x v="2"/>
  </r>
  <r>
    <s v="HIS-202"/>
    <s v="I05"/>
    <s v="HIS-202-I05"/>
    <s v="Amer Hist: 1877 to Pres"/>
    <s v="HUM"/>
    <n v="24"/>
    <x v="2"/>
  </r>
  <r>
    <s v="HIS-202"/>
    <s v="I06"/>
    <s v="HIS-202-I06"/>
    <s v="Amer Hist: 1877 to Pres"/>
    <s v="HUM"/>
    <n v="24"/>
    <x v="2"/>
  </r>
  <r>
    <s v="MUS-105"/>
    <s v="A01"/>
    <s v="MUS-105-A01"/>
    <s v="Music Appreciation"/>
    <s v="HUM"/>
    <n v="19"/>
    <x v="0"/>
  </r>
  <r>
    <s v="MUS-105"/>
    <s v="A02"/>
    <s v="MUS-105-A02"/>
    <s v="Music Appreciation"/>
    <s v="HUM"/>
    <n v="18"/>
    <x v="0"/>
  </r>
  <r>
    <s v="MUS-105"/>
    <s v="A03"/>
    <s v="MUS-105-A03"/>
    <s v="Music Appreciation"/>
    <s v="HUM"/>
    <n v="20"/>
    <x v="0"/>
  </r>
  <r>
    <s v="MUS-105"/>
    <s v="B01"/>
    <s v="MUS-105-B01"/>
    <s v="Music Appreciation"/>
    <s v="HUM"/>
    <n v="24"/>
    <x v="0"/>
  </r>
  <r>
    <s v="MUS-105"/>
    <s v="B02"/>
    <s v="MUS-105-B02"/>
    <s v="Music Appreciation"/>
    <s v="HUM"/>
    <n v="23"/>
    <x v="0"/>
  </r>
  <r>
    <s v="MUS-105"/>
    <s v="B03"/>
    <s v="MUS-105-B03"/>
    <s v="Music Appreciation"/>
    <s v="HUM"/>
    <n v="24"/>
    <x v="0"/>
  </r>
  <r>
    <s v="MUS-105"/>
    <s v="B04"/>
    <s v="MUS-105-B04"/>
    <s v="Music Appreciation"/>
    <s v="HUM"/>
    <n v="18"/>
    <x v="0"/>
  </r>
  <r>
    <s v="MUS-105"/>
    <s v="B05"/>
    <s v="MUS-105-B05"/>
    <s v="Music Appreciation"/>
    <s v="HUM"/>
    <n v="14"/>
    <x v="0"/>
  </r>
  <r>
    <s v="MUS-105"/>
    <s v="H01"/>
    <s v="MUS-105-H01"/>
    <s v="Music Appreciation"/>
    <s v="HUM"/>
    <n v="17"/>
    <x v="1"/>
  </r>
  <r>
    <s v="MUS-105"/>
    <s v="H02"/>
    <s v="MUS-105-H02"/>
    <s v="Music Appreciation"/>
    <s v="HUM"/>
    <n v="8"/>
    <x v="1"/>
  </r>
  <r>
    <s v="MUS-105"/>
    <s v="H03"/>
    <s v="MUS-105-H03"/>
    <s v="Music Appreciation"/>
    <s v="HUM"/>
    <n v="8"/>
    <x v="1"/>
  </r>
  <r>
    <s v="MUS-105"/>
    <s v="H04"/>
    <s v="MUS-105-H04"/>
    <s v="Music Appreciation"/>
    <s v="HUM"/>
    <n v="21"/>
    <x v="1"/>
  </r>
  <r>
    <s v="MUS-105"/>
    <s v="H05"/>
    <s v="MUS-105-H05"/>
    <s v="Music Appreciation"/>
    <s v="HUM"/>
    <n v="16"/>
    <x v="1"/>
  </r>
  <r>
    <s v="MUS-105"/>
    <s v="H06"/>
    <s v="MUS-105-H06"/>
    <s v="Music Appreciation"/>
    <s v="HUM"/>
    <n v="15"/>
    <x v="1"/>
  </r>
  <r>
    <s v="MUS-105"/>
    <s v="H08"/>
    <s v="MUS-105-H08"/>
    <s v="Music Appreciation"/>
    <s v="HUM"/>
    <n v="11"/>
    <x v="1"/>
  </r>
  <r>
    <s v="MUS-105"/>
    <s v="I01"/>
    <s v="MUS-105-I01"/>
    <s v="Music Appreciation"/>
    <s v="HUM"/>
    <n v="24"/>
    <x v="2"/>
  </r>
  <r>
    <s v="MUS-105"/>
    <s v="I02"/>
    <s v="MUS-105-I02"/>
    <s v="Music Appreciation"/>
    <s v="HUM"/>
    <n v="24"/>
    <x v="2"/>
  </r>
  <r>
    <s v="MUS-105"/>
    <s v="I03"/>
    <s v="MUS-105-I03"/>
    <s v="Music Appreciation"/>
    <s v="HUM"/>
    <n v="23"/>
    <x v="2"/>
  </r>
  <r>
    <s v="MUS-105"/>
    <s v="I04"/>
    <s v="MUS-105-I04"/>
    <s v="Music Appreciation"/>
    <s v="HUM"/>
    <n v="24"/>
    <x v="2"/>
  </r>
  <r>
    <s v="SPC-205"/>
    <s v="A01"/>
    <s v="SPC-205-A01"/>
    <s v="Public Speaking"/>
    <s v="HUM"/>
    <n v="22"/>
    <x v="0"/>
  </r>
  <r>
    <s v="SPC-205"/>
    <s v="A03"/>
    <s v="SPC-205-A03"/>
    <s v="Public Speaking"/>
    <s v="HUM"/>
    <n v="24"/>
    <x v="0"/>
  </r>
  <r>
    <s v="SPC-205"/>
    <s v="A05"/>
    <s v="SPC-205-A05"/>
    <s v="Public Speaking"/>
    <s v="HUM"/>
    <n v="24"/>
    <x v="0"/>
  </r>
  <r>
    <s v="SPC-205"/>
    <s v="A08"/>
    <s v="SPC-205-A08"/>
    <s v="Public Speaking"/>
    <s v="HUM"/>
    <n v="24"/>
    <x v="0"/>
  </r>
  <r>
    <s v="SPC-205"/>
    <s v="A09"/>
    <s v="SPC-205-A09"/>
    <s v="Public Speaking"/>
    <s v="HUM"/>
    <n v="24"/>
    <x v="0"/>
  </r>
  <r>
    <s v="SPC-205"/>
    <s v="A11"/>
    <s v="SPC-205-A11"/>
    <s v="Public Speaking"/>
    <s v="HUM"/>
    <n v="24"/>
    <x v="0"/>
  </r>
  <r>
    <s v="SPC-205"/>
    <s v="A12"/>
    <s v="SPC-205-A12"/>
    <s v="Public Speaking"/>
    <s v="HUM"/>
    <n v="24"/>
    <x v="0"/>
  </r>
  <r>
    <s v="SPC-205"/>
    <s v="A13"/>
    <s v="SPC-205-A13"/>
    <s v="Public Speaking"/>
    <s v="HUM"/>
    <n v="24"/>
    <x v="0"/>
  </r>
  <r>
    <s v="SPC-205"/>
    <s v="A14"/>
    <s v="SPC-205-A14"/>
    <s v="Public Speaking"/>
    <s v="HUM"/>
    <n v="23"/>
    <x v="0"/>
  </r>
  <r>
    <s v="SPC-205"/>
    <s v="B08"/>
    <s v="SPC-205-B08"/>
    <s v="Public Speaking"/>
    <s v="HUM"/>
    <n v="24"/>
    <x v="0"/>
  </r>
  <r>
    <s v="SPC-205"/>
    <s v="B09"/>
    <s v="SPC-205-B09"/>
    <s v="Public Speaking"/>
    <s v="HUM"/>
    <n v="24"/>
    <x v="0"/>
  </r>
  <r>
    <s v="SPC-205"/>
    <s v="B10"/>
    <s v="SPC-205-B10"/>
    <s v="Public Speaking"/>
    <s v="HUM"/>
    <n v="25"/>
    <x v="0"/>
  </r>
  <r>
    <s v="SPC-205"/>
    <s v="B11"/>
    <s v="SPC-205-B11"/>
    <s v="Public Speaking"/>
    <s v="HUM"/>
    <n v="22"/>
    <x v="0"/>
  </r>
  <r>
    <s v="SPC-205"/>
    <s v="G01"/>
    <s v="SPC-205-G01"/>
    <s v="Public Speaking"/>
    <s v="HUM"/>
    <n v="7"/>
    <x v="0"/>
  </r>
  <r>
    <s v="SPC-205"/>
    <s v="H01"/>
    <s v="SPC-205-H01"/>
    <s v="Public Speaking"/>
    <s v="HUM"/>
    <n v="24"/>
    <x v="1"/>
  </r>
  <r>
    <s v="SPC-205"/>
    <s v="H02"/>
    <s v="SPC-205-H02"/>
    <s v="Public Speaking"/>
    <s v="HUM"/>
    <n v="6"/>
    <x v="1"/>
  </r>
  <r>
    <s v="SPC-205"/>
    <s v="H03"/>
    <s v="SPC-205-H03"/>
    <s v="Public Speaking"/>
    <s v="HUM"/>
    <n v="18"/>
    <x v="1"/>
  </r>
  <r>
    <s v="SPC-205"/>
    <s v="H04"/>
    <s v="SPC-205-H04"/>
    <s v="Public Speaking"/>
    <s v="HUM"/>
    <n v="19"/>
    <x v="1"/>
  </r>
  <r>
    <s v="SPC-205"/>
    <s v="I01"/>
    <s v="SPC-205-I01"/>
    <s v="Public Speaking"/>
    <s v="HUM"/>
    <n v="23"/>
    <x v="2"/>
  </r>
  <r>
    <s v="SPC-205"/>
    <s v="I02"/>
    <s v="SPC-205-I02"/>
    <s v="Public Speaking"/>
    <s v="HUM"/>
    <n v="24"/>
    <x v="2"/>
  </r>
  <r>
    <s v="SPC-205"/>
    <s v="I03"/>
    <s v="SPC-205-I03"/>
    <s v="Public Speaking"/>
    <s v="HUM"/>
    <n v="24"/>
    <x v="2"/>
  </r>
  <r>
    <s v="SPC-205"/>
    <s v="I04"/>
    <s v="SPC-205-I04"/>
    <s v="Public Speaking"/>
    <s v="HUM"/>
    <n v="24"/>
    <x v="2"/>
  </r>
  <r>
    <s v="SPC-205"/>
    <s v="I05"/>
    <s v="SPC-205-I05"/>
    <s v="Public Speaking"/>
    <s v="HUM"/>
    <n v="24"/>
    <x v="2"/>
  </r>
  <r>
    <s v="SPC-205"/>
    <s v="I06"/>
    <s v="SPC-205-I06"/>
    <s v="Public Speaking"/>
    <s v="HUM"/>
    <n v="24"/>
    <x v="2"/>
  </r>
  <r>
    <s v="SPC-205"/>
    <s v="I07"/>
    <s v="SPC-205-I07"/>
    <s v="Public Speaking"/>
    <s v="HUM"/>
    <n v="24"/>
    <x v="2"/>
  </r>
  <r>
    <s v="SPC-205"/>
    <s v="I08"/>
    <s v="SPC-205-I08"/>
    <s v="Public Speaking"/>
    <s v="HUM"/>
    <n v="24"/>
    <x v="2"/>
  </r>
  <r>
    <s v="SPC-205"/>
    <s v="I09"/>
    <s v="SPC-205-I09"/>
    <s v="Public Speaking"/>
    <s v="HUM"/>
    <n v="24"/>
    <x v="2"/>
  </r>
  <r>
    <s v="SPC-205"/>
    <s v="I10"/>
    <s v="SPC-205-I10"/>
    <s v="Public Speaking"/>
    <s v="HUM"/>
    <n v="24"/>
    <x v="2"/>
  </r>
  <r>
    <s v="SPC-205"/>
    <s v="I11"/>
    <s v="SPC-205-I11"/>
    <s v="Public Speaking"/>
    <s v="HUM"/>
    <n v="24"/>
    <x v="2"/>
  </r>
  <r>
    <s v="SPC-205"/>
    <s v="I12"/>
    <s v="SPC-205-I12"/>
    <s v="Public Speaking"/>
    <s v="HUM"/>
    <n v="24"/>
    <x v="2"/>
  </r>
  <r>
    <s v="SPC-205"/>
    <s v="I13"/>
    <s v="SPC-205-I13"/>
    <s v="Public Speaking"/>
    <s v="HUM"/>
    <n v="25"/>
    <x v="2"/>
  </r>
  <r>
    <s v="SPC-205"/>
    <s v="I14"/>
    <s v="SPC-205-I14"/>
    <s v="Public Speaking"/>
    <s v="HUM"/>
    <n v="23"/>
    <x v="2"/>
  </r>
  <r>
    <s v="SPC-205"/>
    <s v="I15"/>
    <s v="SPC-205-I15"/>
    <s v="Public Speaking"/>
    <s v="HUM"/>
    <n v="25"/>
    <x v="2"/>
  </r>
  <r>
    <s v="THE-101"/>
    <s v="A01"/>
    <s v="THE-101-A01"/>
    <s v="Intro. to Theatre"/>
    <s v="HUM"/>
    <n v="25"/>
    <x v="0"/>
  </r>
  <r>
    <s v="THE-101"/>
    <s v="A02"/>
    <s v="THE-101-A02"/>
    <s v="Intro. to Theatre"/>
    <s v="HUM"/>
    <n v="20"/>
    <x v="0"/>
  </r>
  <r>
    <s v="THE-101"/>
    <s v="A03"/>
    <s v="THE-101-A03"/>
    <s v="Intro. to Theatre"/>
    <s v="HUM"/>
    <n v="14"/>
    <x v="0"/>
  </r>
  <r>
    <s v="THE-101"/>
    <s v="B01"/>
    <s v="THE-101-B01"/>
    <s v="Intro. to Theatre"/>
    <s v="HUM"/>
    <n v="26"/>
    <x v="0"/>
  </r>
  <r>
    <s v="THE-101"/>
    <s v="B02"/>
    <s v="THE-101-B02"/>
    <s v="Intro. to Theatre"/>
    <s v="HUM"/>
    <n v="27"/>
    <x v="0"/>
  </r>
  <r>
    <s v="THE-101"/>
    <s v="H01"/>
    <s v="THE-101-H01"/>
    <s v="Intro. to Theatre"/>
    <s v="HUM"/>
    <n v="10"/>
    <x v="1"/>
  </r>
  <r>
    <s v="THE-101"/>
    <s v="H03"/>
    <s v="THE-101-H03"/>
    <s v="Intro. to Theatre"/>
    <s v="HUM"/>
    <n v="24"/>
    <x v="1"/>
  </r>
  <r>
    <s v="THE-101"/>
    <s v="H04"/>
    <s v="THE-101-H04"/>
    <s v="Intro. to Theatre"/>
    <s v="HUM"/>
    <n v="11"/>
    <x v="1"/>
  </r>
  <r>
    <s v="THE-101"/>
    <s v="H05"/>
    <s v="THE-101-H05"/>
    <s v="Intro. to Theatre"/>
    <s v="HUM"/>
    <n v="8"/>
    <x v="1"/>
  </r>
  <r>
    <s v="THE-101"/>
    <s v="H07"/>
    <s v="THE-101-H07"/>
    <s v="Intro. to Theatre"/>
    <s v="HUM"/>
    <n v="17"/>
    <x v="1"/>
  </r>
  <r>
    <s v="THE-101"/>
    <s v="H08"/>
    <s v="THE-101-H08"/>
    <s v="Intro. to Theatre"/>
    <s v="HUM"/>
    <n v="14"/>
    <x v="1"/>
  </r>
  <r>
    <s v="THE-101"/>
    <s v="I01"/>
    <s v="THE-101-I01"/>
    <s v="Intro. to Theatre"/>
    <s v="HUM"/>
    <n v="26"/>
    <x v="2"/>
  </r>
  <r>
    <s v="THE-101"/>
    <s v="I02"/>
    <s v="THE-101-I02"/>
    <s v="Intro. to Theatre"/>
    <s v="HUM"/>
    <n v="27"/>
    <x v="2"/>
  </r>
  <r>
    <s v="THE-101"/>
    <s v="I03"/>
    <s v="THE-101-I03"/>
    <s v="Intro. to Theatre"/>
    <s v="HUM"/>
    <n v="27"/>
    <x v="2"/>
  </r>
  <r>
    <s v="ART-101"/>
    <s v="I90"/>
    <s v="ART-101-I90"/>
    <s v="Art History and Apprecia"/>
    <s v="HUM"/>
    <n v="7"/>
    <x v="2"/>
  </r>
  <r>
    <s v="HIS-201"/>
    <s v="I90"/>
    <s v="HIS-201-I90"/>
    <s v="Amer Hist: Disc to 1877"/>
    <s v="HUM"/>
    <n v="3"/>
    <x v="2"/>
  </r>
  <r>
    <s v="HIS-201"/>
    <s v="I91"/>
    <s v="HIS-201-I91"/>
    <s v="Amer Hist: Disc to 1877"/>
    <s v="HUM"/>
    <n v="0"/>
    <x v="2"/>
  </r>
  <r>
    <s v="HIS-202"/>
    <s v="I91"/>
    <s v="HIS-202-I91"/>
    <s v="Amer Hist: 1877 to Pres"/>
    <s v="HUM"/>
    <n v="2"/>
    <x v="2"/>
  </r>
  <r>
    <s v="MUS-105"/>
    <s v="I91"/>
    <s v="MUS-105-I91"/>
    <s v="Music Appreciation"/>
    <s v="HUM"/>
    <n v="12"/>
    <x v="2"/>
  </r>
  <r>
    <s v="SPC-205"/>
    <s v="I90"/>
    <s v="SPC-205-I90"/>
    <s v="Public Speaking"/>
    <s v="HUM"/>
    <n v="24"/>
    <x v="2"/>
  </r>
  <r>
    <s v="SPC-205"/>
    <s v="I91"/>
    <s v="SPC-205-I91"/>
    <s v="Public Speaking"/>
    <s v="HUM"/>
    <n v="9"/>
    <x v="2"/>
  </r>
  <r>
    <s v="THE-101"/>
    <s v="I91"/>
    <s v="THE-101-I91"/>
    <s v="Intro. to Theatre"/>
    <s v="HUM"/>
    <n v="0"/>
    <x v="2"/>
  </r>
  <r>
    <s v="ART-101"/>
    <s v="I81"/>
    <s v="ART-101-I81"/>
    <s v="Art History and Apprecia"/>
    <s v="HUM"/>
    <n v="27"/>
    <x v="2"/>
  </r>
  <r>
    <s v="ART-101"/>
    <s v="I82"/>
    <s v="ART-101-I82"/>
    <s v="Art History and Apprecia"/>
    <s v="HUM"/>
    <n v="16"/>
    <x v="2"/>
  </r>
  <r>
    <s v="ART-101"/>
    <s v="I83"/>
    <s v="ART-101-I83"/>
    <s v="Art History and Apprecia"/>
    <s v="HUM"/>
    <n v="8"/>
    <x v="2"/>
  </r>
  <r>
    <s v="HIS-101"/>
    <s v="I81"/>
    <s v="HIS-101-I81"/>
    <s v="Western Civ to 1689"/>
    <s v="HUM"/>
    <n v="3"/>
    <x v="2"/>
  </r>
  <r>
    <s v="HIS-101"/>
    <s v="I82"/>
    <s v="HIS-101-I82"/>
    <s v="Western Civ to 1689"/>
    <s v="HUM"/>
    <n v="2"/>
    <x v="2"/>
  </r>
  <r>
    <s v="HIS-102"/>
    <s v="I85"/>
    <s v="HIS-102-I85"/>
    <s v="Western Civ Post 1689"/>
    <s v="HUM"/>
    <n v="2"/>
    <x v="2"/>
  </r>
  <r>
    <s v="HIS-201"/>
    <s v="I81"/>
    <s v="HIS-201-I81"/>
    <s v="Amer Hist: Disc to 1877"/>
    <s v="HUM"/>
    <n v="24"/>
    <x v="2"/>
  </r>
  <r>
    <s v="HIS-201"/>
    <s v="I82"/>
    <s v="HIS-201-I82"/>
    <s v="Amer Hist: Disc to 1877"/>
    <s v="HUM"/>
    <n v="8"/>
    <x v="2"/>
  </r>
  <r>
    <s v="HIS-202"/>
    <s v="I81"/>
    <s v="HIS-202-I81"/>
    <s v="Amer Hist: 1877 to Pres"/>
    <s v="HUM"/>
    <n v="23"/>
    <x v="2"/>
  </r>
  <r>
    <s v="HIS-202"/>
    <s v="I82"/>
    <s v="HIS-202-I82"/>
    <s v="Amer Hist: 1877 to Pres"/>
    <s v="HUM"/>
    <n v="11"/>
    <x v="2"/>
  </r>
  <r>
    <s v="MUS-105"/>
    <s v="I81"/>
    <s v="MUS-105-I81"/>
    <s v="Music Appreciation"/>
    <s v="HUM"/>
    <n v="24"/>
    <x v="2"/>
  </r>
  <r>
    <s v="MUS-105"/>
    <s v="V81"/>
    <s v="MUS-105-V81"/>
    <s v="Music Appreciation"/>
    <s v="HUM"/>
    <n v="5"/>
    <x v="3"/>
  </r>
  <r>
    <s v="MUS-105"/>
    <s v="V83"/>
    <s v="MUS-105-V83"/>
    <s v="Music Appreciation"/>
    <s v="HUM"/>
    <n v="5"/>
    <x v="3"/>
  </r>
  <r>
    <s v="SPC-205"/>
    <s v="I83"/>
    <s v="SPC-205-I83"/>
    <s v="Public Speaking"/>
    <s v="HUM"/>
    <n v="24"/>
    <x v="2"/>
  </r>
  <r>
    <s v="SPC-205"/>
    <s v="I84"/>
    <s v="SPC-205-I84"/>
    <s v="Public Speaking"/>
    <s v="HUM"/>
    <n v="24"/>
    <x v="2"/>
  </r>
  <r>
    <s v="SPC-205"/>
    <s v="V81"/>
    <s v="SPC-205-V81"/>
    <s v="Public Speaking"/>
    <s v="HUM"/>
    <n v="24"/>
    <x v="3"/>
  </r>
  <r>
    <s v="THE-101"/>
    <m/>
    <s v="847"/>
    <s v="Intro. to Theatre"/>
    <s v="HUM"/>
    <n v="18"/>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5">
  <r>
    <s v="ENG-102"/>
    <s v="A01"/>
    <s v="ENG-102-A01"/>
    <s v="English Comp II"/>
    <s v="ENG"/>
    <n v="21"/>
    <x v="0"/>
  </r>
  <r>
    <s v="ENG-102"/>
    <s v="A03"/>
    <s v="ENG-102-A03"/>
    <s v="English Comp II"/>
    <s v="ENG"/>
    <n v="22"/>
    <x v="0"/>
  </r>
  <r>
    <s v="ENG-102"/>
    <s v="A04"/>
    <s v="ENG-102-A04"/>
    <s v="English Comp II"/>
    <s v="ENG"/>
    <n v="21"/>
    <x v="0"/>
  </r>
  <r>
    <s v="ENG-102"/>
    <s v="A05"/>
    <s v="ENG-102-A05"/>
    <s v="English Comp II"/>
    <s v="ENG"/>
    <n v="20"/>
    <x v="0"/>
  </r>
  <r>
    <s v="ENG-102"/>
    <s v="A06"/>
    <s v="ENG-102-A06"/>
    <s v="English Comp II"/>
    <s v="ENG"/>
    <n v="19"/>
    <x v="0"/>
  </r>
  <r>
    <s v="ENG-102"/>
    <s v="A07"/>
    <s v="ENG-102-A07"/>
    <s v="English Comp II"/>
    <s v="ENG"/>
    <n v="20"/>
    <x v="0"/>
  </r>
  <r>
    <s v="ENG-102"/>
    <s v="A08"/>
    <s v="ENG-102-A08"/>
    <s v="English Comp II"/>
    <s v="ENG"/>
    <n v="19"/>
    <x v="0"/>
  </r>
  <r>
    <s v="ENG-102"/>
    <s v="A09"/>
    <s v="ENG-102-A09"/>
    <s v="English Comp II"/>
    <s v="ENG"/>
    <n v="12"/>
    <x v="0"/>
  </r>
  <r>
    <s v="ENG-102"/>
    <s v="A10"/>
    <s v="ENG-102-A10"/>
    <s v="English Comp II"/>
    <s v="ENG"/>
    <n v="12"/>
    <x v="0"/>
  </r>
  <r>
    <s v="ENG-102"/>
    <s v="A15"/>
    <s v="ENG-102-A15"/>
    <s v="English Comp II"/>
    <s v="ENG"/>
    <n v="18"/>
    <x v="0"/>
  </r>
  <r>
    <s v="ENG-102"/>
    <s v="A16"/>
    <s v="ENG-102-A16"/>
    <s v="English Comp II"/>
    <s v="ENG"/>
    <n v="22"/>
    <x v="0"/>
  </r>
  <r>
    <s v="ENG-102"/>
    <s v="A17"/>
    <s v="ENG-102-A17"/>
    <s v="English Comp II"/>
    <s v="ENG"/>
    <n v="20"/>
    <x v="0"/>
  </r>
  <r>
    <s v="ENG-102"/>
    <s v="A1Y"/>
    <s v="ENG-102-A1Y"/>
    <s v="English Comp II"/>
    <s v="ENG"/>
    <n v="8"/>
    <x v="0"/>
  </r>
  <r>
    <s v="ENG-102"/>
    <s v="A20"/>
    <s v="ENG-102-A20"/>
    <s v="English Comp II"/>
    <s v="ENG"/>
    <n v="22"/>
    <x v="0"/>
  </r>
  <r>
    <s v="ENG-102"/>
    <s v="A21"/>
    <s v="ENG-102-A21"/>
    <s v="English Comp II"/>
    <s v="ENG"/>
    <n v="4"/>
    <x v="0"/>
  </r>
  <r>
    <s v="ENG-102"/>
    <s v="A60"/>
    <s v="ENG-102-A60"/>
    <s v="English Comp II"/>
    <s v="ENG"/>
    <n v="7"/>
    <x v="0"/>
  </r>
  <r>
    <s v="ENG-102"/>
    <s v="B01"/>
    <s v="ENG-102-B01"/>
    <s v="English Comp II"/>
    <s v="ENG"/>
    <n v="18"/>
    <x v="0"/>
  </r>
  <r>
    <s v="ENG-102"/>
    <s v="B02"/>
    <s v="ENG-102-B02"/>
    <s v="English Comp II"/>
    <s v="ENG"/>
    <n v="18"/>
    <x v="0"/>
  </r>
  <r>
    <s v="ENG-102"/>
    <s v="B03"/>
    <s v="ENG-102-B03"/>
    <s v="English Comp II"/>
    <s v="ENG"/>
    <n v="20"/>
    <x v="0"/>
  </r>
  <r>
    <s v="ENG-102"/>
    <s v="B04"/>
    <s v="ENG-102-B04"/>
    <s v="English Comp II"/>
    <s v="ENG"/>
    <n v="21"/>
    <x v="0"/>
  </r>
  <r>
    <s v="ENG-102"/>
    <s v="B05"/>
    <s v="ENG-102-B05"/>
    <s v="English Comp II"/>
    <s v="ENG"/>
    <n v="20"/>
    <x v="0"/>
  </r>
  <r>
    <s v="ENG-102"/>
    <s v="B06"/>
    <s v="ENG-102-B06"/>
    <s v="English Comp II"/>
    <s v="ENG"/>
    <n v="14"/>
    <x v="0"/>
  </r>
  <r>
    <s v="ENG-102"/>
    <s v="B07"/>
    <s v="ENG-102-B07"/>
    <s v="English Comp II"/>
    <s v="ENG"/>
    <n v="11"/>
    <x v="0"/>
  </r>
  <r>
    <s v="ENG-102"/>
    <s v="B08"/>
    <s v="ENG-102-B08"/>
    <s v="English Comp II"/>
    <s v="ENG"/>
    <n v="12"/>
    <x v="0"/>
  </r>
  <r>
    <s v="ENG-102"/>
    <s v="B09"/>
    <s v="ENG-102-B09"/>
    <s v="English Comp II"/>
    <s v="ENG"/>
    <n v="10"/>
    <x v="0"/>
  </r>
  <r>
    <s v="ENG-102"/>
    <s v="B11"/>
    <s v="ENG-102-B11"/>
    <s v="English Comp II"/>
    <s v="ENG"/>
    <n v="9"/>
    <x v="0"/>
  </r>
  <r>
    <s v="ENG-102"/>
    <s v="B12"/>
    <s v="ENG-102-B12"/>
    <s v="English Comp II"/>
    <s v="ENG"/>
    <n v="16"/>
    <x v="0"/>
  </r>
  <r>
    <s v="ENG-102"/>
    <s v="B13"/>
    <s v="ENG-102-B13"/>
    <s v="English Comp II"/>
    <s v="ENG"/>
    <n v="21"/>
    <x v="0"/>
  </r>
  <r>
    <s v="ENG-102"/>
    <s v="B14"/>
    <s v="ENG-102-B14"/>
    <s v="English Comp II"/>
    <s v="ENG"/>
    <n v="21"/>
    <x v="0"/>
  </r>
  <r>
    <s v="ENG-102"/>
    <s v="B15"/>
    <s v="ENG-102-B15"/>
    <s v="English Comp II"/>
    <s v="ENG"/>
    <n v="16"/>
    <x v="0"/>
  </r>
  <r>
    <s v="ENG-102"/>
    <s v="B16"/>
    <s v="ENG-102-B16"/>
    <s v="English Comp II"/>
    <s v="ENG"/>
    <n v="19"/>
    <x v="0"/>
  </r>
  <r>
    <s v="ENG-102"/>
    <s v="B19"/>
    <s v="ENG-102-B19"/>
    <s v="English Comp II"/>
    <s v="ENG"/>
    <n v="5"/>
    <x v="0"/>
  </r>
  <r>
    <s v="ENG-102"/>
    <s v="B51"/>
    <s v="ENG-102-B51"/>
    <s v="English Comp II"/>
    <s v="ENG"/>
    <n v="4"/>
    <x v="0"/>
  </r>
  <r>
    <s v="ENG-102"/>
    <s v="G02"/>
    <s v="ENG-102-G02"/>
    <s v="English Comp II"/>
    <s v="ENG"/>
    <n v="10"/>
    <x v="0"/>
  </r>
  <r>
    <s v="ENG-102"/>
    <s v="H01"/>
    <s v="ENG-102-H01"/>
    <s v="English Comp II"/>
    <s v="ENG"/>
    <n v="15"/>
    <x v="1"/>
  </r>
  <r>
    <s v="ENG-102"/>
    <s v="H02"/>
    <s v="ENG-102-H02"/>
    <s v="English Comp II"/>
    <s v="ENG"/>
    <n v="22"/>
    <x v="1"/>
  </r>
  <r>
    <s v="ENG-102"/>
    <s v="H03"/>
    <s v="ENG-102-H03"/>
    <s v="English Comp II"/>
    <s v="ENG"/>
    <n v="12"/>
    <x v="1"/>
  </r>
  <r>
    <s v="ENG-102"/>
    <s v="H04"/>
    <s v="ENG-102-H04"/>
    <s v="English Comp II"/>
    <s v="ENG"/>
    <n v="11"/>
    <x v="1"/>
  </r>
  <r>
    <s v="ENG-102"/>
    <s v="H05"/>
    <s v="ENG-102-H05"/>
    <s v="English Comp II"/>
    <s v="ENG"/>
    <n v="16"/>
    <x v="1"/>
  </r>
  <r>
    <s v="ENG-102"/>
    <s v="H06"/>
    <s v="ENG-102-H06"/>
    <s v="English Comp II"/>
    <s v="ENG"/>
    <n v="14"/>
    <x v="1"/>
  </r>
  <r>
    <s v="ENG-102"/>
    <s v="H07"/>
    <s v="ENG-102-H07"/>
    <s v="English Comp II"/>
    <s v="ENG"/>
    <n v="8"/>
    <x v="1"/>
  </r>
  <r>
    <s v="ENG-102"/>
    <s v="H08"/>
    <s v="ENG-102-H08"/>
    <s v="English Comp II"/>
    <s v="ENG"/>
    <n v="22"/>
    <x v="1"/>
  </r>
  <r>
    <s v="ENG-102"/>
    <s v="H10"/>
    <s v="ENG-102-H10"/>
    <s v="English Comp II"/>
    <s v="ENG"/>
    <n v="18"/>
    <x v="1"/>
  </r>
  <r>
    <s v="ENG-102"/>
    <s v="H11"/>
    <s v="ENG-102-H11"/>
    <s v="English Comp II"/>
    <s v="ENG"/>
    <n v="5"/>
    <x v="1"/>
  </r>
  <r>
    <s v="ENG-102"/>
    <s v="H13"/>
    <s v="ENG-102-H13"/>
    <s v="English Comp II"/>
    <s v="ENG"/>
    <n v="15"/>
    <x v="1"/>
  </r>
  <r>
    <s v="ENG-102"/>
    <s v="H14"/>
    <s v="ENG-102-H14"/>
    <s v="English Comp II"/>
    <s v="ENG"/>
    <n v="18"/>
    <x v="1"/>
  </r>
  <r>
    <s v="ENG-102"/>
    <s v="H15"/>
    <s v="ENG-102-H15"/>
    <s v="English Comp II"/>
    <s v="ENG"/>
    <n v="14"/>
    <x v="1"/>
  </r>
  <r>
    <s v="ENG-102"/>
    <s v="H16"/>
    <s v="ENG-102-H16"/>
    <s v="English Comp II"/>
    <s v="ENG"/>
    <n v="13"/>
    <x v="1"/>
  </r>
  <r>
    <s v="ENG-102"/>
    <s v="H17"/>
    <s v="ENG-102-H17"/>
    <s v="English Comp II"/>
    <s v="ENG"/>
    <n v="5"/>
    <x v="1"/>
  </r>
  <r>
    <s v="ENG-102"/>
    <s v="H19"/>
    <s v="ENG-102-H19"/>
    <s v="English Comp II"/>
    <s v="ENG"/>
    <n v="21"/>
    <x v="1"/>
  </r>
  <r>
    <s v="ENG-102"/>
    <s v="H20"/>
    <s v="ENG-102-H20"/>
    <s v="English Comp II"/>
    <s v="ENG"/>
    <n v="23"/>
    <x v="1"/>
  </r>
  <r>
    <s v="ENG-102"/>
    <s v="H21"/>
    <s v="ENG-102-H21"/>
    <s v="English Comp II"/>
    <s v="ENG"/>
    <n v="14"/>
    <x v="1"/>
  </r>
  <r>
    <s v="ENG-102"/>
    <s v="H22"/>
    <s v="ENG-102-H22"/>
    <s v="English Comp II"/>
    <s v="ENG"/>
    <n v="13"/>
    <x v="1"/>
  </r>
  <r>
    <s v="ENG-102"/>
    <s v="H23"/>
    <s v="ENG-102-H23"/>
    <s v="English Comp II"/>
    <s v="ENG"/>
    <n v="22"/>
    <x v="1"/>
  </r>
  <r>
    <s v="ENG-102"/>
    <s v="H24"/>
    <s v="ENG-102-H24"/>
    <s v="English Comp II"/>
    <s v="ENG"/>
    <n v="22"/>
    <x v="1"/>
  </r>
  <r>
    <s v="ENG-102"/>
    <s v="H25"/>
    <s v="ENG-102-H25"/>
    <s v="English Comp II"/>
    <s v="ENG"/>
    <n v="22"/>
    <x v="1"/>
  </r>
  <r>
    <s v="ENG-102"/>
    <s v="H26"/>
    <s v="ENG-102-H26"/>
    <s v="English Comp II"/>
    <s v="ENG"/>
    <n v="15"/>
    <x v="1"/>
  </r>
  <r>
    <s v="ENG-102"/>
    <s v="H27"/>
    <s v="ENG-102-H27"/>
    <s v="English Comp II"/>
    <s v="ENG"/>
    <n v="16"/>
    <x v="1"/>
  </r>
  <r>
    <s v="ENG-102"/>
    <s v="H28"/>
    <s v="ENG-102-H28"/>
    <s v="English Comp II"/>
    <s v="ENG"/>
    <n v="19"/>
    <x v="1"/>
  </r>
  <r>
    <s v="ENG-102"/>
    <s v="H29"/>
    <s v="ENG-102-H29"/>
    <s v="English Comp II"/>
    <s v="ENG"/>
    <n v="15"/>
    <x v="1"/>
  </r>
  <r>
    <s v="ENG-102"/>
    <s v="H30"/>
    <s v="ENG-102-H30"/>
    <s v="English Comp II"/>
    <s v="ENG"/>
    <n v="14"/>
    <x v="1"/>
  </r>
  <r>
    <s v="ENG-102"/>
    <s v="H31"/>
    <s v="ENG-102-H31"/>
    <s v="English Comp II"/>
    <s v="ENG"/>
    <n v="13"/>
    <x v="1"/>
  </r>
  <r>
    <s v="ENG-102"/>
    <s v="H32"/>
    <s v="ENG-102-H32"/>
    <s v="English Comp II"/>
    <s v="ENG"/>
    <n v="15"/>
    <x v="1"/>
  </r>
  <r>
    <s v="ENG-102"/>
    <s v="H33"/>
    <s v="ENG-102-H33"/>
    <s v="English Comp II"/>
    <s v="ENG"/>
    <n v="8"/>
    <x v="1"/>
  </r>
  <r>
    <s v="ENG-102"/>
    <s v="H34"/>
    <s v="ENG-102-H34"/>
    <s v="English Comp II"/>
    <s v="ENG"/>
    <n v="8"/>
    <x v="1"/>
  </r>
  <r>
    <s v="ENG-102"/>
    <s v="H35"/>
    <s v="ENG-102-H35"/>
    <s v="English Comp II"/>
    <s v="ENG"/>
    <n v="19"/>
    <x v="1"/>
  </r>
  <r>
    <s v="ENG-102"/>
    <s v="I01"/>
    <s v="ENG-102-I01"/>
    <s v="English Comp II"/>
    <s v="ENG"/>
    <n v="16"/>
    <x v="2"/>
  </r>
  <r>
    <s v="ENG-102"/>
    <s v="I02"/>
    <s v="ENG-102-I02"/>
    <s v="English Comp II"/>
    <s v="ENG"/>
    <n v="21"/>
    <x v="2"/>
  </r>
  <r>
    <s v="ENG-102"/>
    <s v="I03"/>
    <s v="ENG-102-I03"/>
    <s v="English Comp II"/>
    <s v="ENG"/>
    <n v="19"/>
    <x v="2"/>
  </r>
  <r>
    <s v="ENG-102"/>
    <s v="I04"/>
    <s v="ENG-102-I04"/>
    <s v="English Comp II"/>
    <s v="ENG"/>
    <n v="18"/>
    <x v="2"/>
  </r>
  <r>
    <s v="ENG-102"/>
    <s v="I05"/>
    <s v="ENG-102-I05"/>
    <s v="English Comp II"/>
    <s v="ENG"/>
    <n v="21"/>
    <x v="2"/>
  </r>
  <r>
    <s v="ENG-102"/>
    <s v="I06"/>
    <s v="ENG-102-I06"/>
    <s v="English Comp II"/>
    <s v="ENG"/>
    <n v="15"/>
    <x v="2"/>
  </r>
  <r>
    <s v="ENG-102"/>
    <s v="I07"/>
    <s v="ENG-102-I07"/>
    <s v="English Comp II"/>
    <s v="ENG"/>
    <n v="19"/>
    <x v="2"/>
  </r>
  <r>
    <s v="ENG-102"/>
    <s v="I08"/>
    <s v="ENG-102-I08"/>
    <s v="English Comp II"/>
    <s v="ENG"/>
    <n v="17"/>
    <x v="2"/>
  </r>
  <r>
    <s v="ENG-102"/>
    <s v="I09"/>
    <s v="ENG-102-I09"/>
    <s v="English Comp II"/>
    <s v="ENG"/>
    <n v="21"/>
    <x v="2"/>
  </r>
  <r>
    <s v="ENG-102"/>
    <s v="I10"/>
    <s v="ENG-102-I10"/>
    <s v="English Comp II"/>
    <s v="ENG"/>
    <n v="11"/>
    <x v="2"/>
  </r>
  <r>
    <s v="ENG-102"/>
    <s v="I12"/>
    <s v="ENG-102-I12"/>
    <s v="English Comp II"/>
    <s v="ENG"/>
    <n v="20"/>
    <x v="2"/>
  </r>
  <r>
    <s v="ENG-102"/>
    <s v="I13"/>
    <s v="ENG-102-I13"/>
    <s v="English Comp II"/>
    <s v="ENG"/>
    <n v="21"/>
    <x v="2"/>
  </r>
  <r>
    <s v="ENG-102"/>
    <s v="I14"/>
    <s v="ENG-102-I14"/>
    <s v="English Comp II"/>
    <s v="ENG"/>
    <n v="16"/>
    <x v="2"/>
  </r>
  <r>
    <s v="ENG-102"/>
    <s v="I15"/>
    <s v="ENG-102-I15"/>
    <s v="English Comp II"/>
    <s v="ENG"/>
    <n v="18"/>
    <x v="2"/>
  </r>
  <r>
    <s v="ENG-102"/>
    <s v="V02"/>
    <s v="ENG-102-V02"/>
    <s v="English Comp II"/>
    <s v="ENG"/>
    <n v="21"/>
    <x v="3"/>
  </r>
  <r>
    <s v="ENG-102"/>
    <s v="V03"/>
    <s v="ENG-102-V03"/>
    <s v="English Comp II"/>
    <s v="ENG"/>
    <n v="15"/>
    <x v="3"/>
  </r>
  <r>
    <s v="ENG-102"/>
    <s v="V51"/>
    <s v="ENG-102-V51"/>
    <s v="English Comp II"/>
    <s v="ENG"/>
    <n v="20"/>
    <x v="3"/>
  </r>
  <r>
    <s v="ENG-102"/>
    <s v="W01"/>
    <s v="ENG-102-W01"/>
    <s v="English Comp II"/>
    <s v="ENG"/>
    <n v="4"/>
    <x v="0"/>
  </r>
  <r>
    <s v="ENG-102"/>
    <s v="A81"/>
    <s v="ENG-102-A81"/>
    <s v="English Comp II"/>
    <s v="ENG"/>
    <n v="16"/>
    <x v="0"/>
  </r>
  <r>
    <s v="ENG-102"/>
    <s v="I81"/>
    <s v="ENG-102-I81"/>
    <s v="English Comp II"/>
    <s v="ENG"/>
    <n v="18"/>
    <x v="2"/>
  </r>
  <r>
    <s v="ENG-102"/>
    <s v="I82"/>
    <s v="ENG-102-I82"/>
    <s v="English Comp II"/>
    <s v="ENG"/>
    <n v="18"/>
    <x v="2"/>
  </r>
  <r>
    <s v="ENG-102"/>
    <s v="I83"/>
    <s v="ENG-102-I83"/>
    <s v="English Comp II"/>
    <s v="ENG"/>
    <n v="13"/>
    <x v="2"/>
  </r>
  <r>
    <s v="ENG-102"/>
    <s v="I20"/>
    <s v="ENG-102-I20"/>
    <s v="English Comp II"/>
    <s v="ENG"/>
    <n v="18"/>
    <x v="2"/>
  </r>
  <r>
    <s v="ENG-010"/>
    <s v="A01"/>
    <s v="ENG-010-A01"/>
    <s v="Developmental English"/>
    <s v="ENG"/>
    <n v="5"/>
    <x v="0"/>
  </r>
  <r>
    <s v="ENG-010"/>
    <s v="A02"/>
    <s v="ENG-010-A02"/>
    <s v="Developmental English"/>
    <s v="ENG"/>
    <n v="8"/>
    <x v="0"/>
  </r>
  <r>
    <s v="ENG-010"/>
    <s v="A05"/>
    <s v="ENG-010-A05"/>
    <s v="Developmental English"/>
    <s v="ENG"/>
    <n v="8"/>
    <x v="0"/>
  </r>
  <r>
    <s v="ENG-010"/>
    <s v="A06"/>
    <s v="ENG-010-A06"/>
    <s v="Developmental English"/>
    <s v="ENG"/>
    <n v="6"/>
    <x v="0"/>
  </r>
  <r>
    <s v="ENG-010"/>
    <s v="B03"/>
    <s v="ENG-010-B03"/>
    <s v="Developmental English"/>
    <s v="ENG"/>
    <n v="5"/>
    <x v="0"/>
  </r>
  <r>
    <s v="ENG-010"/>
    <s v="B04"/>
    <s v="ENG-010-B04"/>
    <s v="Developmental English"/>
    <s v="ENG"/>
    <n v="5"/>
    <x v="0"/>
  </r>
  <r>
    <s v="ENG-010"/>
    <s v="V03"/>
    <s v="ENG-010-V03"/>
    <s v="Developmental English"/>
    <s v="ENG"/>
    <n v="8"/>
    <x v="3"/>
  </r>
  <r>
    <s v="ENG-010"/>
    <s v="V04"/>
    <s v="ENG-010-V04"/>
    <s v="Developmental English"/>
    <s v="ENG"/>
    <n v="7"/>
    <x v="3"/>
  </r>
  <r>
    <s v="ENG-010"/>
    <s v="V05"/>
    <s v="ENG-010-V05"/>
    <s v="Developmental English"/>
    <s v="ENG"/>
    <n v="8"/>
    <x v="3"/>
  </r>
  <r>
    <s v="ENG-010"/>
    <s v="V06"/>
    <s v="ENG-010-V06"/>
    <s v="Developmental English"/>
    <s v="ENG"/>
    <n v="7"/>
    <x v="3"/>
  </r>
  <r>
    <s v="ENG-011"/>
    <s v="A01"/>
    <s v="ENG-011-A01"/>
    <s v="Dev English Basic Workshop"/>
    <s v="ENG"/>
    <n v="8"/>
    <x v="0"/>
  </r>
  <r>
    <s v="ENG-011"/>
    <s v="A02"/>
    <s v="ENG-011-A02"/>
    <s v="Dev English Basic Workshop"/>
    <s v="ENG"/>
    <n v="7"/>
    <x v="0"/>
  </r>
  <r>
    <s v="ENG-011"/>
    <s v="A03"/>
    <s v="ENG-011-A03"/>
    <s v="Dev English Basic Workshop"/>
    <s v="ENG"/>
    <n v="8"/>
    <x v="0"/>
  </r>
  <r>
    <s v="ENG-011"/>
    <s v="B01"/>
    <s v="ENG-011-B01"/>
    <s v="Dev English Basic Workshop"/>
    <s v="ENG"/>
    <n v="4"/>
    <x v="0"/>
  </r>
  <r>
    <s v="ENG-011"/>
    <s v="V01"/>
    <s v="ENG-011-V01"/>
    <s v="Dev English Basic Workshop"/>
    <s v="ENG"/>
    <n v="7"/>
    <x v="3"/>
  </r>
  <r>
    <s v="ENG-011"/>
    <s v="V03"/>
    <s v="ENG-011-V03"/>
    <s v="Dev English Basic Workshop"/>
    <s v="ENG"/>
    <n v="6"/>
    <x v="3"/>
  </r>
  <r>
    <s v="ENG-011"/>
    <s v="V51"/>
    <s v="ENG-011-V51"/>
    <s v="Dev English Basic Workshop"/>
    <s v="ENG"/>
    <n v="4"/>
    <x v="3"/>
  </r>
  <r>
    <s v="ENG-101"/>
    <s v="A02"/>
    <s v="ENG-101-A02"/>
    <s v="English Comp I"/>
    <s v="ENG"/>
    <n v="20"/>
    <x v="0"/>
  </r>
  <r>
    <s v="ENG-101"/>
    <s v="A03"/>
    <s v="ENG-101-A03"/>
    <s v="English Comp I"/>
    <s v="ENG"/>
    <n v="17"/>
    <x v="0"/>
  </r>
  <r>
    <s v="ENG-101"/>
    <s v="A05"/>
    <s v="ENG-101-A05"/>
    <s v="English Comp I"/>
    <s v="ENG"/>
    <n v="21"/>
    <x v="0"/>
  </r>
  <r>
    <s v="ENG-101"/>
    <s v="A06"/>
    <s v="ENG-101-A06"/>
    <s v="English Comp I"/>
    <s v="ENG"/>
    <n v="20"/>
    <x v="0"/>
  </r>
  <r>
    <s v="ENG-101"/>
    <s v="A07"/>
    <s v="ENG-101-A07"/>
    <s v="English Comp I"/>
    <s v="ENG"/>
    <n v="20"/>
    <x v="0"/>
  </r>
  <r>
    <s v="ENG-101"/>
    <s v="A09"/>
    <s v="ENG-101-A09"/>
    <s v="English Comp I"/>
    <s v="ENG"/>
    <n v="19"/>
    <x v="0"/>
  </r>
  <r>
    <s v="ENG-101"/>
    <s v="A10"/>
    <s v="ENG-101-A10"/>
    <s v="English Comp I"/>
    <s v="ENG"/>
    <n v="19"/>
    <x v="0"/>
  </r>
  <r>
    <s v="ENG-101"/>
    <s v="A11"/>
    <s v="ENG-101-A11"/>
    <s v="English Comp I"/>
    <s v="ENG"/>
    <n v="21"/>
    <x v="0"/>
  </r>
  <r>
    <s v="ENG-101"/>
    <s v="A12"/>
    <s v="ENG-101-A12"/>
    <s v="English Comp I"/>
    <s v="ENG"/>
    <n v="11"/>
    <x v="0"/>
  </r>
  <r>
    <s v="ENG-101"/>
    <s v="A14"/>
    <s v="ENG-101-A14"/>
    <s v="English Comp I"/>
    <s v="ENG"/>
    <n v="6"/>
    <x v="0"/>
  </r>
  <r>
    <s v="ENG-101"/>
    <s v="A15"/>
    <s v="ENG-101-A15"/>
    <s v="English Comp I"/>
    <s v="ENG"/>
    <n v="21"/>
    <x v="0"/>
  </r>
  <r>
    <s v="ENG-101"/>
    <s v="A16"/>
    <s v="ENG-101-A16"/>
    <s v="English Comp I"/>
    <s v="ENG"/>
    <n v="13"/>
    <x v="0"/>
  </r>
  <r>
    <s v="ENG-101"/>
    <s v="A51"/>
    <s v="ENG-101-A51"/>
    <s v="English Comp I"/>
    <s v="ENG"/>
    <n v="4"/>
    <x v="0"/>
  </r>
  <r>
    <s v="ENG-101"/>
    <s v="B01"/>
    <s v="ENG-101-B01"/>
    <s v="English Comp I"/>
    <s v="ENG"/>
    <n v="16"/>
    <x v="0"/>
  </r>
  <r>
    <s v="ENG-101"/>
    <s v="B02"/>
    <s v="ENG-101-B02"/>
    <s v="English Comp I"/>
    <s v="ENG"/>
    <n v="14"/>
    <x v="0"/>
  </r>
  <r>
    <s v="ENG-101"/>
    <s v="B04"/>
    <s v="ENG-101-B04"/>
    <s v="English Comp I"/>
    <s v="ENG"/>
    <n v="18"/>
    <x v="0"/>
  </r>
  <r>
    <s v="ENG-101"/>
    <s v="B05"/>
    <s v="ENG-101-B05"/>
    <s v="English Comp I"/>
    <s v="ENG"/>
    <n v="11"/>
    <x v="0"/>
  </r>
  <r>
    <s v="ENG-101"/>
    <s v="B06"/>
    <s v="ENG-101-B06"/>
    <s v="English Comp I"/>
    <s v="ENG"/>
    <n v="9"/>
    <x v="0"/>
  </r>
  <r>
    <s v="ENG-101"/>
    <s v="B07"/>
    <s v="ENG-101-B07"/>
    <s v="English Comp I"/>
    <s v="ENG"/>
    <n v="6"/>
    <x v="0"/>
  </r>
  <r>
    <s v="ENG-101"/>
    <s v="B08"/>
    <s v="ENG-101-B08"/>
    <s v="English Comp I"/>
    <s v="ENG"/>
    <n v="5"/>
    <x v="0"/>
  </r>
  <r>
    <s v="ENG-101"/>
    <s v="B10"/>
    <s v="ENG-101-B10"/>
    <s v="English Comp I"/>
    <s v="ENG"/>
    <n v="13"/>
    <x v="0"/>
  </r>
  <r>
    <s v="ENG-101"/>
    <s v="B11"/>
    <s v="ENG-101-B11"/>
    <s v="English Comp I"/>
    <s v="ENG"/>
    <n v="20"/>
    <x v="0"/>
  </r>
  <r>
    <s v="ENG-101"/>
    <s v="H01"/>
    <s v="ENG-101-H01"/>
    <s v="English Comp I"/>
    <s v="ENG"/>
    <n v="16"/>
    <x v="1"/>
  </r>
  <r>
    <s v="ENG-101"/>
    <s v="H02"/>
    <s v="ENG-101-H02"/>
    <s v="English Comp I"/>
    <s v="ENG"/>
    <n v="22"/>
    <x v="1"/>
  </r>
  <r>
    <s v="ENG-101"/>
    <s v="H03"/>
    <s v="ENG-101-H03"/>
    <s v="English Comp I"/>
    <s v="ENG"/>
    <n v="13"/>
    <x v="1"/>
  </r>
  <r>
    <s v="ENG-101"/>
    <s v="H04"/>
    <s v="ENG-101-H04"/>
    <s v="English Comp I"/>
    <s v="ENG"/>
    <n v="14"/>
    <x v="1"/>
  </r>
  <r>
    <s v="ENG-101"/>
    <s v="I01"/>
    <s v="ENG-101-I01"/>
    <s v="English Comp I"/>
    <s v="ENG"/>
    <n v="21"/>
    <x v="2"/>
  </r>
  <r>
    <s v="ENG-101"/>
    <s v="I02"/>
    <s v="ENG-101-I02"/>
    <s v="English Comp I"/>
    <s v="ENG"/>
    <n v="19"/>
    <x v="2"/>
  </r>
  <r>
    <s v="ENG-101"/>
    <s v="I03"/>
    <s v="ENG-101-I03"/>
    <s v="English Comp I"/>
    <s v="ENG"/>
    <n v="17"/>
    <x v="2"/>
  </r>
  <r>
    <s v="ENG-101"/>
    <s v="I04"/>
    <s v="ENG-101-I04"/>
    <s v="English Comp I"/>
    <s v="ENG"/>
    <n v="22"/>
    <x v="2"/>
  </r>
  <r>
    <s v="ENG-101"/>
    <s v="I05"/>
    <s v="ENG-101-I05"/>
    <s v="English Comp I"/>
    <s v="ENG"/>
    <n v="19"/>
    <x v="2"/>
  </r>
  <r>
    <s v="ENG-101"/>
    <s v="I06"/>
    <s v="ENG-101-I06"/>
    <s v="English Comp I"/>
    <s v="ENG"/>
    <n v="22"/>
    <x v="2"/>
  </r>
  <r>
    <s v="ENG-101"/>
    <s v="I07"/>
    <s v="ENG-101-I07"/>
    <s v="English Comp I"/>
    <s v="ENG"/>
    <n v="17"/>
    <x v="2"/>
  </r>
  <r>
    <s v="ENG-101"/>
    <s v="I08"/>
    <s v="ENG-101-I08"/>
    <s v="English Comp I"/>
    <s v="ENG"/>
    <n v="22"/>
    <x v="2"/>
  </r>
  <r>
    <s v="ENG-101"/>
    <s v="I09"/>
    <s v="ENG-101-I09"/>
    <s v="English Comp I"/>
    <s v="ENG"/>
    <n v="19"/>
    <x v="2"/>
  </r>
  <r>
    <s v="ENG-101"/>
    <s v="I10"/>
    <s v="ENG-101-I10"/>
    <s v="English Comp I"/>
    <s v="ENG"/>
    <n v="18"/>
    <x v="2"/>
  </r>
  <r>
    <s v="ENG-101"/>
    <s v="I11"/>
    <s v="ENG-101-I11"/>
    <s v="English Comp I"/>
    <s v="ENG"/>
    <n v="16"/>
    <x v="2"/>
  </r>
  <r>
    <s v="ENG-101"/>
    <s v="I12"/>
    <s v="ENG-101-I12"/>
    <s v="English Comp I"/>
    <s v="ENG"/>
    <n v="21"/>
    <x v="2"/>
  </r>
  <r>
    <s v="ENG-101"/>
    <s v="I13"/>
    <s v="ENG-101-I13"/>
    <s v="English Comp I"/>
    <s v="ENG"/>
    <n v="21"/>
    <x v="2"/>
  </r>
  <r>
    <s v="ENG-101"/>
    <s v="V01"/>
    <s v="ENG-101-V01"/>
    <s v="English Comp I"/>
    <s v="ENG"/>
    <n v="17"/>
    <x v="3"/>
  </r>
  <r>
    <s v="ENG-101"/>
    <s v="V02"/>
    <s v="ENG-101-V02"/>
    <s v="English Comp I"/>
    <s v="ENG"/>
    <n v="16"/>
    <x v="3"/>
  </r>
  <r>
    <s v="ENG-101"/>
    <s v="V04"/>
    <s v="ENG-101-V04"/>
    <s v="English Comp I"/>
    <s v="ENG"/>
    <n v="10"/>
    <x v="3"/>
  </r>
  <r>
    <s v="ENG-101"/>
    <s v="V51"/>
    <s v="ENG-101-V51"/>
    <s v="English Comp I"/>
    <s v="ENG"/>
    <n v="10"/>
    <x v="3"/>
  </r>
  <r>
    <s v="ENG-160"/>
    <s v="A01"/>
    <s v="ENG-160-A01"/>
    <s v="Technical Communications"/>
    <s v="ENG"/>
    <n v="18"/>
    <x v="0"/>
  </r>
  <r>
    <s v="ENG-160"/>
    <s v="A02"/>
    <s v="ENG-160-A02"/>
    <s v="Technical Communications"/>
    <s v="ENG"/>
    <n v="22"/>
    <x v="0"/>
  </r>
  <r>
    <s v="ENG-160"/>
    <s v="A03"/>
    <s v="ENG-160-A03"/>
    <s v="Technical Communications"/>
    <s v="ENG"/>
    <n v="21"/>
    <x v="0"/>
  </r>
  <r>
    <s v="ENG-160"/>
    <s v="A04"/>
    <s v="ENG-160-A04"/>
    <s v="Technical Communications"/>
    <s v="ENG"/>
    <n v="21"/>
    <x v="0"/>
  </r>
  <r>
    <s v="ENG-160"/>
    <s v="A05"/>
    <s v="ENG-160-A05"/>
    <s v="Technical Communications"/>
    <s v="ENG"/>
    <n v="21"/>
    <x v="0"/>
  </r>
  <r>
    <s v="ENG-160"/>
    <s v="A06"/>
    <s v="ENG-160-A06"/>
    <s v="Technical Communications"/>
    <s v="ENG"/>
    <n v="21"/>
    <x v="0"/>
  </r>
  <r>
    <s v="ENG-160"/>
    <s v="A07"/>
    <s v="ENG-160-A07"/>
    <s v="Technical Communications"/>
    <s v="ENG"/>
    <n v="22"/>
    <x v="0"/>
  </r>
  <r>
    <s v="ENG-160"/>
    <s v="I01"/>
    <s v="ENG-160-I01"/>
    <s v="Technical Communications"/>
    <s v="ENG"/>
    <n v="20"/>
    <x v="2"/>
  </r>
  <r>
    <s v="ENG-160"/>
    <s v="I02"/>
    <s v="ENG-160-I02"/>
    <s v="Technical Communications"/>
    <s v="ENG"/>
    <n v="20"/>
    <x v="2"/>
  </r>
  <r>
    <s v="ENG-160"/>
    <s v="I03"/>
    <s v="ENG-160-I03"/>
    <s v="Technical Communications"/>
    <s v="ENG"/>
    <n v="17"/>
    <x v="2"/>
  </r>
  <r>
    <s v="ENG-160"/>
    <s v="I04"/>
    <s v="ENG-160-I04"/>
    <s v="Technical Communications"/>
    <s v="ENG"/>
    <n v="20"/>
    <x v="2"/>
  </r>
  <r>
    <s v="ENG-160"/>
    <s v="I05"/>
    <s v="ENG-160-I05"/>
    <s v="Technical Communications"/>
    <s v="ENG"/>
    <n v="15"/>
    <x v="2"/>
  </r>
  <r>
    <s v="ENG-160"/>
    <s v="I06"/>
    <s v="ENG-160-I06"/>
    <s v="Technical Communications"/>
    <s v="ENG"/>
    <n v="19"/>
    <x v="2"/>
  </r>
  <r>
    <s v="ENG-160"/>
    <s v="I07"/>
    <s v="ENG-160-I07"/>
    <s v="Technical Communications"/>
    <s v="ENG"/>
    <n v="17"/>
    <x v="2"/>
  </r>
  <r>
    <s v="ENG-160"/>
    <s v="I09"/>
    <s v="ENG-160-I09"/>
    <s v="Technical Communications"/>
    <s v="ENG"/>
    <n v="18"/>
    <x v="2"/>
  </r>
  <r>
    <s v="ENG-160"/>
    <s v="I10"/>
    <s v="ENG-160-I10"/>
    <s v="Technical Communications"/>
    <s v="ENG"/>
    <n v="17"/>
    <x v="2"/>
  </r>
  <r>
    <s v="ENG-160"/>
    <s v="V01"/>
    <s v="ENG-160-V01"/>
    <s v="Technical Communications"/>
    <s v="ENG"/>
    <n v="19"/>
    <x v="3"/>
  </r>
  <r>
    <s v="ENG-160"/>
    <s v="V51"/>
    <s v="ENG-160-V51"/>
    <s v="Technical Communications"/>
    <s v="ENG"/>
    <n v="22"/>
    <x v="3"/>
  </r>
  <r>
    <s v="ENG-165"/>
    <s v="B01"/>
    <s v="ENG-165-B01"/>
    <s v="Prof Communications"/>
    <s v="ENG"/>
    <n v="12"/>
    <x v="0"/>
  </r>
  <r>
    <s v="ENG-165"/>
    <s v="I01"/>
    <s v="ENG-165-I01"/>
    <s v="Prof Communications"/>
    <s v="ENG"/>
    <n v="20"/>
    <x v="2"/>
  </r>
  <r>
    <s v="ENG-165"/>
    <s v="I02"/>
    <s v="ENG-165-I02"/>
    <s v="Prof Communications"/>
    <s v="ENG"/>
    <n v="22"/>
    <x v="2"/>
  </r>
  <r>
    <s v="ENG-165"/>
    <s v="V51"/>
    <s v="ENG-165-V51"/>
    <s v="Prof Communications"/>
    <s v="ENG"/>
    <n v="16"/>
    <x v="3"/>
  </r>
  <r>
    <s v="ENG-010"/>
    <s v="A81"/>
    <s v="ENG-010-A81"/>
    <s v="Developmental English"/>
    <s v="ENG"/>
    <n v="4"/>
    <x v="0"/>
  </r>
  <r>
    <s v="ENG-010"/>
    <s v="V81"/>
    <s v="ENG-010-V81"/>
    <s v="Developmental English"/>
    <s v="ENG"/>
    <n v="5"/>
    <x v="3"/>
  </r>
  <r>
    <s v="ENG-010"/>
    <s v="V82"/>
    <s v="ENG-010-V82"/>
    <s v="Developmental English"/>
    <s v="ENG"/>
    <n v="6"/>
    <x v="3"/>
  </r>
  <r>
    <s v="ENG-011"/>
    <s v="A81"/>
    <s v="ENG-011-A81"/>
    <s v="Dev English Basic Workshop"/>
    <s v="ENG"/>
    <n v="8"/>
    <x v="0"/>
  </r>
  <r>
    <s v="ENG-101"/>
    <s v="A83"/>
    <s v="ENG-101-A83"/>
    <s v="English Comp I"/>
    <s v="ENG"/>
    <n v="18"/>
    <x v="0"/>
  </r>
  <r>
    <s v="ENG-101"/>
    <s v="I81"/>
    <s v="ENG-101-I81"/>
    <s v="English Comp I"/>
    <s v="ENG"/>
    <n v="17"/>
    <x v="2"/>
  </r>
  <r>
    <s v="ENG-101"/>
    <s v="I82"/>
    <s v="ENG-101-I82"/>
    <s v="English Comp I"/>
    <s v="ENG"/>
    <n v="19"/>
    <x v="2"/>
  </r>
  <r>
    <s v="ENG-101"/>
    <s v="I84"/>
    <s v="ENG-101-I84"/>
    <s v="English Comp I"/>
    <s v="ENG"/>
    <n v="20"/>
    <x v="2"/>
  </r>
  <r>
    <s v="ENG-101"/>
    <s v="I85"/>
    <s v="ENG-101-I85"/>
    <s v="English Comp I"/>
    <s v="ENG"/>
    <n v="17"/>
    <x v="2"/>
  </r>
  <r>
    <s v="ENG-101"/>
    <s v="I86"/>
    <s v="ENG-101-I86"/>
    <s v="English Comp I"/>
    <s v="ENG"/>
    <n v="19"/>
    <x v="2"/>
  </r>
  <r>
    <s v="ENG-101"/>
    <s v="V81"/>
    <s v="ENG-101-V81"/>
    <s v="English Comp I"/>
    <s v="ENG"/>
    <n v="19"/>
    <x v="3"/>
  </r>
  <r>
    <s v="ENG-160"/>
    <s v="I81"/>
    <s v="ENG-160-I81"/>
    <s v="Technical Communications"/>
    <s v="ENG"/>
    <n v="19"/>
    <x v="2"/>
  </r>
  <r>
    <s v="ENG-160"/>
    <s v="I82"/>
    <s v="ENG-160-I82"/>
    <s v="Technical Communications"/>
    <s v="ENG"/>
    <n v="22"/>
    <x v="2"/>
  </r>
  <r>
    <s v="ENG-160"/>
    <s v="I84"/>
    <s v="ENG-160-I84"/>
    <s v="Technical Communications"/>
    <s v="ENG"/>
    <n v="18"/>
    <x v="2"/>
  </r>
  <r>
    <s v="ART-101"/>
    <s v="B01"/>
    <s v="ART-101-B01"/>
    <s v="Art History and Apprecia"/>
    <s v="HUM"/>
    <n v="26"/>
    <x v="0"/>
  </r>
  <r>
    <s v="ART-101"/>
    <s v="B02"/>
    <s v="ART-101-B02"/>
    <s v="Art History and Apprecia"/>
    <s v="HUM"/>
    <n v="12"/>
    <x v="0"/>
  </r>
  <r>
    <s v="ART-101"/>
    <s v="B03"/>
    <s v="ART-101-B03"/>
    <s v="Art History and Apprecia"/>
    <s v="HUM"/>
    <n v="23"/>
    <x v="0"/>
  </r>
  <r>
    <s v="ART-101"/>
    <s v="B06"/>
    <s v="ART-101-B06"/>
    <s v="Art History and Apprecia"/>
    <s v="HUM"/>
    <n v="25"/>
    <x v="0"/>
  </r>
  <r>
    <s v="ART-101"/>
    <s v="H01"/>
    <s v="ART-101-H01"/>
    <s v="Art History and Apprecia"/>
    <s v="HUM"/>
    <n v="14"/>
    <x v="1"/>
  </r>
  <r>
    <s v="ART-101"/>
    <s v="H02"/>
    <s v="ART-101-H02"/>
    <s v="Art History and Apprecia"/>
    <s v="HUM"/>
    <n v="22"/>
    <x v="1"/>
  </r>
  <r>
    <s v="ART-101"/>
    <s v="H03"/>
    <s v="ART-101-H03"/>
    <s v="Art History and Apprecia"/>
    <s v="HUM"/>
    <n v="13"/>
    <x v="1"/>
  </r>
  <r>
    <s v="ART-101"/>
    <s v="H05"/>
    <s v="ART-101-H05"/>
    <s v="Art History and Apprecia"/>
    <s v="HUM"/>
    <n v="25"/>
    <x v="1"/>
  </r>
  <r>
    <s v="ART-101"/>
    <s v="H06"/>
    <s v="ART-101-H06"/>
    <s v="Art History and Apprecia"/>
    <s v="HUM"/>
    <n v="16"/>
    <x v="1"/>
  </r>
  <r>
    <s v="ART-101"/>
    <s v="H07"/>
    <s v="ART-101-H07"/>
    <s v="Art History and Apprecia"/>
    <s v="HUM"/>
    <n v="23"/>
    <x v="1"/>
  </r>
  <r>
    <s v="ART-101"/>
    <s v="H09"/>
    <s v="ART-101-H09"/>
    <s v="Art History and Apprecia"/>
    <s v="HUM"/>
    <n v="20"/>
    <x v="1"/>
  </r>
  <r>
    <s v="ART-101"/>
    <s v="I01"/>
    <s v="ART-101-I01"/>
    <s v="Art History and Apprecia"/>
    <s v="HUM"/>
    <n v="23"/>
    <x v="2"/>
  </r>
  <r>
    <s v="ART-101"/>
    <s v="I02"/>
    <s v="ART-101-I02"/>
    <s v="Art History and Apprecia"/>
    <s v="HUM"/>
    <n v="21"/>
    <x v="2"/>
  </r>
  <r>
    <s v="ART-101"/>
    <s v="I03"/>
    <s v="ART-101-I03"/>
    <s v="Art History and Apprecia"/>
    <s v="HUM"/>
    <n v="27"/>
    <x v="2"/>
  </r>
  <r>
    <s v="ART-101"/>
    <s v="I04"/>
    <s v="ART-101-I04"/>
    <s v="Art History and Apprecia"/>
    <s v="HUM"/>
    <n v="23"/>
    <x v="2"/>
  </r>
  <r>
    <s v="ART-101"/>
    <s v="I05"/>
    <s v="ART-101-I05"/>
    <s v="Art History and Apprecia"/>
    <s v="HUM"/>
    <n v="22"/>
    <x v="2"/>
  </r>
  <r>
    <s v="ART-101"/>
    <s v="I06"/>
    <s v="ART-101-I06"/>
    <s v="Art History and Apprecia"/>
    <s v="HUM"/>
    <n v="17"/>
    <x v="2"/>
  </r>
  <r>
    <s v="ART-101"/>
    <s v="I07"/>
    <s v="ART-101-I07"/>
    <s v="Art History and Apprecia"/>
    <s v="HUM"/>
    <n v="14"/>
    <x v="2"/>
  </r>
  <r>
    <s v="ART-101"/>
    <s v="I09"/>
    <s v="ART-101-I09"/>
    <s v="Art History and Apprecia"/>
    <s v="HUM"/>
    <n v="13"/>
    <x v="2"/>
  </r>
  <r>
    <s v="ART-101"/>
    <s v="I12"/>
    <s v="ART-101-I12"/>
    <s v="Art History and Apprecia"/>
    <s v="HUM"/>
    <n v="15"/>
    <x v="2"/>
  </r>
  <r>
    <s v="HIS-101"/>
    <s v="A02"/>
    <s v="HIS-101-A02"/>
    <s v="Western Civ to 1689"/>
    <s v="HUM"/>
    <n v="10"/>
    <x v="0"/>
  </r>
  <r>
    <s v="HIS-101"/>
    <s v="A03"/>
    <s v="HIS-101-A03"/>
    <s v="Western Civ to 1689"/>
    <s v="HUM"/>
    <n v="9"/>
    <x v="0"/>
  </r>
  <r>
    <s v="HIS-101"/>
    <s v="B01"/>
    <s v="HIS-101-B01"/>
    <s v="Western Civ to 1689"/>
    <s v="HUM"/>
    <n v="10"/>
    <x v="0"/>
  </r>
  <r>
    <s v="HIS-101"/>
    <s v="B02"/>
    <s v="HIS-101-B02"/>
    <s v="Western Civ to 1689"/>
    <s v="HUM"/>
    <n v="16"/>
    <x v="0"/>
  </r>
  <r>
    <s v="HIS-101"/>
    <s v="I01"/>
    <s v="HIS-101-I01"/>
    <s v="Western Civ to 1689"/>
    <s v="HUM"/>
    <n v="17"/>
    <x v="2"/>
  </r>
  <r>
    <s v="HIS-101"/>
    <s v="I02"/>
    <s v="HIS-101-I02"/>
    <s v="Western Civ to 1689"/>
    <s v="HUM"/>
    <n v="19"/>
    <x v="2"/>
  </r>
  <r>
    <s v="HIS-101"/>
    <s v="I03"/>
    <s v="HIS-101-I03"/>
    <s v="Western Civ to 1689"/>
    <s v="HUM"/>
    <n v="11"/>
    <x v="2"/>
  </r>
  <r>
    <s v="HIS-102"/>
    <s v="A01"/>
    <s v="HIS-102-A01"/>
    <s v="Western Civ Post 1689"/>
    <s v="HUM"/>
    <n v="16"/>
    <x v="0"/>
  </r>
  <r>
    <s v="HIS-102"/>
    <s v="B01"/>
    <s v="HIS-102-B01"/>
    <s v="Western Civ Post 1689"/>
    <s v="HUM"/>
    <n v="13"/>
    <x v="0"/>
  </r>
  <r>
    <s v="HIS-102"/>
    <s v="H01"/>
    <s v="HIS-102-H01"/>
    <s v="Western Civ Post 1689"/>
    <s v="HUM"/>
    <n v="26"/>
    <x v="1"/>
  </r>
  <r>
    <s v="HIS-102"/>
    <s v="H02"/>
    <s v="HIS-102-H02"/>
    <s v="Western Civ Post 1689"/>
    <s v="HUM"/>
    <n v="21"/>
    <x v="1"/>
  </r>
  <r>
    <s v="HIS-102"/>
    <s v="H03"/>
    <s v="HIS-102-H03"/>
    <s v="Western Civ Post 1689"/>
    <s v="HUM"/>
    <n v="13"/>
    <x v="1"/>
  </r>
  <r>
    <s v="HIS-102"/>
    <s v="H04"/>
    <s v="HIS-102-H04"/>
    <s v="Western Civ Post 1689"/>
    <s v="HUM"/>
    <n v="14"/>
    <x v="1"/>
  </r>
  <r>
    <s v="HIS-102"/>
    <s v="I01"/>
    <s v="HIS-102-I01"/>
    <s v="Western Civ Post 1689"/>
    <s v="HUM"/>
    <n v="21"/>
    <x v="2"/>
  </r>
  <r>
    <s v="HIS-102"/>
    <s v="I02"/>
    <s v="HIS-102-I02"/>
    <s v="Western Civ Post 1689"/>
    <s v="HUM"/>
    <n v="22"/>
    <x v="2"/>
  </r>
  <r>
    <s v="HIS-102"/>
    <s v="I04"/>
    <s v="HIS-102-I04"/>
    <s v="Western Civ Post 1689"/>
    <s v="HUM"/>
    <n v="10"/>
    <x v="2"/>
  </r>
  <r>
    <s v="HIS-102"/>
    <s v="I05"/>
    <s v="HIS-102-I05"/>
    <s v="Western Civ Post 1689"/>
    <s v="HUM"/>
    <n v="15"/>
    <x v="2"/>
  </r>
  <r>
    <s v="HIS-201"/>
    <s v="A01"/>
    <s v="HIS-201-A01"/>
    <s v="Amer Hist: Disc to 1877"/>
    <s v="HUM"/>
    <n v="15"/>
    <x v="0"/>
  </r>
  <r>
    <s v="HIS-201"/>
    <s v="A02"/>
    <s v="HIS-201-A02"/>
    <s v="Amer Hist: Disc to 1877"/>
    <s v="HUM"/>
    <n v="21"/>
    <x v="0"/>
  </r>
  <r>
    <s v="HIS-201"/>
    <s v="B01"/>
    <s v="HIS-201-B01"/>
    <s v="Amer Hist: Disc to 1877"/>
    <s v="HUM"/>
    <n v="23"/>
    <x v="0"/>
  </r>
  <r>
    <s v="HIS-201"/>
    <s v="B02"/>
    <s v="HIS-201-B02"/>
    <s v="Amer Hist: Disc to 1877"/>
    <s v="HUM"/>
    <n v="24"/>
    <x v="0"/>
  </r>
  <r>
    <s v="HIS-201"/>
    <s v="I01"/>
    <s v="HIS-201-I01"/>
    <s v="Amer Hist: Disc to 1877"/>
    <s v="HUM"/>
    <n v="23"/>
    <x v="2"/>
  </r>
  <r>
    <s v="HIS-201"/>
    <s v="I02"/>
    <s v="HIS-201-I02"/>
    <s v="Amer Hist: Disc to 1877"/>
    <s v="HUM"/>
    <n v="23"/>
    <x v="2"/>
  </r>
  <r>
    <s v="HIS-201"/>
    <s v="I03"/>
    <s v="HIS-201-I03"/>
    <s v="Amer Hist: Disc to 1877"/>
    <s v="HUM"/>
    <n v="19"/>
    <x v="2"/>
  </r>
  <r>
    <s v="HIS-201"/>
    <s v="I04"/>
    <s v="HIS-201-I04"/>
    <s v="Amer Hist: Disc to 1877"/>
    <s v="HUM"/>
    <n v="20"/>
    <x v="2"/>
  </r>
  <r>
    <s v="HIS-201"/>
    <s v="I05"/>
    <s v="HIS-201-I05"/>
    <s v="Amer Hist: Disc to 1877"/>
    <s v="HUM"/>
    <n v="20"/>
    <x v="2"/>
  </r>
  <r>
    <s v="HIS-202"/>
    <s v="A04"/>
    <s v="HIS-202-A04"/>
    <s v="Amer Hist: 1877 to Pres"/>
    <s v="HUM"/>
    <n v="20"/>
    <x v="0"/>
  </r>
  <r>
    <s v="HIS-202"/>
    <s v="A05"/>
    <s v="HIS-202-A05"/>
    <s v="Amer Hist: 1877 to Pres"/>
    <s v="HUM"/>
    <n v="23"/>
    <x v="0"/>
  </r>
  <r>
    <s v="HIS-202"/>
    <s v="A1Y"/>
    <s v="HIS-202-A1Y"/>
    <s v="Amer Hist: 1877 to Pres"/>
    <s v="HUM"/>
    <n v="7"/>
    <x v="0"/>
  </r>
  <r>
    <s v="HIS-202"/>
    <s v="B01"/>
    <s v="HIS-202-B01"/>
    <s v="Amer Hist: 1877 to Pres"/>
    <s v="HUM"/>
    <n v="23"/>
    <x v="0"/>
  </r>
  <r>
    <s v="HIS-202"/>
    <s v="B02"/>
    <s v="HIS-202-B02"/>
    <s v="Amer Hist: 1877 to Pres"/>
    <s v="HUM"/>
    <n v="19"/>
    <x v="0"/>
  </r>
  <r>
    <s v="HIS-202"/>
    <s v="B03"/>
    <s v="HIS-202-B03"/>
    <s v="Amer Hist: 1877 to Pres"/>
    <s v="HUM"/>
    <n v="14"/>
    <x v="0"/>
  </r>
  <r>
    <s v="HIS-202"/>
    <s v="H01"/>
    <s v="HIS-202-H01"/>
    <s v="Amer Hist: 1877 to Pres"/>
    <s v="HUM"/>
    <n v="16"/>
    <x v="1"/>
  </r>
  <r>
    <s v="HIS-202"/>
    <s v="H02"/>
    <s v="HIS-202-H02"/>
    <s v="Amer Hist: 1877 to Pres"/>
    <s v="HUM"/>
    <n v="17"/>
    <x v="1"/>
  </r>
  <r>
    <s v="HIS-202"/>
    <s v="H03"/>
    <s v="HIS-202-H03"/>
    <s v="Amer Hist: 1877 to Pres"/>
    <s v="HUM"/>
    <n v="26"/>
    <x v="1"/>
  </r>
  <r>
    <s v="HIS-202"/>
    <s v="H04"/>
    <s v="HIS-202-H04"/>
    <s v="Amer Hist: 1877 to Pres"/>
    <s v="HUM"/>
    <n v="28"/>
    <x v="1"/>
  </r>
  <r>
    <s v="HIS-202"/>
    <s v="H05"/>
    <s v="HIS-202-H05"/>
    <s v="Amer Hist: 1877 to Pres"/>
    <s v="HUM"/>
    <n v="12"/>
    <x v="1"/>
  </r>
  <r>
    <s v="HIS-202"/>
    <s v="H06"/>
    <s v="HIS-202-H06"/>
    <s v="Amer Hist: 1877 to Pres"/>
    <s v="HUM"/>
    <n v="15"/>
    <x v="1"/>
  </r>
  <r>
    <s v="HIS-202"/>
    <s v="H07"/>
    <s v="HIS-202-H07"/>
    <s v="Amer Hist: 1877 to Pres"/>
    <s v="HUM"/>
    <n v="14"/>
    <x v="1"/>
  </r>
  <r>
    <s v="HIS-202"/>
    <s v="H08"/>
    <s v="HIS-202-H08"/>
    <s v="Amer Hist: 1877 to Pres"/>
    <s v="HUM"/>
    <n v="15"/>
    <x v="1"/>
  </r>
  <r>
    <s v="HIS-202"/>
    <s v="H09"/>
    <s v="HIS-202-H09"/>
    <s v="Amer Hist: 1877 to Pres"/>
    <s v="HUM"/>
    <n v="21"/>
    <x v="1"/>
  </r>
  <r>
    <s v="HIS-202"/>
    <s v="H10"/>
    <s v="HIS-202-H10"/>
    <s v="Amer Hist: 1877 to Pres"/>
    <s v="HUM"/>
    <n v="19"/>
    <x v="1"/>
  </r>
  <r>
    <s v="HIS-202"/>
    <s v="H11"/>
    <s v="HIS-202-H11"/>
    <s v="Amer Hist: 1877 to Pres"/>
    <s v="HUM"/>
    <n v="11"/>
    <x v="1"/>
  </r>
  <r>
    <s v="HIS-202"/>
    <s v="I01"/>
    <s v="HIS-202-I01"/>
    <s v="Amer Hist: 1877 to Pres"/>
    <s v="HUM"/>
    <n v="20"/>
    <x v="2"/>
  </r>
  <r>
    <s v="HIS-202"/>
    <s v="I02"/>
    <s v="HIS-202-I02"/>
    <s v="Amer Hist: 1877 to Pres"/>
    <s v="HUM"/>
    <n v="20"/>
    <x v="2"/>
  </r>
  <r>
    <s v="HIS-202"/>
    <s v="I03"/>
    <s v="HIS-202-I03"/>
    <s v="Amer Hist: 1877 to Pres"/>
    <s v="HUM"/>
    <n v="23"/>
    <x v="2"/>
  </r>
  <r>
    <s v="HIS-202"/>
    <s v="I04"/>
    <s v="HIS-202-I04"/>
    <s v="Amer Hist: 1877 to Pres"/>
    <s v="HUM"/>
    <n v="22"/>
    <x v="2"/>
  </r>
  <r>
    <s v="HIS-202"/>
    <s v="I06"/>
    <s v="HIS-202-I06"/>
    <s v="Amer Hist: 1877 to Pres"/>
    <s v="HUM"/>
    <n v="19"/>
    <x v="2"/>
  </r>
  <r>
    <s v="HIS-202"/>
    <s v="I07"/>
    <s v="HIS-202-I07"/>
    <s v="Amer Hist: 1877 to Pres"/>
    <s v="HUM"/>
    <n v="18"/>
    <x v="2"/>
  </r>
  <r>
    <s v="HIS-202"/>
    <s v="W01"/>
    <s v="HIS-202-W01"/>
    <s v="Amer Hist: 1877 to Pres"/>
    <s v="HUM"/>
    <n v="12"/>
    <x v="0"/>
  </r>
  <r>
    <s v="MUS-105"/>
    <s v="A01"/>
    <s v="MUS-105-A01"/>
    <s v="Music Appreciation"/>
    <s v="HUM"/>
    <n v="10"/>
    <x v="0"/>
  </r>
  <r>
    <s v="MUS-105"/>
    <s v="A02"/>
    <s v="MUS-105-A02"/>
    <s v="Music Appreciation"/>
    <s v="HUM"/>
    <n v="9"/>
    <x v="0"/>
  </r>
  <r>
    <s v="MUS-105"/>
    <s v="A03"/>
    <s v="MUS-105-A03"/>
    <s v="Music Appreciation"/>
    <s v="HUM"/>
    <n v="9"/>
    <x v="0"/>
  </r>
  <r>
    <s v="MUS-105"/>
    <s v="A04"/>
    <s v="MUS-105-A04"/>
    <s v="Music Appreciation"/>
    <s v="HUM"/>
    <n v="5"/>
    <x v="0"/>
  </r>
  <r>
    <s v="MUS-105"/>
    <s v="B02"/>
    <s v="MUS-105-B02"/>
    <s v="Music Appreciation"/>
    <s v="HUM"/>
    <n v="11"/>
    <x v="0"/>
  </r>
  <r>
    <s v="MUS-105"/>
    <s v="B03"/>
    <s v="MUS-105-B03"/>
    <s v="Music Appreciation"/>
    <s v="HUM"/>
    <n v="14"/>
    <x v="0"/>
  </r>
  <r>
    <s v="MUS-105"/>
    <s v="H01"/>
    <s v="MUS-105-H01"/>
    <s v="Music Appreciation"/>
    <s v="HUM"/>
    <n v="23"/>
    <x v="1"/>
  </r>
  <r>
    <s v="MUS-105"/>
    <s v="H02"/>
    <s v="MUS-105-H02"/>
    <s v="Music Appreciation"/>
    <s v="HUM"/>
    <n v="6"/>
    <x v="1"/>
  </r>
  <r>
    <s v="MUS-105"/>
    <s v="H03"/>
    <s v="MUS-105-H03"/>
    <s v="Music Appreciation"/>
    <s v="HUM"/>
    <n v="10"/>
    <x v="1"/>
  </r>
  <r>
    <s v="MUS-105"/>
    <s v="H04"/>
    <s v="MUS-105-H04"/>
    <s v="Music Appreciation"/>
    <s v="HUM"/>
    <n v="11"/>
    <x v="1"/>
  </r>
  <r>
    <s v="MUS-105"/>
    <s v="H05"/>
    <s v="MUS-105-H05"/>
    <s v="Music Appreciation"/>
    <s v="HUM"/>
    <n v="11"/>
    <x v="1"/>
  </r>
  <r>
    <s v="MUS-105"/>
    <s v="I01"/>
    <s v="MUS-105-I01"/>
    <s v="Music Appreciation"/>
    <s v="HUM"/>
    <n v="20"/>
    <x v="2"/>
  </r>
  <r>
    <s v="MUS-105"/>
    <s v="I02"/>
    <s v="MUS-105-I02"/>
    <s v="Music Appreciation"/>
    <s v="HUM"/>
    <n v="24"/>
    <x v="2"/>
  </r>
  <r>
    <s v="MUS-105"/>
    <s v="I03"/>
    <s v="MUS-105-I03"/>
    <s v="Music Appreciation"/>
    <s v="HUM"/>
    <n v="23"/>
    <x v="2"/>
  </r>
  <r>
    <s v="MUS-105"/>
    <s v="I04"/>
    <s v="MUS-105-I04"/>
    <s v="Music Appreciation"/>
    <s v="HUM"/>
    <n v="16"/>
    <x v="2"/>
  </r>
  <r>
    <s v="MUS-105"/>
    <s v="I05"/>
    <s v="MUS-105-I05"/>
    <s v="Music Appreciation"/>
    <s v="HUM"/>
    <n v="19"/>
    <x v="2"/>
  </r>
  <r>
    <s v="MUS-105"/>
    <s v="I06"/>
    <s v="MUS-105-I06"/>
    <s v="Music Appreciation"/>
    <s v="HUM"/>
    <n v="10"/>
    <x v="2"/>
  </r>
  <r>
    <s v="SPC-205"/>
    <s v="A04"/>
    <s v="SPC-205-A04"/>
    <s v="Public Speaking"/>
    <s v="HUM"/>
    <n v="23"/>
    <x v="0"/>
  </r>
  <r>
    <s v="SPC-205"/>
    <s v="A06"/>
    <s v="SPC-205-A06"/>
    <s v="Public Speaking"/>
    <s v="HUM"/>
    <n v="21"/>
    <x v="0"/>
  </r>
  <r>
    <s v="SPC-205"/>
    <s v="A07"/>
    <s v="SPC-205-A07"/>
    <s v="Public Speaking"/>
    <s v="HUM"/>
    <n v="21"/>
    <x v="0"/>
  </r>
  <r>
    <s v="SPC-205"/>
    <s v="A08"/>
    <s v="SPC-205-A08"/>
    <s v="Public Speaking"/>
    <s v="HUM"/>
    <n v="22"/>
    <x v="0"/>
  </r>
  <r>
    <s v="SPC-205"/>
    <s v="A09"/>
    <s v="SPC-205-A09"/>
    <s v="Public Speaking"/>
    <s v="HUM"/>
    <n v="22"/>
    <x v="0"/>
  </r>
  <r>
    <s v="SPC-205"/>
    <s v="B01"/>
    <s v="SPC-205-B01"/>
    <s v="Public Speaking"/>
    <s v="HUM"/>
    <n v="8"/>
    <x v="0"/>
  </r>
  <r>
    <s v="SPC-205"/>
    <s v="B02"/>
    <s v="SPC-205-B02"/>
    <s v="Public Speaking"/>
    <s v="HUM"/>
    <n v="19"/>
    <x v="0"/>
  </r>
  <r>
    <s v="SPC-205"/>
    <s v="B04"/>
    <s v="SPC-205-B04"/>
    <s v="Public Speaking"/>
    <s v="HUM"/>
    <n v="18"/>
    <x v="0"/>
  </r>
  <r>
    <s v="SPC-205"/>
    <s v="B06"/>
    <s v="SPC-205-B06"/>
    <s v="Public Speaking"/>
    <s v="HUM"/>
    <n v="14"/>
    <x v="0"/>
  </r>
  <r>
    <s v="SPC-205"/>
    <s v="B07"/>
    <s v="SPC-205-B07"/>
    <s v="Public Speaking"/>
    <s v="HUM"/>
    <n v="15"/>
    <x v="0"/>
  </r>
  <r>
    <s v="SPC-205"/>
    <s v="B08"/>
    <s v="SPC-205-B08"/>
    <s v="Public Speaking"/>
    <s v="HUM"/>
    <n v="20"/>
    <x v="0"/>
  </r>
  <r>
    <s v="SPC-205"/>
    <s v="B09"/>
    <s v="SPC-205-B09"/>
    <s v="Public Speaking"/>
    <s v="HUM"/>
    <n v="14"/>
    <x v="0"/>
  </r>
  <r>
    <s v="SPC-205"/>
    <s v="H03"/>
    <s v="SPC-205-H03"/>
    <s v="Public Speaking"/>
    <s v="HUM"/>
    <n v="12"/>
    <x v="1"/>
  </r>
  <r>
    <s v="SPC-205"/>
    <s v="H04"/>
    <s v="SPC-205-H04"/>
    <s v="Public Speaking"/>
    <s v="HUM"/>
    <n v="21"/>
    <x v="1"/>
  </r>
  <r>
    <s v="SPC-205"/>
    <s v="I01"/>
    <s v="SPC-205-I01"/>
    <s v="Public Speaking"/>
    <s v="HUM"/>
    <n v="20"/>
    <x v="2"/>
  </r>
  <r>
    <s v="SPC-205"/>
    <s v="I02"/>
    <s v="SPC-205-I02"/>
    <s v="Public Speaking"/>
    <s v="HUM"/>
    <n v="23"/>
    <x v="2"/>
  </r>
  <r>
    <s v="SPC-205"/>
    <s v="I03"/>
    <s v="SPC-205-I03"/>
    <s v="Public Speaking"/>
    <s v="HUM"/>
    <n v="19"/>
    <x v="2"/>
  </r>
  <r>
    <s v="SPC-205"/>
    <s v="I04"/>
    <s v="SPC-205-I04"/>
    <s v="Public Speaking"/>
    <s v="HUM"/>
    <n v="23"/>
    <x v="2"/>
  </r>
  <r>
    <s v="SPC-205"/>
    <s v="I05"/>
    <s v="SPC-205-I05"/>
    <s v="Public Speaking"/>
    <s v="HUM"/>
    <n v="20"/>
    <x v="2"/>
  </r>
  <r>
    <s v="SPC-205"/>
    <s v="I06"/>
    <s v="SPC-205-I06"/>
    <s v="Public Speaking"/>
    <s v="HUM"/>
    <n v="21"/>
    <x v="2"/>
  </r>
  <r>
    <s v="SPC-205"/>
    <s v="I07"/>
    <s v="SPC-205-I07"/>
    <s v="Public Speaking"/>
    <s v="HUM"/>
    <n v="15"/>
    <x v="2"/>
  </r>
  <r>
    <s v="SPC-205"/>
    <s v="I08"/>
    <s v="SPC-205-I08"/>
    <s v="Public Speaking"/>
    <s v="HUM"/>
    <n v="21"/>
    <x v="2"/>
  </r>
  <r>
    <s v="SPC-205"/>
    <s v="I09"/>
    <s v="SPC-205-I09"/>
    <s v="Public Speaking"/>
    <s v="HUM"/>
    <n v="21"/>
    <x v="2"/>
  </r>
  <r>
    <s v="SPC-205"/>
    <s v="I10"/>
    <s v="SPC-205-I10"/>
    <s v="Public Speaking"/>
    <s v="HUM"/>
    <n v="17"/>
    <x v="2"/>
  </r>
  <r>
    <s v="SPC-205"/>
    <s v="I11"/>
    <s v="SPC-205-I11"/>
    <s v="Public Speaking"/>
    <s v="HUM"/>
    <n v="17"/>
    <x v="2"/>
  </r>
  <r>
    <s v="SPC-205"/>
    <s v="I12"/>
    <s v="SPC-205-I12"/>
    <s v="Public Speaking"/>
    <s v="HUM"/>
    <n v="13"/>
    <x v="2"/>
  </r>
  <r>
    <s v="SPC-205"/>
    <s v="I13"/>
    <s v="SPC-205-I13"/>
    <s v="Public Speaking"/>
    <s v="HUM"/>
    <n v="14"/>
    <x v="2"/>
  </r>
  <r>
    <s v="SPC-205"/>
    <s v="I14"/>
    <s v="SPC-205-I14"/>
    <s v="Public Speaking"/>
    <s v="HUM"/>
    <n v="17"/>
    <x v="2"/>
  </r>
  <r>
    <s v="SPC-205"/>
    <s v="I15"/>
    <s v="SPC-205-I15"/>
    <s v="Public Speaking"/>
    <s v="HUM"/>
    <n v="13"/>
    <x v="2"/>
  </r>
  <r>
    <s v="SPC-205"/>
    <s v="I17"/>
    <s v="SPC-205-I17"/>
    <s v="Public Speaking"/>
    <s v="HUM"/>
    <n v="12"/>
    <x v="2"/>
  </r>
  <r>
    <s v="SPC-205"/>
    <s v="I19"/>
    <s v="SPC-205-I19"/>
    <s v="Public Speaking"/>
    <s v="HUM"/>
    <n v="12"/>
    <x v="2"/>
  </r>
  <r>
    <s v="SPC-205"/>
    <s v="I22"/>
    <s v="SPC-205-I22"/>
    <s v="Public Speaking"/>
    <s v="HUM"/>
    <n v="13"/>
    <x v="2"/>
  </r>
  <r>
    <s v="THE-101"/>
    <s v="A01"/>
    <s v="THE-101-A01"/>
    <s v="Intro. to Theatre"/>
    <s v="HUM"/>
    <n v="7"/>
    <x v="0"/>
  </r>
  <r>
    <s v="THE-101"/>
    <s v="A02"/>
    <s v="THE-101-A02"/>
    <s v="Intro. to Theatre"/>
    <s v="HUM"/>
    <n v="7"/>
    <x v="0"/>
  </r>
  <r>
    <s v="THE-101"/>
    <s v="A03"/>
    <s v="THE-101-A03"/>
    <s v="Intro. to Theatre"/>
    <s v="HUM"/>
    <n v="7"/>
    <x v="0"/>
  </r>
  <r>
    <s v="THE-101"/>
    <s v="A04"/>
    <s v="THE-101-A04"/>
    <s v="Intro. to Theatre"/>
    <s v="HUM"/>
    <n v="12"/>
    <x v="0"/>
  </r>
  <r>
    <s v="THE-101"/>
    <s v="B01"/>
    <s v="THE-101-B01"/>
    <s v="Intro. to Theatre"/>
    <s v="HUM"/>
    <n v="8"/>
    <x v="0"/>
  </r>
  <r>
    <s v="THE-101"/>
    <s v="B03"/>
    <s v="THE-101-B03"/>
    <s v="Intro. to Theatre"/>
    <s v="HUM"/>
    <n v="9"/>
    <x v="0"/>
  </r>
  <r>
    <s v="THE-101"/>
    <s v="H01"/>
    <s v="THE-101-H01"/>
    <s v="Intro. to Theatre"/>
    <s v="HUM"/>
    <n v="11"/>
    <x v="1"/>
  </r>
  <r>
    <s v="THE-101"/>
    <s v="H02"/>
    <s v="THE-101-H02"/>
    <s v="Intro. to Theatre"/>
    <s v="HUM"/>
    <n v="18"/>
    <x v="1"/>
  </r>
  <r>
    <s v="THE-101"/>
    <s v="H03"/>
    <s v="THE-101-H03"/>
    <s v="Intro. to Theatre"/>
    <s v="HUM"/>
    <n v="13"/>
    <x v="1"/>
  </r>
  <r>
    <s v="THE-101"/>
    <s v="I01"/>
    <s v="THE-101-I01"/>
    <s v="Intro. to Theatre"/>
    <s v="HUM"/>
    <n v="18"/>
    <x v="2"/>
  </r>
  <r>
    <s v="THE-101"/>
    <s v="I02"/>
    <s v="THE-101-I02"/>
    <s v="Intro. to Theatre"/>
    <s v="HUM"/>
    <n v="13"/>
    <x v="2"/>
  </r>
  <r>
    <s v="THE-101"/>
    <s v="I03"/>
    <s v="THE-101-I03"/>
    <s v="Intro. to Theatre"/>
    <s v="HUM"/>
    <n v="12"/>
    <x v="2"/>
  </r>
  <r>
    <s v="ART-101"/>
    <s v="I90"/>
    <s v="ART-101-I90"/>
    <s v="Art History and Apprecia"/>
    <s v="HUM"/>
    <n v="18"/>
    <x v="2"/>
  </r>
  <r>
    <s v="HIS-201"/>
    <s v="I91"/>
    <s v="HIS-201-I91"/>
    <s v="Amer Hist: Disc to 1877"/>
    <s v="HUM"/>
    <n v="16"/>
    <x v="2"/>
  </r>
  <r>
    <s v="MUS-105"/>
    <s v="I91"/>
    <s v="MUS-105-I91"/>
    <s v="Music Appreciation"/>
    <s v="HUM"/>
    <n v="13"/>
    <x v="2"/>
  </r>
  <r>
    <s v="SPC-205"/>
    <s v="I90"/>
    <s v="SPC-205-I90"/>
    <s v="Public Speaking"/>
    <s v="HUM"/>
    <n v="20"/>
    <x v="2"/>
  </r>
  <r>
    <s v="SPC-205"/>
    <s v="I91"/>
    <s v="SPC-205-I91"/>
    <s v="Public Speaking"/>
    <s v="HUM"/>
    <n v="22"/>
    <x v="2"/>
  </r>
  <r>
    <s v="THE-101"/>
    <s v="I90"/>
    <s v="THE-101-I90"/>
    <s v="Intro. to Theatre"/>
    <s v="HUM"/>
    <n v="8"/>
    <x v="2"/>
  </r>
  <r>
    <s v="ART-101"/>
    <s v="I81"/>
    <s v="ART-101-I81"/>
    <s v="Art History and Apprecia"/>
    <s v="HUM"/>
    <n v="22"/>
    <x v="2"/>
  </r>
  <r>
    <s v="ART-101"/>
    <s v="I82"/>
    <s v="ART-101-I82"/>
    <s v="Art History and Apprecia"/>
    <s v="HUM"/>
    <n v="26"/>
    <x v="2"/>
  </r>
  <r>
    <s v="HIS-101"/>
    <s v="I81"/>
    <s v="HIS-101-I81"/>
    <s v="Western Civ to 1689"/>
    <s v="HUM"/>
    <n v="23"/>
    <x v="2"/>
  </r>
  <r>
    <s v="HIS-102"/>
    <s v="I81"/>
    <s v="HIS-102-I81"/>
    <s v="Western Civ Post 1689"/>
    <s v="HUM"/>
    <n v="10"/>
    <x v="2"/>
  </r>
  <r>
    <s v="HIS-201"/>
    <s v="I81"/>
    <s v="HIS-201-I81"/>
    <s v="Amer Hist: Disc to 1877"/>
    <s v="HUM"/>
    <n v="21"/>
    <x v="2"/>
  </r>
  <r>
    <s v="HIS-201"/>
    <s v="I82"/>
    <s v="HIS-201-I82"/>
    <s v="Amer Hist: Disc to 1877"/>
    <s v="HUM"/>
    <n v="20"/>
    <x v="2"/>
  </r>
  <r>
    <s v="HIS-202"/>
    <s v="I81"/>
    <s v="HIS-202-I81"/>
    <s v="Amer Hist: 1877 to Pres"/>
    <s v="HUM"/>
    <n v="15"/>
    <x v="2"/>
  </r>
  <r>
    <s v="HIS-202"/>
    <s v="I82"/>
    <s v="HIS-202-I82"/>
    <s v="Amer Hist: 1877 to Pres"/>
    <s v="HUM"/>
    <n v="19"/>
    <x v="2"/>
  </r>
  <r>
    <s v="MUS-105"/>
    <s v="V81"/>
    <s v="MUS-105-V81"/>
    <s v="Music Appreciation"/>
    <s v="HUM"/>
    <n v="5"/>
    <x v="3"/>
  </r>
  <r>
    <s v="MUS-105"/>
    <s v="V82"/>
    <s v="MUS-105-V82"/>
    <s v="Music Appreciation"/>
    <s v="HUM"/>
    <n v="3"/>
    <x v="3"/>
  </r>
  <r>
    <s v="SPC-205"/>
    <s v="I82"/>
    <s v="SPC-205-I82"/>
    <s v="Public Speaking"/>
    <s v="HUM"/>
    <n v="19"/>
    <x v="2"/>
  </r>
  <r>
    <s v="SPC-205"/>
    <s v="I83"/>
    <s v="SPC-205-I83"/>
    <s v="Public Speaking"/>
    <s v="HUM"/>
    <n v="11"/>
    <x v="2"/>
  </r>
  <r>
    <s v="SPC-205"/>
    <s v="I84"/>
    <s v="SPC-205-I84"/>
    <s v="Public Speaking"/>
    <s v="HUM"/>
    <n v="19"/>
    <x v="2"/>
  </r>
  <r>
    <s v="SPC-205"/>
    <s v="I85"/>
    <s v="SPC-205-I85"/>
    <s v="Public Speaking"/>
    <s v="HUM"/>
    <n v="18"/>
    <x v="2"/>
  </r>
  <r>
    <s v="THE-101"/>
    <s v="I82"/>
    <s v="THE-101-I82"/>
    <s v="Intro. to Theatre"/>
    <s v="HUM"/>
    <n v="28"/>
    <x v="2"/>
  </r>
  <r>
    <s v="HIS-102"/>
    <s v="I20"/>
    <s v="HIS-102-I20"/>
    <s v="Western Civ Post 1689"/>
    <s v="HUM"/>
    <n v="14"/>
    <x v="2"/>
  </r>
  <r>
    <s v="HIS-202"/>
    <s v="I20"/>
    <s v="HIS-202-I20"/>
    <s v="Amer Hist: 1877 to Pres"/>
    <s v="HUM"/>
    <n v="11"/>
    <x v="2"/>
  </r>
  <r>
    <s v="MUS-105"/>
    <s v="I21"/>
    <s v="MUS-105-I21"/>
    <s v="Music Appreciation"/>
    <s v="HUM"/>
    <n v="14"/>
    <x v="2"/>
  </r>
  <r>
    <s v="SPC-205"/>
    <s v="I20"/>
    <s v="SPC-205-I20"/>
    <s v="Public Speaking"/>
    <s v="HUM"/>
    <n v="17"/>
    <x v="2"/>
  </r>
  <r>
    <s v="SPC-205"/>
    <s v="I21"/>
    <s v="SPC-205-I21"/>
    <s v="Public Speaking"/>
    <s v="HUM"/>
    <n v="18"/>
    <x v="2"/>
  </r>
  <r>
    <s v="ANT-202"/>
    <s v="A01"/>
    <s v="ANT-202-A01"/>
    <s v="Cultural Anthropology"/>
    <s v="SBS"/>
    <n v="13"/>
    <x v="0"/>
  </r>
  <r>
    <s v="ANT-202"/>
    <s v="B01"/>
    <s v="ANT-202-B01"/>
    <s v="Cultural Anthropology"/>
    <s v="SBS"/>
    <n v="13"/>
    <x v="0"/>
  </r>
  <r>
    <s v="ANT-202"/>
    <s v="I01"/>
    <s v="ANT-202-I01"/>
    <s v="Cultural Anthropology"/>
    <s v="SBS"/>
    <n v="30"/>
    <x v="2"/>
  </r>
  <r>
    <s v="ANT-202"/>
    <s v="I02"/>
    <s v="ANT-202-I02"/>
    <s v="Cultural Anthropology"/>
    <s v="SBS"/>
    <n v="24"/>
    <x v="2"/>
  </r>
  <r>
    <s v="ECO-201"/>
    <s v="I01"/>
    <s v="ECO-201-I01"/>
    <s v="Economics Concepts"/>
    <s v="SBS"/>
    <n v="30"/>
    <x v="2"/>
  </r>
  <r>
    <s v="ECO-201"/>
    <s v="I02"/>
    <s v="ECO-201-I02"/>
    <s v="Economics Concepts"/>
    <s v="SBS"/>
    <n v="15"/>
    <x v="2"/>
  </r>
  <r>
    <s v="GEO-102"/>
    <s v="A01"/>
    <s v="GEO-102-A01"/>
    <s v="World Geography"/>
    <s v="SBS"/>
    <n v="14"/>
    <x v="0"/>
  </r>
  <r>
    <s v="GEO-102"/>
    <s v="A02"/>
    <s v="GEO-102-A02"/>
    <s v="World Geography"/>
    <s v="SBS"/>
    <n v="8"/>
    <x v="0"/>
  </r>
  <r>
    <s v="GEO-102"/>
    <s v="A03"/>
    <s v="GEO-102-A03"/>
    <s v="World Geography"/>
    <s v="SBS"/>
    <n v="6"/>
    <x v="0"/>
  </r>
  <r>
    <s v="GEO-102"/>
    <s v="B01"/>
    <s v="GEO-102-B01"/>
    <s v="World Geography"/>
    <s v="SBS"/>
    <n v="17"/>
    <x v="0"/>
  </r>
  <r>
    <s v="GEO-102"/>
    <s v="I01"/>
    <s v="GEO-102-I01"/>
    <s v="World Geography"/>
    <s v="SBS"/>
    <n v="28"/>
    <x v="2"/>
  </r>
  <r>
    <s v="GEO-102"/>
    <s v="I02"/>
    <s v="GEO-102-I02"/>
    <s v="World Geography"/>
    <s v="SBS"/>
    <n v="18"/>
    <x v="2"/>
  </r>
  <r>
    <s v="PSY-201"/>
    <s v="A01"/>
    <s v="PSY-201-A01"/>
    <s v="General Psychology"/>
    <s v="SBS"/>
    <n v="30"/>
    <x v="0"/>
  </r>
  <r>
    <s v="PSY-201"/>
    <s v="A04"/>
    <s v="PSY-201-A04"/>
    <s v="General Psychology"/>
    <s v="SBS"/>
    <n v="27"/>
    <x v="0"/>
  </r>
  <r>
    <s v="PSY-201"/>
    <s v="A06"/>
    <s v="PSY-201-A06"/>
    <s v="General Psychology"/>
    <s v="SBS"/>
    <n v="24"/>
    <x v="0"/>
  </r>
  <r>
    <s v="PSY-201"/>
    <s v="A07"/>
    <s v="PSY-201-A07"/>
    <s v="General Psychology"/>
    <s v="SBS"/>
    <n v="22"/>
    <x v="0"/>
  </r>
  <r>
    <s v="PSY-201"/>
    <s v="A08"/>
    <s v="PSY-201-A08"/>
    <s v="General Psychology"/>
    <s v="SBS"/>
    <n v="27"/>
    <x v="0"/>
  </r>
  <r>
    <s v="PSY-201"/>
    <s v="A10"/>
    <s v="PSY-201-A10"/>
    <s v="General Psychology"/>
    <s v="SBS"/>
    <n v="23"/>
    <x v="0"/>
  </r>
  <r>
    <s v="PSY-201"/>
    <s v="A11"/>
    <s v="PSY-201-A11"/>
    <s v="General Psychology"/>
    <s v="SBS"/>
    <n v="21"/>
    <x v="0"/>
  </r>
  <r>
    <s v="PSY-201"/>
    <s v="A12"/>
    <s v="PSY-201-A12"/>
    <s v="General Psychology"/>
    <s v="SBS"/>
    <n v="26"/>
    <x v="0"/>
  </r>
  <r>
    <s v="PSY-201"/>
    <s v="A13"/>
    <s v="PSY-201-A13"/>
    <s v="General Psychology"/>
    <s v="SBS"/>
    <n v="29"/>
    <x v="0"/>
  </r>
  <r>
    <s v="PSY-201"/>
    <s v="A1Y"/>
    <s v="PSY-201-A1Y"/>
    <s v="General Psychology"/>
    <s v="SBS"/>
    <n v="14"/>
    <x v="0"/>
  </r>
  <r>
    <s v="PSY-201"/>
    <s v="A51"/>
    <s v="PSY-201-A51"/>
    <s v="General Psychology"/>
    <s v="SBS"/>
    <n v="11"/>
    <x v="0"/>
  </r>
  <r>
    <s v="PSY-201"/>
    <s v="B01"/>
    <s v="PSY-201-B01"/>
    <s v="General Psychology"/>
    <s v="SBS"/>
    <n v="23"/>
    <x v="0"/>
  </r>
  <r>
    <s v="PSY-201"/>
    <s v="B02"/>
    <s v="PSY-201-B02"/>
    <s v="General Psychology"/>
    <s v="SBS"/>
    <n v="26"/>
    <x v="0"/>
  </r>
  <r>
    <s v="PSY-201"/>
    <s v="B03"/>
    <s v="PSY-201-B03"/>
    <s v="General Psychology"/>
    <s v="SBS"/>
    <n v="9"/>
    <x v="0"/>
  </r>
  <r>
    <s v="PSY-201"/>
    <s v="B05"/>
    <s v="PSY-201-B05"/>
    <s v="General Psychology"/>
    <s v="SBS"/>
    <n v="28"/>
    <x v="0"/>
  </r>
  <r>
    <s v="PSY-201"/>
    <s v="B50"/>
    <s v="PSY-201-B50"/>
    <s v="General Psychology"/>
    <s v="SBS"/>
    <n v="14"/>
    <x v="0"/>
  </r>
  <r>
    <s v="PSY-201"/>
    <s v="H01"/>
    <s v="PSY-201-H01"/>
    <s v="General Psychology"/>
    <s v="SBS"/>
    <n v="18"/>
    <x v="1"/>
  </r>
  <r>
    <s v="PSY-201"/>
    <s v="H02"/>
    <s v="PSY-201-H02"/>
    <s v="General Psychology"/>
    <s v="SBS"/>
    <n v="20"/>
    <x v="1"/>
  </r>
  <r>
    <s v="PSY-201"/>
    <s v="H04"/>
    <s v="PSY-201-H04"/>
    <s v="General Psychology"/>
    <s v="SBS"/>
    <n v="22"/>
    <x v="1"/>
  </r>
  <r>
    <s v="PSY-201"/>
    <s v="H05"/>
    <s v="PSY-201-H05"/>
    <s v="General Psychology"/>
    <s v="SBS"/>
    <n v="19"/>
    <x v="1"/>
  </r>
  <r>
    <s v="PSY-201"/>
    <s v="H06"/>
    <s v="PSY-201-H06"/>
    <s v="General Psychology"/>
    <s v="SBS"/>
    <n v="20"/>
    <x v="1"/>
  </r>
  <r>
    <s v="PSY-201"/>
    <s v="H07"/>
    <s v="PSY-201-H07"/>
    <s v="General Psychology"/>
    <s v="SBS"/>
    <n v="10"/>
    <x v="1"/>
  </r>
  <r>
    <s v="PSY-201"/>
    <s v="H08"/>
    <s v="PSY-201-H08"/>
    <s v="General Psychology"/>
    <s v="SBS"/>
    <n v="6"/>
    <x v="1"/>
  </r>
  <r>
    <s v="PSY-201"/>
    <s v="H09"/>
    <s v="PSY-201-H09"/>
    <s v="General Psychology"/>
    <s v="SBS"/>
    <n v="15"/>
    <x v="1"/>
  </r>
  <r>
    <s v="PSY-201"/>
    <s v="H10"/>
    <s v="PSY-201-H10"/>
    <s v="General Psychology"/>
    <s v="SBS"/>
    <n v="17"/>
    <x v="1"/>
  </r>
  <r>
    <s v="PSY-201"/>
    <s v="H11"/>
    <s v="PSY-201-H11"/>
    <s v="General Psychology"/>
    <s v="SBS"/>
    <n v="15"/>
    <x v="1"/>
  </r>
  <r>
    <s v="PSY-201"/>
    <s v="H12"/>
    <s v="PSY-201-H12"/>
    <s v="General Psychology"/>
    <s v="SBS"/>
    <n v="13"/>
    <x v="1"/>
  </r>
  <r>
    <s v="PSY-201"/>
    <s v="H13"/>
    <s v="PSY-201-H13"/>
    <s v="General Psychology"/>
    <s v="SBS"/>
    <n v="14"/>
    <x v="1"/>
  </r>
  <r>
    <s v="PSY-201"/>
    <s v="H14"/>
    <s v="PSY-201-H14"/>
    <s v="General Psychology"/>
    <s v="SBS"/>
    <n v="18"/>
    <x v="1"/>
  </r>
  <r>
    <s v="PSY-201"/>
    <s v="H15"/>
    <s v="PSY-201-H15"/>
    <s v="General Psychology"/>
    <s v="SBS"/>
    <n v="22"/>
    <x v="1"/>
  </r>
  <r>
    <s v="PSY-201"/>
    <s v="I01"/>
    <s v="PSY-201-I01"/>
    <s v="General Psychology"/>
    <s v="SBS"/>
    <n v="29"/>
    <x v="2"/>
  </r>
  <r>
    <s v="PSY-201"/>
    <s v="I02"/>
    <s v="PSY-201-I02"/>
    <s v="General Psychology"/>
    <s v="SBS"/>
    <n v="27"/>
    <x v="2"/>
  </r>
  <r>
    <s v="PSY-201"/>
    <s v="I03"/>
    <s v="PSY-201-I03"/>
    <s v="General Psychology"/>
    <s v="SBS"/>
    <n v="27"/>
    <x v="2"/>
  </r>
  <r>
    <s v="PSY-201"/>
    <s v="I04"/>
    <s v="PSY-201-I04"/>
    <s v="General Psychology"/>
    <s v="SBS"/>
    <n v="28"/>
    <x v="2"/>
  </r>
  <r>
    <s v="PSY-201"/>
    <s v="I05"/>
    <s v="PSY-201-I05"/>
    <s v="General Psychology"/>
    <s v="SBS"/>
    <n v="30"/>
    <x v="2"/>
  </r>
  <r>
    <s v="PSY-201"/>
    <s v="I06"/>
    <s v="PSY-201-I06"/>
    <s v="General Psychology"/>
    <s v="SBS"/>
    <n v="27"/>
    <x v="2"/>
  </r>
  <r>
    <s v="PSY-201"/>
    <s v="I07"/>
    <s v="PSY-201-I07"/>
    <s v="General Psychology"/>
    <s v="SBS"/>
    <n v="29"/>
    <x v="2"/>
  </r>
  <r>
    <s v="PSY-201"/>
    <s v="I08"/>
    <s v="PSY-201-I08"/>
    <s v="General Psychology"/>
    <s v="SBS"/>
    <n v="27"/>
    <x v="2"/>
  </r>
  <r>
    <s v="PSY-201"/>
    <s v="I09"/>
    <s v="PSY-201-I09"/>
    <s v="General Psychology"/>
    <s v="SBS"/>
    <n v="27"/>
    <x v="2"/>
  </r>
  <r>
    <s v="PSY-201"/>
    <s v="V01"/>
    <s v="PSY-201-V01"/>
    <s v="General Psychology"/>
    <s v="SBS"/>
    <n v="28"/>
    <x v="3"/>
  </r>
  <r>
    <s v="PSY-201"/>
    <s v="V02"/>
    <s v="PSY-201-V02"/>
    <s v="General Psychology"/>
    <s v="SBS"/>
    <n v="15"/>
    <x v="3"/>
  </r>
  <r>
    <s v="PSY-201"/>
    <s v="V08"/>
    <s v="PSY-201-V08"/>
    <s v="General Psychology"/>
    <s v="SBS"/>
    <n v="17"/>
    <x v="3"/>
  </r>
  <r>
    <s v="PSY-201"/>
    <s v="V61"/>
    <s v="PSY-201-V61"/>
    <s v="General Psychology"/>
    <s v="SBS"/>
    <n v="26"/>
    <x v="3"/>
  </r>
  <r>
    <s v="PSY-203"/>
    <s v="A03"/>
    <s v="PSY-203-A03"/>
    <s v="Human Growth &amp; Develop"/>
    <s v="SBS"/>
    <n v="26"/>
    <x v="0"/>
  </r>
  <r>
    <s v="PSY-203"/>
    <s v="A04"/>
    <s v="PSY-203-A04"/>
    <s v="Human Growth &amp; Develop"/>
    <s v="SBS"/>
    <n v="25"/>
    <x v="0"/>
  </r>
  <r>
    <s v="PSY-203"/>
    <s v="A06"/>
    <s v="PSY-203-A06"/>
    <s v="Human Growth &amp; Develop"/>
    <s v="SBS"/>
    <n v="30"/>
    <x v="0"/>
  </r>
  <r>
    <s v="PSY-203"/>
    <s v="B01"/>
    <s v="PSY-203-B01"/>
    <s v="Human Growth &amp; Develop"/>
    <s v="SBS"/>
    <n v="30"/>
    <x v="0"/>
  </r>
  <r>
    <s v="PSY-203"/>
    <s v="B1Y"/>
    <s v="PSY-203-B1Y"/>
    <s v="Human Growth &amp; Develop"/>
    <s v="SBS"/>
    <n v="16"/>
    <x v="0"/>
  </r>
  <r>
    <s v="PSY-203"/>
    <s v="I01"/>
    <s v="PSY-203-I01"/>
    <s v="Human Growth &amp; Develop"/>
    <s v="SBS"/>
    <n v="26"/>
    <x v="2"/>
  </r>
  <r>
    <s v="PSY-203"/>
    <s v="I02"/>
    <s v="PSY-203-I02"/>
    <s v="Human Growth &amp; Develop"/>
    <s v="SBS"/>
    <n v="27"/>
    <x v="2"/>
  </r>
  <r>
    <s v="PSY-203"/>
    <s v="I03"/>
    <s v="PSY-203-I03"/>
    <s v="Human Growth &amp; Develop"/>
    <s v="SBS"/>
    <n v="26"/>
    <x v="2"/>
  </r>
  <r>
    <s v="PSY-203"/>
    <s v="I04"/>
    <s v="PSY-203-I04"/>
    <s v="Human Growth &amp; Develop"/>
    <s v="SBS"/>
    <n v="28"/>
    <x v="2"/>
  </r>
  <r>
    <s v="PSY-203"/>
    <s v="I05"/>
    <s v="PSY-203-I05"/>
    <s v="Human Growth &amp; Develop"/>
    <s v="SBS"/>
    <n v="27"/>
    <x v="2"/>
  </r>
  <r>
    <s v="PSY-203"/>
    <s v="V01"/>
    <s v="PSY-203-V01"/>
    <s v="Human Growth &amp; Develop"/>
    <s v="SBS"/>
    <n v="26"/>
    <x v="3"/>
  </r>
  <r>
    <s v="PSY-203"/>
    <s v="V61"/>
    <s v="PSY-203-V61"/>
    <s v="Human Growth &amp; Develop"/>
    <s v="SBS"/>
    <n v="22"/>
    <x v="3"/>
  </r>
  <r>
    <s v="PSY-208"/>
    <s v="A1Y"/>
    <s v="PSY-208-A1Y"/>
    <s v="Human Sexuality"/>
    <s v="SBS"/>
    <n v="10"/>
    <x v="0"/>
  </r>
  <r>
    <s v="PSY-225"/>
    <s v="H01"/>
    <s v="PSY-225-H01"/>
    <s v="Social Psychology"/>
    <s v="SBS"/>
    <n v="14"/>
    <x v="1"/>
  </r>
  <r>
    <s v="PSY-225"/>
    <s v="H02"/>
    <s v="PSY-225-H02"/>
    <s v="Social Psychology"/>
    <s v="SBS"/>
    <n v="13"/>
    <x v="1"/>
  </r>
  <r>
    <s v="PSY-225"/>
    <s v="I01"/>
    <s v="PSY-225-I01"/>
    <s v="Social Psychology"/>
    <s v="SBS"/>
    <n v="27"/>
    <x v="2"/>
  </r>
  <r>
    <s v="PSY-225"/>
    <s v="V03"/>
    <s v="PSY-225-V03"/>
    <s v="Social Psychology"/>
    <s v="SBS"/>
    <n v="8"/>
    <x v="3"/>
  </r>
  <r>
    <s v="SOC-101"/>
    <s v="A01"/>
    <s v="SOC-101-A01"/>
    <s v="Intro to Sociology"/>
    <s v="SBS"/>
    <n v="7"/>
    <x v="0"/>
  </r>
  <r>
    <s v="SOC-101"/>
    <s v="A02"/>
    <s v="SOC-101-A02"/>
    <s v="Intro to Sociology"/>
    <s v="SBS"/>
    <n v="13"/>
    <x v="0"/>
  </r>
  <r>
    <s v="SOC-101"/>
    <s v="A03"/>
    <s v="SOC-101-A03"/>
    <s v="Intro to Sociology"/>
    <s v="SBS"/>
    <n v="8"/>
    <x v="0"/>
  </r>
  <r>
    <s v="SOC-101"/>
    <s v="A1Y"/>
    <s v="SOC-101-A1Y"/>
    <s v="Intro to Sociology"/>
    <s v="SBS"/>
    <n v="8"/>
    <x v="0"/>
  </r>
  <r>
    <s v="SOC-101"/>
    <s v="B01"/>
    <s v="SOC-101-B01"/>
    <s v="Intro to Sociology"/>
    <s v="SBS"/>
    <n v="18"/>
    <x v="0"/>
  </r>
  <r>
    <s v="SOC-101"/>
    <s v="B03"/>
    <s v="SOC-101-B03"/>
    <s v="Intro to Sociology"/>
    <s v="SBS"/>
    <n v="25"/>
    <x v="0"/>
  </r>
  <r>
    <s v="SOC-101"/>
    <s v="H01"/>
    <s v="SOC-101-H01"/>
    <s v="Intro to Sociology"/>
    <s v="SBS"/>
    <n v="15"/>
    <x v="1"/>
  </r>
  <r>
    <s v="SOC-101"/>
    <s v="H02"/>
    <s v="SOC-101-H02"/>
    <s v="Intro to Sociology"/>
    <s v="SBS"/>
    <n v="16"/>
    <x v="1"/>
  </r>
  <r>
    <s v="SOC-101"/>
    <s v="H03"/>
    <s v="SOC-101-H03"/>
    <s v="Intro to Sociology"/>
    <s v="SBS"/>
    <n v="15"/>
    <x v="1"/>
  </r>
  <r>
    <s v="SOC-101"/>
    <s v="H04"/>
    <s v="SOC-101-H04"/>
    <s v="Intro to Sociology"/>
    <s v="SBS"/>
    <n v="13"/>
    <x v="1"/>
  </r>
  <r>
    <s v="SOC-101"/>
    <s v="H06"/>
    <s v="SOC-101-H06"/>
    <s v="Intro to Sociology"/>
    <s v="SBS"/>
    <n v="14"/>
    <x v="1"/>
  </r>
  <r>
    <s v="SOC-101"/>
    <s v="H07"/>
    <s v="SOC-101-H07"/>
    <s v="Intro to Sociology"/>
    <s v="SBS"/>
    <n v="12"/>
    <x v="1"/>
  </r>
  <r>
    <s v="SOC-101"/>
    <s v="H09"/>
    <s v="SOC-101-H09"/>
    <s v="Intro to Sociology"/>
    <s v="SBS"/>
    <n v="14"/>
    <x v="1"/>
  </r>
  <r>
    <s v="SOC-101"/>
    <s v="H10"/>
    <s v="SOC-101-H10"/>
    <s v="Intro to Sociology"/>
    <s v="SBS"/>
    <n v="14"/>
    <x v="1"/>
  </r>
  <r>
    <s v="SOC-101"/>
    <s v="H12"/>
    <s v="SOC-101-H12"/>
    <s v="Intro to Sociology"/>
    <s v="SBS"/>
    <n v="12"/>
    <x v="1"/>
  </r>
  <r>
    <s v="SOC-101"/>
    <s v="H13"/>
    <s v="SOC-101-H13"/>
    <s v="Intro to Sociology"/>
    <s v="SBS"/>
    <n v="15"/>
    <x v="1"/>
  </r>
  <r>
    <s v="SOC-101"/>
    <s v="H14"/>
    <s v="SOC-101-H14"/>
    <s v="Intro to Sociology"/>
    <s v="SBS"/>
    <n v="15"/>
    <x v="1"/>
  </r>
  <r>
    <s v="SOC-101"/>
    <s v="H15"/>
    <s v="SOC-101-H15"/>
    <s v="Intro to Sociology"/>
    <s v="SBS"/>
    <n v="7"/>
    <x v="1"/>
  </r>
  <r>
    <s v="SOC-101"/>
    <s v="H16"/>
    <s v="SOC-101-H16"/>
    <s v="Intro to Sociology"/>
    <s v="SBS"/>
    <n v="18"/>
    <x v="1"/>
  </r>
  <r>
    <s v="SOC-101"/>
    <s v="H17"/>
    <s v="SOC-101-H17"/>
    <s v="Intro to Sociology"/>
    <s v="SBS"/>
    <n v="20"/>
    <x v="1"/>
  </r>
  <r>
    <s v="SOC-101"/>
    <s v="H18"/>
    <s v="SOC-101-H18"/>
    <s v="Intro to Sociology"/>
    <s v="SBS"/>
    <n v="19"/>
    <x v="1"/>
  </r>
  <r>
    <s v="SOC-101"/>
    <s v="I01"/>
    <s v="SOC-101-I01"/>
    <s v="Intro to Sociology"/>
    <s v="SBS"/>
    <n v="28"/>
    <x v="2"/>
  </r>
  <r>
    <s v="SOC-101"/>
    <s v="I02"/>
    <s v="SOC-101-I02"/>
    <s v="Intro to Sociology"/>
    <s v="SBS"/>
    <n v="30"/>
    <x v="2"/>
  </r>
  <r>
    <s v="SOC-101"/>
    <s v="I03"/>
    <s v="SOC-101-I03"/>
    <s v="Intro to Sociology"/>
    <s v="SBS"/>
    <n v="28"/>
    <x v="2"/>
  </r>
  <r>
    <s v="SOC-101"/>
    <s v="I04"/>
    <s v="SOC-101-I04"/>
    <s v="Intro to Sociology"/>
    <s v="SBS"/>
    <n v="25"/>
    <x v="2"/>
  </r>
  <r>
    <s v="SOC-101"/>
    <s v="I05"/>
    <s v="SOC-101-I05"/>
    <s v="Intro to Sociology"/>
    <s v="SBS"/>
    <n v="30"/>
    <x v="2"/>
  </r>
  <r>
    <s v="SOC-101"/>
    <s v="I06"/>
    <s v="SOC-101-I06"/>
    <s v="Intro to Sociology"/>
    <s v="SBS"/>
    <n v="29"/>
    <x v="2"/>
  </r>
  <r>
    <s v="SOC-205"/>
    <s v="I01"/>
    <s v="SOC-205-I01"/>
    <s v="Social Problems"/>
    <s v="SBS"/>
    <n v="28"/>
    <x v="2"/>
  </r>
  <r>
    <s v="GEO-102"/>
    <s v="I90"/>
    <s v="GEO-102-I90"/>
    <s v="World Geography"/>
    <s v="SBS"/>
    <n v="2"/>
    <x v="2"/>
  </r>
  <r>
    <s v="PSY-201"/>
    <s v="I90"/>
    <s v="PSY-201-I90"/>
    <s v="General Psychology"/>
    <s v="SBS"/>
    <n v="23"/>
    <x v="2"/>
  </r>
  <r>
    <s v="PSY-201"/>
    <s v="I91"/>
    <s v="PSY-201-I91"/>
    <s v="General Psychology"/>
    <s v="SBS"/>
    <n v="30"/>
    <x v="2"/>
  </r>
  <r>
    <s v="PSY-203"/>
    <s v="I90"/>
    <s v="PSY-203-I90"/>
    <s v="Human Growth &amp; Develop"/>
    <s v="SBS"/>
    <n v="21"/>
    <x v="2"/>
  </r>
  <r>
    <s v="SOC-101"/>
    <s v="I90"/>
    <s v="SOC-101-I90"/>
    <s v="Intro to Sociology"/>
    <s v="SBS"/>
    <n v="23"/>
    <x v="2"/>
  </r>
  <r>
    <s v="ANT-202"/>
    <s v="I81"/>
    <s v="ANT-202-I81"/>
    <s v="Cultural Anthropology"/>
    <s v="SBS"/>
    <n v="20"/>
    <x v="2"/>
  </r>
  <r>
    <s v="GEO-102"/>
    <s v="I81"/>
    <s v="GEO-102-I81"/>
    <s v="World Geography"/>
    <s v="SBS"/>
    <n v="17"/>
    <x v="2"/>
  </r>
  <r>
    <s v="PSY-201"/>
    <s v="I81"/>
    <s v="PSY-201-I81"/>
    <s v="General Psychology"/>
    <s v="SBS"/>
    <n v="30"/>
    <x v="2"/>
  </r>
  <r>
    <s v="PSY-201"/>
    <s v="I82"/>
    <s v="PSY-201-I82"/>
    <s v="General Psychology"/>
    <s v="SBS"/>
    <n v="26"/>
    <x v="2"/>
  </r>
  <r>
    <s v="PSY-201"/>
    <s v="I83"/>
    <s v="PSY-201-I83"/>
    <s v="General Psychology"/>
    <s v="SBS"/>
    <n v="26"/>
    <x v="2"/>
  </r>
  <r>
    <s v="PSY-201"/>
    <s v="I84"/>
    <s v="PSY-201-I84"/>
    <s v="General Psychology"/>
    <s v="SBS"/>
    <n v="29"/>
    <x v="2"/>
  </r>
  <r>
    <s v="PSY-201"/>
    <s v="I85"/>
    <s v="PSY-201-I85"/>
    <s v="General Psychology"/>
    <s v="SBS"/>
    <n v="24"/>
    <x v="2"/>
  </r>
  <r>
    <s v="PSY-203"/>
    <s v="I81"/>
    <s v="PSY-203-I81"/>
    <s v="Human Growth &amp; Develop"/>
    <s v="SBS"/>
    <n v="26"/>
    <x v="2"/>
  </r>
  <r>
    <s v="SOC-101"/>
    <s v="I81"/>
    <s v="SOC-101-I81"/>
    <s v="Intro to Sociology"/>
    <s v="SBS"/>
    <n v="25"/>
    <x v="2"/>
  </r>
  <r>
    <s v="SOC-101"/>
    <s v="I82"/>
    <s v="SOC-101-I82"/>
    <s v="Intro to Sociology"/>
    <s v="SBS"/>
    <n v="26"/>
    <x v="2"/>
  </r>
  <r>
    <s v="SOC-205"/>
    <s v="I81"/>
    <s v="SOC-205-I81"/>
    <s v="Social Problems"/>
    <s v="SBS"/>
    <n v="10"/>
    <x v="2"/>
  </r>
  <r>
    <s v="PSY-201"/>
    <s v="I20"/>
    <s v="PSY-201-I20"/>
    <s v="General Psychology"/>
    <s v="SBS"/>
    <n v="27"/>
    <x v="2"/>
  </r>
  <r>
    <s v="PSY-201"/>
    <s v="I21"/>
    <s v="PSY-201-I21"/>
    <s v="General Psychology"/>
    <s v="SBS"/>
    <n v="8"/>
    <x v="2"/>
  </r>
  <r>
    <s v="PSY-203"/>
    <s v="I20"/>
    <s v="PSY-203-I20"/>
    <s v="Human Growth &amp; Develop"/>
    <s v="SBS"/>
    <n v="28"/>
    <x v="2"/>
  </r>
  <r>
    <s v="SOC-101"/>
    <s v="I20"/>
    <s v="SOC-101-I20"/>
    <s v="Intro to Sociology"/>
    <s v="SBS"/>
    <n v="11"/>
    <x v="2"/>
  </r>
  <r>
    <s v="ECO-201"/>
    <s v="101"/>
    <s v="ECO-201-101"/>
    <s v="Principles of Macroeconomics"/>
    <s v="SBS"/>
    <n v="25"/>
    <x v="0"/>
  </r>
  <r>
    <s v="ECO-201"/>
    <s v="I03"/>
    <s v="ECO-201-I03"/>
    <s v="Principles of Macroeconomics"/>
    <s v="SBS"/>
    <n v="25"/>
    <x v="2"/>
  </r>
  <r>
    <s v="ECO-201"/>
    <s v="I04"/>
    <s v="ECO-201-I04"/>
    <s v="Principles of Macroeconomics"/>
    <s v="SBS"/>
    <n v="25"/>
    <x v="2"/>
  </r>
  <r>
    <s v="AST-101"/>
    <s v="B1Y"/>
    <s v="AST-101-B1Y"/>
    <s v="Solar System Astronomy"/>
    <s v="SCI"/>
    <n v="23"/>
    <x v="0"/>
  </r>
  <r>
    <s v="AST-101"/>
    <s v="I01"/>
    <s v="AST-101-I01"/>
    <s v="Solar System Astronomy"/>
    <s v="SCI"/>
    <n v="27"/>
    <x v="2"/>
  </r>
  <r>
    <s v="AST-101"/>
    <s v="I02"/>
    <s v="AST-101-I02"/>
    <s v="Solar System Astronomy"/>
    <s v="SCI"/>
    <n v="27"/>
    <x v="2"/>
  </r>
  <r>
    <s v="AST-102"/>
    <s v="I01"/>
    <s v="AST-102-I01"/>
    <s v="Stellar Astronomy"/>
    <s v="SCI"/>
    <n v="26"/>
    <x v="2"/>
  </r>
  <r>
    <s v="AST-102"/>
    <s v="V1Y"/>
    <s v="AST-102-V1Y"/>
    <s v="Stellar Astronomy"/>
    <s v="SCI"/>
    <n v="5"/>
    <x v="3"/>
  </r>
  <r>
    <s v="BIO-101"/>
    <s v="A01"/>
    <s v="BIO-101-A01"/>
    <s v="Biological Science I"/>
    <s v="SCI"/>
    <n v="21"/>
    <x v="0"/>
  </r>
  <r>
    <s v="BIO-101"/>
    <s v="A02"/>
    <s v="BIO-101-A02"/>
    <s v="Biological Science I"/>
    <s v="SCI"/>
    <n v="18"/>
    <x v="0"/>
  </r>
  <r>
    <s v="BIO-101"/>
    <s v="A03"/>
    <s v="BIO-101-A03"/>
    <s v="Biological Science I"/>
    <s v="SCI"/>
    <n v="20"/>
    <x v="0"/>
  </r>
  <r>
    <s v="BIO-101"/>
    <s v="A05"/>
    <s v="BIO-101-A05"/>
    <s v="Biological Science I"/>
    <s v="SCI"/>
    <n v="21"/>
    <x v="0"/>
  </r>
  <r>
    <s v="BIO-101"/>
    <s v="A52"/>
    <s v="BIO-101-A52"/>
    <s v="Biological Science I"/>
    <s v="SCI"/>
    <n v="15"/>
    <x v="0"/>
  </r>
  <r>
    <s v="BIO-101"/>
    <s v="B01"/>
    <s v="BIO-101-B01"/>
    <s v="Biological Science I"/>
    <s v="SCI"/>
    <n v="19"/>
    <x v="0"/>
  </r>
  <r>
    <s v="BIO-101"/>
    <s v="B02"/>
    <s v="BIO-101-B02"/>
    <s v="Biological Science I"/>
    <s v="SCI"/>
    <n v="24"/>
    <x v="0"/>
  </r>
  <r>
    <s v="BIO-101"/>
    <s v="B03"/>
    <s v="BIO-101-B03"/>
    <s v="Biological Science I"/>
    <s v="SCI"/>
    <n v="16"/>
    <x v="0"/>
  </r>
  <r>
    <s v="BIO-101"/>
    <s v="B04"/>
    <s v="BIO-101-B04"/>
    <s v="Biological Science I"/>
    <s v="SCI"/>
    <n v="19"/>
    <x v="0"/>
  </r>
  <r>
    <s v="BIO-101"/>
    <s v="B61"/>
    <s v="BIO-101-B61"/>
    <s v="Biological Science I"/>
    <s v="SCI"/>
    <n v="8"/>
    <x v="0"/>
  </r>
  <r>
    <s v="BIO-101"/>
    <s v="H01"/>
    <s v="BIO-101-H01"/>
    <s v="Biological Science I"/>
    <s v="SCI"/>
    <n v="6"/>
    <x v="1"/>
  </r>
  <r>
    <s v="BIO-101"/>
    <s v="H02"/>
    <s v="BIO-101-H02"/>
    <s v="Biological Science I"/>
    <s v="SCI"/>
    <n v="7"/>
    <x v="1"/>
  </r>
  <r>
    <s v="BIO-101"/>
    <s v="V01"/>
    <s v="BIO-101-V01"/>
    <s v="Biological Science I"/>
    <s v="SCI"/>
    <n v="27"/>
    <x v="3"/>
  </r>
  <r>
    <s v="BIO-101"/>
    <s v="V02"/>
    <s v="BIO-101-V02"/>
    <s v="Biological Science I"/>
    <s v="SCI"/>
    <n v="25"/>
    <x v="3"/>
  </r>
  <r>
    <s v="BIO-101"/>
    <s v="V04"/>
    <s v="BIO-101-V04"/>
    <s v="Biological Science I"/>
    <s v="SCI"/>
    <n v="13"/>
    <x v="3"/>
  </r>
  <r>
    <s v="BIO-101"/>
    <s v="V06"/>
    <s v="BIO-101-V06"/>
    <s v="Biological Science I"/>
    <s v="SCI"/>
    <n v="11"/>
    <x v="3"/>
  </r>
  <r>
    <s v="BIO-101"/>
    <s v="V3Y"/>
    <s v="BIO-101-V3Y"/>
    <s v="Biological Science I"/>
    <s v="SCI"/>
    <n v="24"/>
    <x v="3"/>
  </r>
  <r>
    <s v="BIO-101"/>
    <s v="V62"/>
    <s v="BIO-101-V62"/>
    <s v="Biological Science I"/>
    <s v="SCI"/>
    <n v="23"/>
    <x v="3"/>
  </r>
  <r>
    <s v="BIO-101"/>
    <s v="V6Y"/>
    <s v="BIO-101-V6Y"/>
    <s v="Biological Science I"/>
    <s v="SCI"/>
    <n v="21"/>
    <x v="3"/>
  </r>
  <r>
    <s v="BIO-112"/>
    <s v="A01"/>
    <s v="BIO-112-A01"/>
    <s v="Basic Anatomy &amp; Physiol"/>
    <s v="SCI"/>
    <n v="22"/>
    <x v="0"/>
  </r>
  <r>
    <s v="BIO-112"/>
    <s v="A02"/>
    <s v="BIO-112-A02"/>
    <s v="Basic Anatomy &amp; Physiol"/>
    <s v="SCI"/>
    <n v="23"/>
    <x v="0"/>
  </r>
  <r>
    <s v="BIO-112"/>
    <s v="A04"/>
    <s v="BIO-112-A04"/>
    <s v="Basic Anatomy &amp; Physiol"/>
    <s v="SCI"/>
    <n v="19"/>
    <x v="0"/>
  </r>
  <r>
    <s v="BIO-112"/>
    <s v="A51"/>
    <s v="BIO-112-A51"/>
    <s v="Basic Anatomy &amp; Physiol"/>
    <s v="SCI"/>
    <n v="17"/>
    <x v="0"/>
  </r>
  <r>
    <s v="BIO-112"/>
    <s v="A52"/>
    <s v="BIO-112-A52"/>
    <s v="Basic Anatomy &amp; Physiol"/>
    <s v="SCI"/>
    <n v="22"/>
    <x v="0"/>
  </r>
  <r>
    <s v="BIO-112"/>
    <s v="V03"/>
    <s v="BIO-112-V03"/>
    <s v="Basic Anatomy &amp; Physiol"/>
    <s v="SCI"/>
    <n v="21"/>
    <x v="3"/>
  </r>
  <r>
    <s v="BIO-112"/>
    <s v="V04"/>
    <s v="BIO-112-V04"/>
    <s v="Basic Anatomy &amp; Physiol"/>
    <s v="SCI"/>
    <n v="19"/>
    <x v="3"/>
  </r>
  <r>
    <s v="BIO-112"/>
    <s v="V05"/>
    <s v="BIO-112-V05"/>
    <s v="Basic Anatomy &amp; Physiol"/>
    <s v="SCI"/>
    <n v="22"/>
    <x v="3"/>
  </r>
  <r>
    <s v="BIO-112"/>
    <s v="V06"/>
    <s v="BIO-112-V06"/>
    <s v="Basic Anatomy &amp; Physiol"/>
    <s v="SCI"/>
    <n v="15"/>
    <x v="3"/>
  </r>
  <r>
    <s v="BIO-112"/>
    <s v="V07"/>
    <s v="BIO-112-V07"/>
    <s v="Basic Anatomy &amp; Physiol"/>
    <s v="SCI"/>
    <n v="6"/>
    <x v="3"/>
  </r>
  <r>
    <s v="BIO-112"/>
    <s v="V09"/>
    <s v="BIO-112-V09"/>
    <s v="Basic Anatomy &amp; Physiol"/>
    <s v="SCI"/>
    <n v="6"/>
    <x v="3"/>
  </r>
  <r>
    <s v="BIO-112"/>
    <s v="V4Y"/>
    <s v="BIO-112-V4Y"/>
    <s v="Basic Anatomy &amp; Physiol"/>
    <s v="SCI"/>
    <n v="23"/>
    <x v="3"/>
  </r>
  <r>
    <s v="BIO-112"/>
    <s v="V50"/>
    <s v="BIO-112-V50"/>
    <s v="Basic Anatomy &amp; Physiol"/>
    <s v="SCI"/>
    <n v="17"/>
    <x v="3"/>
  </r>
  <r>
    <s v="BIO-112"/>
    <s v="V51"/>
    <s v="BIO-112-V51"/>
    <s v="Basic Anatomy &amp; Physiol"/>
    <s v="SCI"/>
    <n v="15"/>
    <x v="3"/>
  </r>
  <r>
    <s v="BIO-205"/>
    <s v="A01"/>
    <s v="BIO-205-A01"/>
    <s v="Ecology"/>
    <s v="SCI"/>
    <n v="12"/>
    <x v="0"/>
  </r>
  <r>
    <s v="BIO-205"/>
    <s v="I02"/>
    <s v="BIO-205-I02"/>
    <s v="Ecology"/>
    <s v="SCI"/>
    <n v="20"/>
    <x v="2"/>
  </r>
  <r>
    <s v="BIO-205"/>
    <s v="I03"/>
    <s v="BIO-205-I03"/>
    <s v="Ecology"/>
    <s v="SCI"/>
    <n v="25"/>
    <x v="2"/>
  </r>
  <r>
    <s v="BIO-206"/>
    <s v="I01"/>
    <s v="BIO-206-I01"/>
    <s v="Ecology Lab"/>
    <s v="SCI"/>
    <n v="25"/>
    <x v="2"/>
  </r>
  <r>
    <s v="BIO-206"/>
    <s v="I03"/>
    <s v="BIO-206-I03"/>
    <s v="Ecology Lab"/>
    <s v="SCI"/>
    <n v="23"/>
    <x v="2"/>
  </r>
  <r>
    <s v="BIO-210"/>
    <s v="A01"/>
    <s v="BIO-210-A01"/>
    <s v="Anatomy &amp; Physiology I"/>
    <s v="SCI"/>
    <n v="21"/>
    <x v="0"/>
  </r>
  <r>
    <s v="BIO-210"/>
    <s v="A02"/>
    <s v="BIO-210-A02"/>
    <s v="Anatomy &amp; Physiology I"/>
    <s v="SCI"/>
    <n v="18"/>
    <x v="0"/>
  </r>
  <r>
    <s v="BIO-210"/>
    <s v="A03"/>
    <s v="BIO-210-A03"/>
    <s v="Anatomy &amp; Physiology I"/>
    <s v="SCI"/>
    <n v="21"/>
    <x v="0"/>
  </r>
  <r>
    <s v="BIO-210"/>
    <s v="A04"/>
    <s v="BIO-210-A04"/>
    <s v="Anatomy &amp; Physiology I"/>
    <s v="SCI"/>
    <n v="20"/>
    <x v="0"/>
  </r>
  <r>
    <s v="BIO-210"/>
    <s v="A06"/>
    <s v="BIO-210-A06"/>
    <s v="Anatomy &amp; Physiology I"/>
    <s v="SCI"/>
    <n v="23"/>
    <x v="0"/>
  </r>
  <r>
    <s v="BIO-210"/>
    <s v="A07"/>
    <s v="BIO-210-A07"/>
    <s v="Anatomy &amp; Physiology I"/>
    <s v="SCI"/>
    <n v="20"/>
    <x v="0"/>
  </r>
  <r>
    <s v="BIO-210"/>
    <s v="A10"/>
    <s v="BIO-210-A10"/>
    <s v="Anatomy &amp; Physiology I"/>
    <s v="SCI"/>
    <n v="21"/>
    <x v="0"/>
  </r>
  <r>
    <s v="BIO-210"/>
    <s v="A12"/>
    <s v="BIO-210-A12"/>
    <s v="Anatomy &amp; Physiology I"/>
    <s v="SCI"/>
    <n v="21"/>
    <x v="0"/>
  </r>
  <r>
    <s v="BIO-210"/>
    <s v="A13"/>
    <s v="BIO-210-A13"/>
    <s v="Anatomy &amp; Physiology I"/>
    <s v="SCI"/>
    <n v="21"/>
    <x v="0"/>
  </r>
  <r>
    <s v="BIO-210"/>
    <s v="A14"/>
    <s v="BIO-210-A14"/>
    <s v="Anatomy &amp; Physiology I"/>
    <s v="SCI"/>
    <n v="24"/>
    <x v="0"/>
  </r>
  <r>
    <s v="BIO-210"/>
    <s v="A15"/>
    <s v="BIO-210-A15"/>
    <s v="Anatomy &amp; Physiology I"/>
    <s v="SCI"/>
    <n v="21"/>
    <x v="0"/>
  </r>
  <r>
    <s v="BIO-210"/>
    <s v="A16"/>
    <s v="BIO-210-A16"/>
    <s v="Anatomy &amp; Physiology I"/>
    <s v="SCI"/>
    <n v="24"/>
    <x v="0"/>
  </r>
  <r>
    <s v="BIO-210"/>
    <s v="A17"/>
    <s v="BIO-210-A17"/>
    <s v="Anatomy &amp; Physiology I"/>
    <s v="SCI"/>
    <n v="23"/>
    <x v="0"/>
  </r>
  <r>
    <s v="BIO-210"/>
    <s v="A61"/>
    <s v="BIO-210-A61"/>
    <s v="Anatomy &amp; Physiology I"/>
    <s v="SCI"/>
    <n v="20"/>
    <x v="0"/>
  </r>
  <r>
    <s v="BIO-210"/>
    <s v="A62"/>
    <s v="BIO-210-A62"/>
    <s v="Anatomy &amp; Physiology I"/>
    <s v="SCI"/>
    <n v="19"/>
    <x v="0"/>
  </r>
  <r>
    <s v="BIO-210"/>
    <s v="V03"/>
    <s v="BIO-210-V03"/>
    <s v="Anatomy &amp; Physiology I"/>
    <s v="SCI"/>
    <n v="21"/>
    <x v="3"/>
  </r>
  <r>
    <s v="BIO-210"/>
    <s v="V04"/>
    <s v="BIO-210-V04"/>
    <s v="Anatomy &amp; Physiology I"/>
    <s v="SCI"/>
    <n v="22"/>
    <x v="3"/>
  </r>
  <r>
    <s v="BIO-210"/>
    <s v="V05"/>
    <s v="BIO-210-V05"/>
    <s v="Anatomy &amp; Physiology I"/>
    <s v="SCI"/>
    <n v="23"/>
    <x v="3"/>
  </r>
  <r>
    <s v="BIO-210"/>
    <s v="V06"/>
    <s v="BIO-210-V06"/>
    <s v="Anatomy &amp; Physiology I"/>
    <s v="SCI"/>
    <n v="24"/>
    <x v="3"/>
  </r>
  <r>
    <s v="BIO-210"/>
    <s v="V1Y"/>
    <s v="BIO-210-V1Y"/>
    <s v="Anatomy &amp; Physiology I"/>
    <s v="SCI"/>
    <n v="22"/>
    <x v="3"/>
  </r>
  <r>
    <s v="BIO-210"/>
    <s v="V2Y"/>
    <s v="BIO-210-V2Y"/>
    <s v="Anatomy &amp; Physiology I"/>
    <s v="SCI"/>
    <n v="22"/>
    <x v="3"/>
  </r>
  <r>
    <s v="BIO-210"/>
    <s v="V3Y"/>
    <s v="BIO-210-V3Y"/>
    <s v="Anatomy &amp; Physiology I"/>
    <s v="SCI"/>
    <n v="25"/>
    <x v="3"/>
  </r>
  <r>
    <s v="BIO-210"/>
    <s v="V4Y"/>
    <s v="BIO-210-V4Y"/>
    <s v="Anatomy &amp; Physiology I"/>
    <s v="SCI"/>
    <n v="17"/>
    <x v="3"/>
  </r>
  <r>
    <s v="BIO-210"/>
    <s v="V51"/>
    <s v="BIO-210-V51"/>
    <s v="Anatomy &amp; Physiology I"/>
    <s v="SCI"/>
    <n v="17"/>
    <x v="3"/>
  </r>
  <r>
    <s v="BIO-210"/>
    <s v="V52"/>
    <s v="BIO-210-V52"/>
    <s v="Anatomy &amp; Physiology I"/>
    <s v="SCI"/>
    <n v="26"/>
    <x v="3"/>
  </r>
  <r>
    <s v="BIO-210"/>
    <s v="V54"/>
    <s v="BIO-210-V54"/>
    <s v="Anatomy &amp; Physiology I"/>
    <s v="SCI"/>
    <n v="23"/>
    <x v="3"/>
  </r>
  <r>
    <s v="BIO-210"/>
    <s v="V56"/>
    <s v="BIO-210-V56"/>
    <s v="Anatomy &amp; Physiology I"/>
    <s v="SCI"/>
    <n v="24"/>
    <x v="3"/>
  </r>
  <r>
    <s v="BIO-211"/>
    <s v="A01"/>
    <s v="BIO-211-A01"/>
    <s v="Anatomy &amp; Physiology II"/>
    <s v="SCI"/>
    <n v="24"/>
    <x v="0"/>
  </r>
  <r>
    <s v="BIO-211"/>
    <s v="A03"/>
    <s v="BIO-211-A03"/>
    <s v="Anatomy &amp; Physiology II"/>
    <s v="SCI"/>
    <n v="22"/>
    <x v="0"/>
  </r>
  <r>
    <s v="BIO-211"/>
    <s v="A04"/>
    <s v="BIO-211-A04"/>
    <s v="Anatomy &amp; Physiology II"/>
    <s v="SCI"/>
    <n v="24"/>
    <x v="0"/>
  </r>
  <r>
    <s v="BIO-211"/>
    <s v="A05"/>
    <s v="BIO-211-A05"/>
    <s v="Anatomy &amp; Physiology II"/>
    <s v="SCI"/>
    <n v="24"/>
    <x v="0"/>
  </r>
  <r>
    <s v="BIO-211"/>
    <s v="A06"/>
    <s v="BIO-211-A06"/>
    <s v="Anatomy &amp; Physiology II"/>
    <s v="SCI"/>
    <n v="22"/>
    <x v="0"/>
  </r>
  <r>
    <s v="BIO-211"/>
    <s v="A07"/>
    <s v="BIO-211-A07"/>
    <s v="Anatomy &amp; Physiology II"/>
    <s v="SCI"/>
    <n v="22"/>
    <x v="0"/>
  </r>
  <r>
    <s v="BIO-211"/>
    <s v="I01"/>
    <s v="BIO-211-I01"/>
    <s v="Anatomy &amp; Physiology II"/>
    <s v="SCI"/>
    <n v="25"/>
    <x v="2"/>
  </r>
  <r>
    <s v="BIO-211"/>
    <s v="I02"/>
    <s v="BIO-211-I02"/>
    <s v="Anatomy &amp; Physiology II"/>
    <s v="SCI"/>
    <n v="25"/>
    <x v="2"/>
  </r>
  <r>
    <s v="BIO-211"/>
    <s v="V01"/>
    <s v="BIO-211-V01"/>
    <s v="Anatomy &amp; Physiology II"/>
    <s v="SCI"/>
    <n v="26"/>
    <x v="3"/>
  </r>
  <r>
    <s v="BIO-211"/>
    <s v="V02"/>
    <s v="BIO-211-V02"/>
    <s v="Anatomy &amp; Physiology II"/>
    <s v="SCI"/>
    <n v="27"/>
    <x v="3"/>
  </r>
  <r>
    <s v="BIO-211"/>
    <s v="V03"/>
    <s v="BIO-211-V03"/>
    <s v="Anatomy &amp; Physiology II"/>
    <s v="SCI"/>
    <n v="26"/>
    <x v="3"/>
  </r>
  <r>
    <s v="BIO-211"/>
    <s v="V04"/>
    <s v="BIO-211-V04"/>
    <s v="Anatomy &amp; Physiology II"/>
    <s v="SCI"/>
    <n v="27"/>
    <x v="3"/>
  </r>
  <r>
    <s v="BIO-211"/>
    <s v="V08"/>
    <s v="BIO-211-V08"/>
    <s v="Anatomy &amp; Physiology II"/>
    <s v="SCI"/>
    <n v="24"/>
    <x v="3"/>
  </r>
  <r>
    <s v="BIO-211"/>
    <s v="V10"/>
    <s v="BIO-211-V10"/>
    <s v="Anatomy &amp; Physiology II"/>
    <s v="SCI"/>
    <n v="24"/>
    <x v="3"/>
  </r>
  <r>
    <s v="BIO-211"/>
    <s v="V1Y"/>
    <s v="BIO-211-V1Y"/>
    <s v="Anatomy &amp; Physiology II"/>
    <s v="SCI"/>
    <n v="23"/>
    <x v="3"/>
  </r>
  <r>
    <s v="BIO-211"/>
    <s v="V2Y"/>
    <s v="BIO-211-V2Y"/>
    <s v="Anatomy &amp; Physiology II"/>
    <s v="SCI"/>
    <n v="12"/>
    <x v="3"/>
  </r>
  <r>
    <s v="BIO-211"/>
    <s v="V61"/>
    <s v="BIO-211-V61"/>
    <s v="Anatomy &amp; Physiology II"/>
    <s v="SCI"/>
    <n v="24"/>
    <x v="3"/>
  </r>
  <r>
    <s v="BIO-211"/>
    <s v="V63"/>
    <s v="BIO-211-V63"/>
    <s v="Anatomy &amp; Physiology II"/>
    <s v="SCI"/>
    <n v="25"/>
    <x v="3"/>
  </r>
  <r>
    <s v="PHY-201"/>
    <s v="V2Y"/>
    <s v="PHY-201-V2Y"/>
    <s v="Physics I"/>
    <s v="SCI"/>
    <n v="26"/>
    <x v="3"/>
  </r>
  <r>
    <s v="PHY-201"/>
    <s v="V3Y"/>
    <s v="PHY-201-V3Y"/>
    <s v="Physics I"/>
    <s v="SCI"/>
    <n v="26"/>
    <x v="3"/>
  </r>
  <r>
    <s v="PHY-201"/>
    <s v="V5Y"/>
    <s v="PHY-201-V5Y"/>
    <s v="Physics I"/>
    <s v="SCI"/>
    <n v="12"/>
    <x v="3"/>
  </r>
  <r>
    <s v="PHY-202"/>
    <s v="H01"/>
    <s v="PHY-202-H01"/>
    <s v="Physics II"/>
    <s v="SCI"/>
    <n v="8"/>
    <x v="1"/>
  </r>
  <r>
    <s v="PHY-202"/>
    <s v="V01"/>
    <s v="PHY-202-V01"/>
    <s v="Physics II"/>
    <s v="SCI"/>
    <n v="17"/>
    <x v="3"/>
  </r>
  <r>
    <s v="PHY-221"/>
    <s v="V02"/>
    <s v="PHY-221-V02"/>
    <s v="University Physics I"/>
    <s v="SCI"/>
    <n v="25"/>
    <x v="3"/>
  </r>
  <r>
    <s v="PHY-221"/>
    <s v="V1Y"/>
    <s v="PHY-221-V1Y"/>
    <s v="University Physics I"/>
    <s v="SCI"/>
    <n v="19"/>
    <x v="3"/>
  </r>
  <r>
    <s v="PHY-222"/>
    <s v="V1Y"/>
    <s v="PHY-222-V1Y"/>
    <s v="University Physics II"/>
    <s v="SCI"/>
    <n v="8"/>
    <x v="3"/>
  </r>
  <r>
    <s v="AST-101"/>
    <s v="I81"/>
    <s v="AST-101-I81"/>
    <s v="Solar System Astronomy"/>
    <s v="SCI"/>
    <n v="25"/>
    <x v="2"/>
  </r>
  <r>
    <s v="AST-102"/>
    <s v="I81"/>
    <s v="AST-102-I81"/>
    <s v="Stellar Astronomy"/>
    <s v="SCI"/>
    <n v="11"/>
    <x v="2"/>
  </r>
  <r>
    <s v="BIO-112"/>
    <s v="V81"/>
    <s v="BIO-112-V81"/>
    <s v="Basic Anatomy &amp; Physiol"/>
    <s v="SCI"/>
    <n v="22"/>
    <x v="3"/>
  </r>
  <r>
    <s v="BIO-112"/>
    <s v="V8Y"/>
    <s v="BIO-112-V8Y"/>
    <s v="Basic Anatomy &amp; Physiol"/>
    <s v="SCI"/>
    <n v="21"/>
    <x v="3"/>
  </r>
  <r>
    <s v="BIO-210"/>
    <s v="V81"/>
    <s v="BIO-210-V81"/>
    <s v="Anatomy &amp; Physiology I"/>
    <s v="SCI"/>
    <n v="23"/>
    <x v="3"/>
  </r>
  <r>
    <s v="BIO-210"/>
    <s v="V82"/>
    <s v="BIO-210-V82"/>
    <s v="Anatomy &amp; Physiology I"/>
    <s v="SCI"/>
    <n v="21"/>
    <x v="3"/>
  </r>
  <r>
    <s v="BIO-210"/>
    <s v="V83"/>
    <s v="BIO-210-V83"/>
    <s v="Anatomy &amp; Physiology I"/>
    <s v="SCI"/>
    <n v="23"/>
    <x v="3"/>
  </r>
  <r>
    <s v="COL-101"/>
    <s v="A01"/>
    <s v="COL-101-A01"/>
    <s v="College Orientation"/>
    <s v="IDS"/>
    <n v="11"/>
    <x v="0"/>
  </r>
  <r>
    <s v="COL-101"/>
    <s v="A02"/>
    <s v="COL-101-A02"/>
    <s v="College Orientation"/>
    <s v="IDS"/>
    <n v="17"/>
    <x v="0"/>
  </r>
  <r>
    <s v="COL-101"/>
    <s v="A04"/>
    <s v="COL-101-A04"/>
    <s v="College Orientation"/>
    <s v="IDS"/>
    <n v="14"/>
    <x v="0"/>
  </r>
  <r>
    <s v="COL-101"/>
    <s v="A06"/>
    <s v="COL-101-A06"/>
    <s v="College Orientation"/>
    <s v="IDS"/>
    <n v="10"/>
    <x v="0"/>
  </r>
  <r>
    <s v="COL-101"/>
    <s v="A07"/>
    <s v="COL-101-A07"/>
    <s v="College Orientation"/>
    <s v="IDS"/>
    <n v="10"/>
    <x v="0"/>
  </r>
  <r>
    <s v="COL-101"/>
    <s v="A10"/>
    <s v="COL-101-A10"/>
    <s v="College Orientation"/>
    <s v="IDS"/>
    <n v="18"/>
    <x v="0"/>
  </r>
  <r>
    <s v="COL-101"/>
    <s v="A34"/>
    <s v="COL-101-A34"/>
    <s v="College Orientation"/>
    <s v="IDS"/>
    <n v="16"/>
    <x v="0"/>
  </r>
  <r>
    <s v="COL-101"/>
    <s v="A35"/>
    <s v="COL-101-A35"/>
    <s v="College Orientation"/>
    <s v="IDS"/>
    <n v="11"/>
    <x v="0"/>
  </r>
  <r>
    <s v="COL-101"/>
    <s v="B01"/>
    <s v="COL-101-B01"/>
    <s v="College Orientation"/>
    <s v="IDS"/>
    <n v="10"/>
    <x v="0"/>
  </r>
  <r>
    <s v="COL-101"/>
    <s v="B11"/>
    <s v="COL-101-B11"/>
    <s v="College Orientation"/>
    <s v="IDS"/>
    <n v="16"/>
    <x v="0"/>
  </r>
  <r>
    <s v="COL-101"/>
    <s v="B36"/>
    <s v="COL-101-B36"/>
    <s v="College Orientation"/>
    <s v="IDS"/>
    <n v="18"/>
    <x v="0"/>
  </r>
  <r>
    <s v="COL-101"/>
    <s v="B37"/>
    <s v="COL-101-B37"/>
    <s v="College Orientation"/>
    <s v="IDS"/>
    <n v="18"/>
    <x v="0"/>
  </r>
  <r>
    <s v="COL-101"/>
    <s v="I01"/>
    <s v="COL-101-I01"/>
    <s v="College Orientation"/>
    <s v="IDS"/>
    <n v="18"/>
    <x v="2"/>
  </r>
  <r>
    <s v="COL-101"/>
    <s v="I03"/>
    <s v="COL-101-I03"/>
    <s v="College Orientation"/>
    <s v="IDS"/>
    <n v="20"/>
    <x v="2"/>
  </r>
  <r>
    <s v="COL-101"/>
    <s v="I05"/>
    <s v="COL-101-I05"/>
    <s v="College Orientation"/>
    <s v="IDS"/>
    <n v="18"/>
    <x v="2"/>
  </r>
  <r>
    <s v="COL-101"/>
    <s v="I11"/>
    <s v="COL-101-I11"/>
    <s v="College Orientation"/>
    <s v="IDS"/>
    <n v="19"/>
    <x v="2"/>
  </r>
  <r>
    <s v="COL-101"/>
    <s v="I12"/>
    <s v="COL-101-I12"/>
    <s v="College Orientation"/>
    <s v="IDS"/>
    <n v="17"/>
    <x v="2"/>
  </r>
  <r>
    <s v="COL-101"/>
    <s v="I13"/>
    <s v="COL-101-I13"/>
    <s v="College Orientation"/>
    <s v="IDS"/>
    <n v="17"/>
    <x v="2"/>
  </r>
  <r>
    <s v="COL-101"/>
    <s v="I14"/>
    <s v="COL-101-I14"/>
    <s v="College Orientation"/>
    <s v="IDS"/>
    <n v="14"/>
    <x v="2"/>
  </r>
  <r>
    <s v="COL-101"/>
    <s v="I15"/>
    <s v="COL-101-I15"/>
    <s v="College Orientation"/>
    <s v="IDS"/>
    <n v="17"/>
    <x v="2"/>
  </r>
  <r>
    <s v="COL-101"/>
    <s v="I23"/>
    <s v="COL-101-I23"/>
    <s v="College Orientation"/>
    <s v="IDS"/>
    <n v="12"/>
    <x v="2"/>
  </r>
  <r>
    <s v="COL-101"/>
    <s v="I24"/>
    <s v="COL-101-I24"/>
    <s v="College Orientation"/>
    <s v="IDS"/>
    <n v="12"/>
    <x v="2"/>
  </r>
  <r>
    <s v="COL-101"/>
    <s v="I25"/>
    <s v="COL-101-I25"/>
    <s v="College Orientation"/>
    <s v="IDS"/>
    <n v="14"/>
    <x v="2"/>
  </r>
  <r>
    <s v="COL-101"/>
    <s v="I26"/>
    <s v="COL-101-I26"/>
    <s v="College Orientation"/>
    <s v="IDS"/>
    <n v="18"/>
    <x v="2"/>
  </r>
  <r>
    <s v="COL-101"/>
    <s v="I30"/>
    <s v="COL-101-I30"/>
    <s v="College Orientation"/>
    <s v="IDS"/>
    <n v="20"/>
    <x v="2"/>
  </r>
  <r>
    <s v="COL-101"/>
    <s v="I31"/>
    <s v="COL-101-I31"/>
    <s v="College Orientation"/>
    <s v="IDS"/>
    <n v="17"/>
    <x v="2"/>
  </r>
  <r>
    <s v="COL-101"/>
    <s v="I32"/>
    <s v="COL-101-I32"/>
    <s v="College Orientation"/>
    <s v="IDS"/>
    <n v="19"/>
    <x v="2"/>
  </r>
  <r>
    <s v="COL-101"/>
    <s v="I33"/>
    <s v="COL-101-I33"/>
    <s v="College Orientation"/>
    <s v="IDS"/>
    <n v="20"/>
    <x v="2"/>
  </r>
  <r>
    <s v="COL-101"/>
    <s v="I34"/>
    <s v="COL-101-I34"/>
    <s v="College Orientation"/>
    <s v="IDS"/>
    <n v="16"/>
    <x v="2"/>
  </r>
  <r>
    <s v="COL-105"/>
    <s v="A01"/>
    <s v="COL-105-A01"/>
    <s v="Freshman Seminar"/>
    <s v="IDS"/>
    <n v="18"/>
    <x v="0"/>
  </r>
  <r>
    <s v="COL-105"/>
    <s v="A5Y"/>
    <s v="COL-105-A5Y"/>
    <s v="Freshman Seminar"/>
    <s v="IDS"/>
    <n v="17"/>
    <x v="0"/>
  </r>
  <r>
    <s v="COL-105"/>
    <s v="B01"/>
    <s v="COL-105-B01"/>
    <s v="Freshman Seminar"/>
    <s v="IDS"/>
    <n v="17"/>
    <x v="0"/>
  </r>
  <r>
    <s v="COL-105"/>
    <s v="H05"/>
    <s v="COL-105-H05"/>
    <s v="Freshman Seminar"/>
    <s v="IDS"/>
    <n v="11"/>
    <x v="1"/>
  </r>
  <r>
    <s v="COL-105"/>
    <s v="H06"/>
    <s v="COL-105-H06"/>
    <s v="Freshman Seminar"/>
    <s v="IDS"/>
    <n v="16"/>
    <x v="1"/>
  </r>
  <r>
    <s v="COL-105"/>
    <s v="H07"/>
    <s v="COL-105-H07"/>
    <s v="Freshman Seminar"/>
    <s v="IDS"/>
    <n v="11"/>
    <x v="1"/>
  </r>
  <r>
    <s v="COL-105"/>
    <s v="H09"/>
    <s v="COL-105-H09"/>
    <s v="Freshman Seminar"/>
    <s v="IDS"/>
    <n v="14"/>
    <x v="1"/>
  </r>
  <r>
    <s v="COL-105"/>
    <s v="I05"/>
    <s v="COL-105-I05"/>
    <s v="Freshman Seminar"/>
    <s v="IDS"/>
    <n v="16"/>
    <x v="2"/>
  </r>
  <r>
    <s v="COL-105"/>
    <s v="I22"/>
    <s v="COL-105-I22"/>
    <s v="Freshman Seminar"/>
    <s v="IDS"/>
    <n v="14"/>
    <x v="2"/>
  </r>
  <r>
    <s v="COL-105"/>
    <s v="I23"/>
    <s v="COL-105-I23"/>
    <s v="Freshman Seminar"/>
    <s v="IDS"/>
    <n v="18"/>
    <x v="2"/>
  </r>
  <r>
    <s v="COL-105"/>
    <s v="I24"/>
    <s v="COL-105-I24"/>
    <s v="Freshman Seminar"/>
    <s v="IDS"/>
    <n v="13"/>
    <x v="2"/>
  </r>
  <r>
    <s v="COL-106"/>
    <s v="I04"/>
    <s v="COL-106-I04"/>
    <s v="Skills for College Success"/>
    <s v="IDS"/>
    <n v="23"/>
    <x v="2"/>
  </r>
  <r>
    <s v="COL-106"/>
    <s v="I05"/>
    <s v="COL-106-I05"/>
    <s v="Skills for College Success"/>
    <s v="IDS"/>
    <n v="22"/>
    <x v="2"/>
  </r>
  <r>
    <s v="COL-106"/>
    <s v="I08"/>
    <s v="COL-106-I08"/>
    <s v="Skills for College Success"/>
    <s v="IDS"/>
    <n v="20"/>
    <x v="2"/>
  </r>
  <r>
    <s v="COL-106"/>
    <s v="I09"/>
    <s v="COL-106-I09"/>
    <s v="Skills for College Success"/>
    <s v="IDS"/>
    <n v="21"/>
    <x v="2"/>
  </r>
  <r>
    <s v="COL-106"/>
    <s v="I10"/>
    <s v="COL-106-I10"/>
    <s v="Skills for College Success"/>
    <s v="IDS"/>
    <n v="21"/>
    <x v="2"/>
  </r>
  <r>
    <s v="COL-106"/>
    <s v="I13"/>
    <s v="COL-106-I13"/>
    <s v="Skills for College Success"/>
    <s v="IDS"/>
    <n v="21"/>
    <x v="2"/>
  </r>
  <r>
    <s v="COL-106"/>
    <s v="I18"/>
    <s v="COL-106-I18"/>
    <s v="Skills for College Success"/>
    <s v="IDS"/>
    <n v="23"/>
    <x v="2"/>
  </r>
  <r>
    <s v="COL-106"/>
    <s v="I19"/>
    <s v="COL-106-I19"/>
    <s v="Skills for College Success"/>
    <s v="IDS"/>
    <n v="20"/>
    <x v="2"/>
  </r>
  <r>
    <s v="COL-106"/>
    <s v="I20"/>
    <s v="COL-106-I20"/>
    <s v="Skills for College Success"/>
    <s v="IDS"/>
    <n v="20"/>
    <x v="2"/>
  </r>
  <r>
    <s v="COL-106"/>
    <s v="I21"/>
    <s v="COL-106-I21"/>
    <s v="Skills for College Success"/>
    <s v="IDS"/>
    <n v="22"/>
    <x v="2"/>
  </r>
  <r>
    <s v="COL-106"/>
    <s v="I22"/>
    <s v="COL-106-I22"/>
    <s v="Skills for College Success"/>
    <s v="IDS"/>
    <n v="18"/>
    <x v="2"/>
  </r>
  <r>
    <s v="COL-106"/>
    <s v="I23"/>
    <s v="COL-106-I23"/>
    <s v="Skills for College Success"/>
    <s v="IDS"/>
    <n v="22"/>
    <x v="2"/>
  </r>
  <r>
    <s v="COL-106"/>
    <s v="I24"/>
    <s v="COL-106-I24"/>
    <s v="Skills for College Success"/>
    <s v="IDS"/>
    <n v="20"/>
    <x v="2"/>
  </r>
  <r>
    <s v="COL-106"/>
    <s v="I25"/>
    <s v="COL-106-I25"/>
    <s v="Skills for College Success"/>
    <s v="IDS"/>
    <n v="21"/>
    <x v="2"/>
  </r>
  <r>
    <s v="COL-106"/>
    <s v="I27"/>
    <s v="COL-106-I27"/>
    <s v="Skills for College Success"/>
    <s v="IDS"/>
    <n v="23"/>
    <x v="2"/>
  </r>
  <r>
    <s v="COL-101"/>
    <s v="I22"/>
    <s v="COL-101-I22"/>
    <s v="College Orientation"/>
    <s v="IDS"/>
    <n v="15"/>
    <x v="2"/>
  </r>
  <r>
    <s v="COL-101"/>
    <s v="I40"/>
    <s v="COL-101-I40"/>
    <s v="College Orientation"/>
    <s v="IDS"/>
    <n v="4"/>
    <x v="2"/>
  </r>
  <r>
    <s v="COL-106"/>
    <s v="I01"/>
    <s v="COL-106-I01"/>
    <s v="Skills for College Success"/>
    <s v="IDS"/>
    <n v="23"/>
    <x v="2"/>
  </r>
  <r>
    <s v="COL-106"/>
    <s v="I02"/>
    <s v="COL-106-I02"/>
    <s v="Skills for College Success"/>
    <s v="IDS"/>
    <n v="23"/>
    <x v="2"/>
  </r>
  <r>
    <s v="COL-106"/>
    <s v="I06"/>
    <s v="COL-106-I06"/>
    <s v="Skills for College Success"/>
    <s v="IDS"/>
    <n v="22"/>
    <x v="2"/>
  </r>
  <r>
    <s v="COL-101"/>
    <s v="I17"/>
    <s v="COL-101-I17"/>
    <s v="College Orientation"/>
    <s v="IDS"/>
    <n v="13"/>
    <x v="2"/>
  </r>
  <r>
    <s v="COL-101"/>
    <s v="I29"/>
    <s v="COL-101-I29"/>
    <s v="College Orientation"/>
    <s v="IDS"/>
    <n v="5"/>
    <x v="2"/>
  </r>
  <r>
    <s v="COL-106"/>
    <s v="I07"/>
    <s v="COL-106-I07"/>
    <s v="Skills for College Success"/>
    <s v="IDS"/>
    <n v="23"/>
    <x v="2"/>
  </r>
  <r>
    <s v="COL-106"/>
    <s v="I11"/>
    <s v="COL-106-I11"/>
    <s v="Skills for College Success"/>
    <s v="IDS"/>
    <n v="22"/>
    <x v="2"/>
  </r>
  <r>
    <s v="COL-106"/>
    <s v="I26"/>
    <s v="COL-106-I26"/>
    <s v="Skills for College Success"/>
    <s v="IDS"/>
    <n v="21"/>
    <x v="2"/>
  </r>
  <r>
    <s v="COL-106"/>
    <s v="I30"/>
    <s v="COL-106-I30"/>
    <s v="Skills for College Success"/>
    <s v="IDS"/>
    <n v="24"/>
    <x v="2"/>
  </r>
  <r>
    <s v="COL-106"/>
    <s v="I31"/>
    <s v="COL-106-I31"/>
    <s v="Skills for College Success"/>
    <s v="IDS"/>
    <n v="22"/>
    <x v="2"/>
  </r>
  <r>
    <s v="COL-101"/>
    <s v="I16"/>
    <s v="COL-101-I16"/>
    <s v="College Orientation"/>
    <s v="IDS"/>
    <n v="19"/>
    <x v="2"/>
  </r>
  <r>
    <s v="COL-101"/>
    <s v="I18"/>
    <s v="COL-101-I18"/>
    <s v="College Orientation"/>
    <s v="IDS"/>
    <n v="16"/>
    <x v="2"/>
  </r>
  <r>
    <s v="COL-105"/>
    <s v="H15"/>
    <s v="COL-105-H15"/>
    <s v="Freshman Seminar"/>
    <s v="IDS"/>
    <n v="19"/>
    <x v="1"/>
  </r>
  <r>
    <s v="COL-105"/>
    <s v="I01"/>
    <s v="COL-105-I01"/>
    <s v="Freshman Seminar"/>
    <s v="IDS"/>
    <n v="11"/>
    <x v="2"/>
  </r>
  <r>
    <s v="COL-105"/>
    <s v="I21"/>
    <s v="COL-105-I21"/>
    <s v="Freshman Seminar"/>
    <s v="IDS"/>
    <n v="11"/>
    <x v="2"/>
  </r>
  <r>
    <s v="COL-106"/>
    <s v="I15"/>
    <s v="COL-106-I15"/>
    <s v="Skills for College Success"/>
    <s v="IDS"/>
    <n v="22"/>
    <x v="2"/>
  </r>
  <r>
    <s v="COL-106"/>
    <s v="I16"/>
    <s v="COL-106-I16"/>
    <s v="Skills for College Success"/>
    <s v="IDS"/>
    <n v="23"/>
    <x v="2"/>
  </r>
  <r>
    <s v="COL-106"/>
    <s v="I28"/>
    <s v="COL-106-I28"/>
    <s v="Skills for College Success"/>
    <s v="IDS"/>
    <n v="22"/>
    <x v="2"/>
  </r>
  <r>
    <s v="COL-106"/>
    <s v="I29"/>
    <s v="COL-106-I29"/>
    <s v="Skills for College Success"/>
    <s v="IDS"/>
    <n v="19"/>
    <x v="2"/>
  </r>
  <r>
    <s v="IDS-112"/>
    <s v="I81"/>
    <s v="IDS-112-I81"/>
    <s v="Employability Skills Careers"/>
    <s v="IDS"/>
    <n v="23"/>
    <x v="2"/>
  </r>
  <r>
    <s v="IDS-112"/>
    <s v="V82"/>
    <s v="IDS-112-V82"/>
    <s v="Employability Skills Careers"/>
    <s v="IDS"/>
    <n v="4"/>
    <x v="3"/>
  </r>
  <r>
    <s v="COL-101"/>
    <s v="I19"/>
    <s v="COL-101-I19"/>
    <s v="College Orientation"/>
    <s v="IDS"/>
    <n v="7"/>
    <x v="2"/>
  </r>
  <r>
    <s v="COL-101"/>
    <s v="I20"/>
    <s v="COL-101-I20"/>
    <s v="College Orientation"/>
    <s v="IDS"/>
    <n v="7"/>
    <x v="2"/>
  </r>
  <r>
    <s v="MAT-102"/>
    <s v="A01"/>
    <s v="MAT-102-A01"/>
    <s v="Intermediate Algebra"/>
    <s v="MAT"/>
    <n v="20"/>
    <x v="0"/>
  </r>
  <r>
    <s v="MAT-102"/>
    <s v="A02"/>
    <s v="MAT-102-A02"/>
    <s v="Intermediate Algebra"/>
    <s v="MAT"/>
    <n v="23"/>
    <x v="0"/>
  </r>
  <r>
    <s v="MAT-102"/>
    <s v="A04"/>
    <s v="MAT-102-A04"/>
    <s v="Intermediate Algebra"/>
    <s v="MAT"/>
    <n v="14"/>
    <x v="0"/>
  </r>
  <r>
    <s v="MAT-102"/>
    <s v="A06"/>
    <s v="MAT-102-A06"/>
    <s v="Intermediate Algebra"/>
    <s v="MAT"/>
    <n v="13"/>
    <x v="0"/>
  </r>
  <r>
    <s v="MAT-102"/>
    <s v="B01"/>
    <s v="MAT-102-B01"/>
    <s v="Intermediate Algebra"/>
    <s v="MAT"/>
    <n v="22"/>
    <x v="0"/>
  </r>
  <r>
    <s v="MAT-102"/>
    <s v="B03"/>
    <s v="MAT-102-B03"/>
    <s v="Intermediate Algebra"/>
    <s v="MAT"/>
    <n v="19"/>
    <x v="0"/>
  </r>
  <r>
    <s v="MAT-102"/>
    <s v="V02"/>
    <s v="MAT-102-V02"/>
    <s v="Intermediate Algebra"/>
    <s v="MAT"/>
    <n v="24"/>
    <x v="3"/>
  </r>
  <r>
    <s v="MAT-102"/>
    <s v="V51"/>
    <s v="MAT-102-V51"/>
    <s v="Intermediate Algebra"/>
    <s v="MAT"/>
    <n v="26"/>
    <x v="3"/>
  </r>
  <r>
    <s v="MAT-102"/>
    <s v="V56"/>
    <s v="MAT-102-V56"/>
    <s v="Intermediate Algebra"/>
    <s v="MAT"/>
    <n v="23"/>
    <x v="3"/>
  </r>
  <r>
    <s v="MAT-110"/>
    <s v="A01"/>
    <s v="MAT-110-A01"/>
    <s v="College Algebra"/>
    <s v="MAT"/>
    <n v="17"/>
    <x v="0"/>
  </r>
  <r>
    <s v="MAT-110"/>
    <s v="A02"/>
    <s v="MAT-110-A02"/>
    <s v="College Algebra"/>
    <s v="MAT"/>
    <n v="20"/>
    <x v="0"/>
  </r>
  <r>
    <s v="MAT-110"/>
    <s v="A03"/>
    <s v="MAT-110-A03"/>
    <s v="College Algebra"/>
    <s v="MAT"/>
    <n v="20"/>
    <x v="0"/>
  </r>
  <r>
    <s v="MAT-110"/>
    <s v="A04"/>
    <s v="MAT-110-A04"/>
    <s v="College Algebra"/>
    <s v="MAT"/>
    <n v="15"/>
    <x v="0"/>
  </r>
  <r>
    <s v="MAT-110"/>
    <s v="A05"/>
    <s v="MAT-110-A05"/>
    <s v="College Algebra"/>
    <s v="MAT"/>
    <n v="18"/>
    <x v="0"/>
  </r>
  <r>
    <s v="MAT-110"/>
    <s v="A06"/>
    <s v="MAT-110-A06"/>
    <s v="College Algebra"/>
    <s v="MAT"/>
    <n v="7"/>
    <x v="0"/>
  </r>
  <r>
    <s v="MAT-110"/>
    <s v="A07"/>
    <s v="MAT-110-A07"/>
    <s v="College Algebra"/>
    <s v="MAT"/>
    <n v="12"/>
    <x v="0"/>
  </r>
  <r>
    <s v="MAT-110"/>
    <s v="B01"/>
    <s v="MAT-110-B01"/>
    <s v="College Algebra"/>
    <s v="MAT"/>
    <n v="22"/>
    <x v="0"/>
  </r>
  <r>
    <s v="MAT-110"/>
    <s v="B03"/>
    <s v="MAT-110-B03"/>
    <s v="College Algebra"/>
    <s v="MAT"/>
    <n v="27"/>
    <x v="0"/>
  </r>
  <r>
    <s v="MAT-110"/>
    <s v="B04"/>
    <s v="MAT-110-B04"/>
    <s v="College Algebra"/>
    <s v="MAT"/>
    <n v="23"/>
    <x v="0"/>
  </r>
  <r>
    <s v="MAT-110"/>
    <s v="H01"/>
    <s v="MAT-110-H01"/>
    <s v="College Algebra"/>
    <s v="MAT"/>
    <n v="15"/>
    <x v="1"/>
  </r>
  <r>
    <s v="MAT-110"/>
    <s v="H02"/>
    <s v="MAT-110-H02"/>
    <s v="College Algebra"/>
    <s v="MAT"/>
    <n v="11"/>
    <x v="1"/>
  </r>
  <r>
    <s v="MAT-110"/>
    <s v="I01"/>
    <s v="MAT-110-I01"/>
    <s v="College Algebra"/>
    <s v="MAT"/>
    <n v="28"/>
    <x v="2"/>
  </r>
  <r>
    <s v="MAT-110"/>
    <s v="I02"/>
    <s v="MAT-110-I02"/>
    <s v="College Algebra"/>
    <s v="MAT"/>
    <n v="27"/>
    <x v="2"/>
  </r>
  <r>
    <s v="MAT-110"/>
    <s v="I03"/>
    <s v="MAT-110-I03"/>
    <s v="College Algebra"/>
    <s v="MAT"/>
    <n v="22"/>
    <x v="2"/>
  </r>
  <r>
    <s v="MAT-110"/>
    <s v="I04"/>
    <s v="MAT-110-I04"/>
    <s v="College Algebra"/>
    <s v="MAT"/>
    <n v="25"/>
    <x v="2"/>
  </r>
  <r>
    <s v="MAT-110"/>
    <s v="V52"/>
    <s v="MAT-110-V52"/>
    <s v="College Algebra"/>
    <s v="MAT"/>
    <n v="23"/>
    <x v="3"/>
  </r>
  <r>
    <s v="MAT-111"/>
    <s v="A01"/>
    <s v="MAT-111-A01"/>
    <s v="College Trigonometry"/>
    <s v="MAT"/>
    <n v="12"/>
    <x v="0"/>
  </r>
  <r>
    <s v="MAT-111"/>
    <s v="A02"/>
    <s v="MAT-111-A02"/>
    <s v="College Trigonometry"/>
    <s v="MAT"/>
    <n v="22"/>
    <x v="0"/>
  </r>
  <r>
    <s v="MAT-111"/>
    <s v="B01"/>
    <s v="MAT-111-B01"/>
    <s v="College Trigonometry"/>
    <s v="MAT"/>
    <n v="27"/>
    <x v="0"/>
  </r>
  <r>
    <s v="MAT-111"/>
    <s v="B02"/>
    <s v="MAT-111-B02"/>
    <s v="College Trigonometry"/>
    <s v="MAT"/>
    <n v="27"/>
    <x v="0"/>
  </r>
  <r>
    <s v="MAT-111"/>
    <s v="H01"/>
    <s v="MAT-111-H01"/>
    <s v="College Trigonometry"/>
    <s v="MAT"/>
    <n v="14"/>
    <x v="1"/>
  </r>
  <r>
    <s v="MAT-111"/>
    <s v="I01"/>
    <s v="MAT-111-I01"/>
    <s v="College Trigonometry"/>
    <s v="MAT"/>
    <n v="26"/>
    <x v="2"/>
  </r>
  <r>
    <s v="MAT-111"/>
    <s v="I02"/>
    <s v="MAT-111-I02"/>
    <s v="College Trigonometry"/>
    <s v="MAT"/>
    <n v="27"/>
    <x v="2"/>
  </r>
  <r>
    <s v="MAT-112"/>
    <s v="A01"/>
    <s v="MAT-112-A01"/>
    <s v="Precalculus"/>
    <s v="MAT"/>
    <n v="16"/>
    <x v="0"/>
  </r>
  <r>
    <s v="MAT-112"/>
    <s v="A2Y"/>
    <s v="MAT-112-A2Y"/>
    <s v="Precalculus"/>
    <s v="MAT"/>
    <n v="5"/>
    <x v="0"/>
  </r>
  <r>
    <s v="MAT-112"/>
    <s v="B1Y"/>
    <s v="MAT-112-B1Y"/>
    <s v="Precalculus"/>
    <s v="MAT"/>
    <n v="21"/>
    <x v="0"/>
  </r>
  <r>
    <s v="MAT-112"/>
    <s v="N1Y"/>
    <s v="MAT-112-N1Y"/>
    <s v="Precalculus"/>
    <s v="MAT"/>
    <n v="12"/>
    <x v="0"/>
  </r>
  <r>
    <s v="MAT-112"/>
    <s v="V5Y"/>
    <s v="MAT-112-V5Y"/>
    <s v="Precalculus"/>
    <s v="MAT"/>
    <n v="23"/>
    <x v="3"/>
  </r>
  <r>
    <s v="MAT-114"/>
    <s v="A02"/>
    <s v="MAT-114-A02"/>
    <s v="Intermediate Algebra Compresse"/>
    <s v="MAT"/>
    <n v="8"/>
    <x v="0"/>
  </r>
  <r>
    <s v="MAT-114"/>
    <s v="A03"/>
    <s v="MAT-114-A03"/>
    <s v="Intermediate Algebra Compresse"/>
    <s v="MAT"/>
    <n v="7"/>
    <x v="0"/>
  </r>
  <r>
    <s v="MAT-114"/>
    <s v="B01"/>
    <s v="MAT-114-B01"/>
    <s v="Intermediate Algebra Compresse"/>
    <s v="MAT"/>
    <n v="8"/>
    <x v="0"/>
  </r>
  <r>
    <s v="MAT-114"/>
    <s v="V51"/>
    <s v="MAT-114-V51"/>
    <s v="Intermediate Algebra Compresse"/>
    <s v="MAT"/>
    <n v="18"/>
    <x v="3"/>
  </r>
  <r>
    <s v="MAT-120"/>
    <s v="A01"/>
    <s v="MAT-120-A01"/>
    <s v="Probability &amp; Statistics"/>
    <s v="MAT"/>
    <n v="20"/>
    <x v="0"/>
  </r>
  <r>
    <s v="MAT-120"/>
    <s v="A02"/>
    <s v="MAT-120-A02"/>
    <s v="Probability &amp; Statistics"/>
    <s v="MAT"/>
    <n v="22"/>
    <x v="0"/>
  </r>
  <r>
    <s v="MAT-120"/>
    <s v="A03"/>
    <s v="MAT-120-A03"/>
    <s v="Probability &amp; Statistics"/>
    <s v="MAT"/>
    <n v="28"/>
    <x v="0"/>
  </r>
  <r>
    <s v="MAT-120"/>
    <s v="A04"/>
    <s v="MAT-120-A04"/>
    <s v="Probability &amp; Statistics"/>
    <s v="MAT"/>
    <n v="20"/>
    <x v="0"/>
  </r>
  <r>
    <s v="MAT-120"/>
    <s v="A05"/>
    <s v="MAT-120-A05"/>
    <s v="Probability &amp; Statistics"/>
    <s v="MAT"/>
    <n v="27"/>
    <x v="0"/>
  </r>
  <r>
    <s v="MAT-120"/>
    <s v="A06"/>
    <s v="MAT-120-A06"/>
    <s v="Probability &amp; Statistics"/>
    <s v="MAT"/>
    <n v="26"/>
    <x v="0"/>
  </r>
  <r>
    <s v="MAT-120"/>
    <s v="A60"/>
    <s v="MAT-120-A60"/>
    <s v="Probability &amp; Statistics"/>
    <s v="MAT"/>
    <n v="10"/>
    <x v="0"/>
  </r>
  <r>
    <s v="MAT-120"/>
    <s v="B01"/>
    <s v="MAT-120-B01"/>
    <s v="Probability &amp; Statistics"/>
    <s v="MAT"/>
    <n v="28"/>
    <x v="0"/>
  </r>
  <r>
    <s v="MAT-120"/>
    <s v="B02"/>
    <s v="MAT-120-B02"/>
    <s v="Probability &amp; Statistics"/>
    <s v="MAT"/>
    <n v="25"/>
    <x v="0"/>
  </r>
  <r>
    <s v="MAT-120"/>
    <s v="B03"/>
    <s v="MAT-120-B03"/>
    <s v="Probability &amp; Statistics"/>
    <s v="MAT"/>
    <n v="24"/>
    <x v="0"/>
  </r>
  <r>
    <s v="MAT-120"/>
    <s v="B04"/>
    <s v="MAT-120-B04"/>
    <s v="Probability &amp; Statistics"/>
    <s v="MAT"/>
    <n v="13"/>
    <x v="0"/>
  </r>
  <r>
    <s v="MAT-120"/>
    <s v="H01"/>
    <s v="MAT-120-H01"/>
    <s v="Probability &amp; Statistics"/>
    <s v="MAT"/>
    <n v="14"/>
    <x v="1"/>
  </r>
  <r>
    <s v="MAT-120"/>
    <s v="H02"/>
    <s v="MAT-120-H02"/>
    <s v="Probability &amp; Statistics"/>
    <s v="MAT"/>
    <n v="15"/>
    <x v="1"/>
  </r>
  <r>
    <s v="MAT-120"/>
    <s v="I01"/>
    <s v="MAT-120-I01"/>
    <s v="Probability &amp; Statistics"/>
    <s v="MAT"/>
    <n v="23"/>
    <x v="2"/>
  </r>
  <r>
    <s v="MAT-120"/>
    <s v="I02"/>
    <s v="MAT-120-I02"/>
    <s v="Probability &amp; Statistics"/>
    <s v="MAT"/>
    <n v="21"/>
    <x v="2"/>
  </r>
  <r>
    <s v="MAT-120"/>
    <s v="I03"/>
    <s v="MAT-120-I03"/>
    <s v="Probability &amp; Statistics"/>
    <s v="MAT"/>
    <n v="21"/>
    <x v="2"/>
  </r>
  <r>
    <s v="MAT-120"/>
    <s v="I04"/>
    <s v="MAT-120-I04"/>
    <s v="Probability &amp; Statistics"/>
    <s v="MAT"/>
    <n v="24"/>
    <x v="2"/>
  </r>
  <r>
    <s v="MAT-120"/>
    <s v="I05"/>
    <s v="MAT-120-I05"/>
    <s v="Probability &amp; Statistics"/>
    <s v="MAT"/>
    <n v="21"/>
    <x v="2"/>
  </r>
  <r>
    <s v="MAT-120"/>
    <s v="I06"/>
    <s v="MAT-120-I06"/>
    <s v="Probability &amp; Statistics"/>
    <s v="MAT"/>
    <n v="26"/>
    <x v="2"/>
  </r>
  <r>
    <s v="MAT-120"/>
    <s v="I07"/>
    <s v="MAT-120-I07"/>
    <s v="Probability &amp; Statistics"/>
    <s v="MAT"/>
    <n v="27"/>
    <x v="2"/>
  </r>
  <r>
    <s v="MAT-120"/>
    <s v="V61"/>
    <s v="MAT-120-V61"/>
    <s v="Probability &amp; Statistics"/>
    <s v="MAT"/>
    <n v="23"/>
    <x v="3"/>
  </r>
  <r>
    <s v="MAT-120"/>
    <s v="V65"/>
    <s v="MAT-120-V65"/>
    <s v="Probability &amp; Statistics"/>
    <s v="MAT"/>
    <n v="15"/>
    <x v="3"/>
  </r>
  <r>
    <s v="MAT-170"/>
    <s v="B01"/>
    <s v="MAT-170-B01"/>
    <s v="Alg, Geo and Trigonometry I"/>
    <s v="MAT"/>
    <n v="27"/>
    <x v="0"/>
  </r>
  <r>
    <s v="MAT-170"/>
    <s v="B60"/>
    <s v="MAT-170-B60"/>
    <s v="Alg, Geo and Trigonometry I"/>
    <s v="MAT"/>
    <n v="17"/>
    <x v="0"/>
  </r>
  <r>
    <s v="MAT-170"/>
    <s v="N01"/>
    <s v="MAT-170-N01"/>
    <s v="Alg, Geo and Trigonometry I"/>
    <s v="MAT"/>
    <n v="16"/>
    <x v="0"/>
  </r>
  <r>
    <s v="MAT-170"/>
    <s v="V02"/>
    <s v="MAT-170-V02"/>
    <s v="Alg, Geo and Trigonometry I"/>
    <s v="MAT"/>
    <n v="5"/>
    <x v="3"/>
  </r>
  <r>
    <s v="MAT-170"/>
    <s v="V51"/>
    <s v="MAT-170-V51"/>
    <s v="Alg, Geo and Trigonometry I"/>
    <s v="MAT"/>
    <n v="22"/>
    <x v="3"/>
  </r>
  <r>
    <s v="MAT-110"/>
    <s v="I81"/>
    <s v="MAT-110-I81"/>
    <s v="College Algebra"/>
    <s v="MAT"/>
    <n v="26"/>
    <x v="2"/>
  </r>
  <r>
    <s v="MAT-110"/>
    <s v="I82"/>
    <s v="MAT-110-I82"/>
    <s v="College Algebra"/>
    <s v="MAT"/>
    <n v="26"/>
    <x v="2"/>
  </r>
  <r>
    <s v="MAT-120"/>
    <s v="V83"/>
    <s v="MAT-120-V83"/>
    <s v="Probability &amp; Statistics"/>
    <s v="MAT"/>
    <n v="22"/>
    <x v="3"/>
  </r>
  <r>
    <s v="ACC-224"/>
    <s v="I01"/>
    <s v="ACC-224-I01"/>
    <s v="Business Taxation"/>
    <s v="BUS"/>
    <n v="13"/>
    <x v="2"/>
  </r>
  <r>
    <s v="ACC-242"/>
    <s v="I02"/>
    <s v="ACC-242-I02"/>
    <s v="Small Business Software"/>
    <s v="BUS"/>
    <n v="7"/>
    <x v="2"/>
  </r>
  <r>
    <s v="BAF-101"/>
    <s v="B1Y"/>
    <s v="BAF-101-B1Y"/>
    <s v="Personal Finance"/>
    <s v="BUS"/>
    <n v="15"/>
    <x v="0"/>
  </r>
  <r>
    <s v="BAF-101"/>
    <s v="H01"/>
    <s v="BAF-101-H01"/>
    <s v="Personal Finance"/>
    <s v="BUS"/>
    <n v="15"/>
    <x v="1"/>
  </r>
  <r>
    <s v="BAF-101"/>
    <s v="H02"/>
    <s v="BAF-101-H02"/>
    <s v="Personal Finance"/>
    <s v="BUS"/>
    <n v="12"/>
    <x v="1"/>
  </r>
  <r>
    <s v="BAF-101"/>
    <s v="H03"/>
    <s v="BAF-101-H03"/>
    <s v="Personal Finance"/>
    <s v="BUS"/>
    <n v="15"/>
    <x v="1"/>
  </r>
  <r>
    <s v="BAF-101"/>
    <s v="H04"/>
    <s v="BAF-101-H04"/>
    <s v="Personal Finance"/>
    <s v="BUS"/>
    <n v="14"/>
    <x v="1"/>
  </r>
  <r>
    <s v="BAF-101"/>
    <s v="H05"/>
    <s v="BAF-101-H05"/>
    <s v="Personal Finance"/>
    <s v="BUS"/>
    <n v="9"/>
    <x v="1"/>
  </r>
  <r>
    <s v="BUS-101"/>
    <s v="A01"/>
    <s v="BUS-101-A01"/>
    <s v="Introduction to Business"/>
    <s v="BUS"/>
    <n v="17"/>
    <x v="0"/>
  </r>
  <r>
    <s v="BUS-101"/>
    <s v="A02"/>
    <s v="BUS-101-A02"/>
    <s v="Introduction to Business"/>
    <s v="BUS"/>
    <n v="23"/>
    <x v="0"/>
  </r>
  <r>
    <s v="BUS-101"/>
    <s v="B01"/>
    <s v="BUS-101-B01"/>
    <s v="Introduction to Business"/>
    <s v="BUS"/>
    <n v="17"/>
    <x v="0"/>
  </r>
  <r>
    <s v="BUS-101"/>
    <s v="B02"/>
    <s v="BUS-101-B02"/>
    <s v="Introduction to Business"/>
    <s v="BUS"/>
    <n v="12"/>
    <x v="0"/>
  </r>
  <r>
    <s v="BUS-101"/>
    <s v="G51"/>
    <s v="BUS-101-G51"/>
    <s v="Introduction to Business"/>
    <s v="BUS"/>
    <n v="4"/>
    <x v="0"/>
  </r>
  <r>
    <s v="BUS-101"/>
    <s v="H01"/>
    <s v="BUS-101-H01"/>
    <s v="Introduction to Business"/>
    <s v="BUS"/>
    <n v="23"/>
    <x v="1"/>
  </r>
  <r>
    <s v="BUS-101"/>
    <s v="I01"/>
    <s v="BUS-101-I01"/>
    <s v="Introduction to Business"/>
    <s v="BUS"/>
    <n v="21"/>
    <x v="2"/>
  </r>
  <r>
    <s v="BUS-115"/>
    <s v="A1Y"/>
    <s v="BUS-115-A1Y"/>
    <s v="Introduction to Entrepreneursh"/>
    <s v="BUS"/>
    <n v="9"/>
    <x v="0"/>
  </r>
  <r>
    <s v="BUS-115"/>
    <s v="B5Y"/>
    <s v="BUS-115-B5Y"/>
    <s v="Introduction to Entrepreneursh"/>
    <s v="BUS"/>
    <n v="10"/>
    <x v="0"/>
  </r>
  <r>
    <s v="BUS-115"/>
    <s v="I01"/>
    <s v="BUS-115-I01"/>
    <s v="Introduction to Entrepreneursh"/>
    <s v="BUS"/>
    <n v="18"/>
    <x v="2"/>
  </r>
  <r>
    <s v="BUS-121"/>
    <s v="A01"/>
    <s v="BUS-121-A01"/>
    <s v="Business Law I"/>
    <s v="BUS"/>
    <n v="23"/>
    <x v="0"/>
  </r>
  <r>
    <s v="BUS-121"/>
    <s v="A1Y"/>
    <s v="BUS-121-A1Y"/>
    <s v="Business Law I"/>
    <s v="BUS"/>
    <n v="21"/>
    <x v="0"/>
  </r>
  <r>
    <s v="BUS-121"/>
    <s v="B01"/>
    <s v="BUS-121-B01"/>
    <s v="Business Law I"/>
    <s v="BUS"/>
    <n v="16"/>
    <x v="0"/>
  </r>
  <r>
    <s v="BUS-121"/>
    <s v="B02"/>
    <s v="BUS-121-B02"/>
    <s v="Business Law I"/>
    <s v="BUS"/>
    <n v="25"/>
    <x v="0"/>
  </r>
  <r>
    <s v="BUS-121"/>
    <s v="I01"/>
    <s v="BUS-121-I01"/>
    <s v="Business Law I"/>
    <s v="BUS"/>
    <n v="22"/>
    <x v="2"/>
  </r>
  <r>
    <s v="BUS-121"/>
    <s v="I02"/>
    <s v="BUS-121-I02"/>
    <s v="Business Law I"/>
    <s v="BUS"/>
    <n v="12"/>
    <x v="2"/>
  </r>
  <r>
    <s v="BUS-121"/>
    <s v="I04"/>
    <s v="BUS-121-I04"/>
    <s v="Business Law I"/>
    <s v="BUS"/>
    <n v="1"/>
    <x v="2"/>
  </r>
  <r>
    <s v="BUS-130"/>
    <s v="B01"/>
    <s v="BUS-130-B01"/>
    <s v="Business Communications"/>
    <s v="BUS"/>
    <n v="30"/>
    <x v="0"/>
  </r>
  <r>
    <s v="BUS-130"/>
    <s v="B02"/>
    <s v="BUS-130-B02"/>
    <s v="Business Communications"/>
    <s v="BUS"/>
    <n v="29"/>
    <x v="0"/>
  </r>
  <r>
    <s v="BUS-130"/>
    <s v="B1Y"/>
    <s v="BUS-130-B1Y"/>
    <s v="Business Communications"/>
    <s v="BUS"/>
    <n v="28"/>
    <x v="0"/>
  </r>
  <r>
    <s v="BUS-130"/>
    <s v="G55"/>
    <s v="BUS-130-G55"/>
    <s v="Business Communications"/>
    <s v="BUS"/>
    <n v="10"/>
    <x v="0"/>
  </r>
  <r>
    <s v="BUS-130"/>
    <s v="I01"/>
    <s v="BUS-130-I01"/>
    <s v="Business Communications"/>
    <s v="BUS"/>
    <n v="25"/>
    <x v="2"/>
  </r>
  <r>
    <s v="BUS-130"/>
    <s v="I02"/>
    <s v="BUS-130-I02"/>
    <s v="Business Communications"/>
    <s v="BUS"/>
    <n v="25"/>
    <x v="2"/>
  </r>
  <r>
    <s v="BUS-130"/>
    <s v="V61"/>
    <s v="BUS-130-V61"/>
    <s v="Business Communications"/>
    <s v="BUS"/>
    <n v="20"/>
    <x v="3"/>
  </r>
  <r>
    <s v="BUS-275"/>
    <s v="I01"/>
    <s v="BUS-275-I01"/>
    <s v="Business Internship"/>
    <s v="BUS"/>
    <n v="1"/>
    <x v="2"/>
  </r>
  <r>
    <s v="MGT-101"/>
    <s v="A1Y"/>
    <s v="MGT-101-A1Y"/>
    <s v="Princ of Management"/>
    <s v="BUS"/>
    <n v="21"/>
    <x v="0"/>
  </r>
  <r>
    <s v="MGT-101"/>
    <s v="B02"/>
    <s v="MGT-101-B02"/>
    <s v="Princ of Management"/>
    <s v="BUS"/>
    <n v="15"/>
    <x v="0"/>
  </r>
  <r>
    <s v="MGT-101"/>
    <s v="I01"/>
    <s v="MGT-101-I01"/>
    <s v="Princ of Management"/>
    <s v="BUS"/>
    <n v="21"/>
    <x v="2"/>
  </r>
  <r>
    <s v="MGT-201"/>
    <s v="A01"/>
    <s v="MGT-201-A01"/>
    <s v="Human Resource Mgt"/>
    <s v="BUS"/>
    <n v="6"/>
    <x v="0"/>
  </r>
  <r>
    <s v="MGT-201"/>
    <s v="I01"/>
    <s v="MGT-201-I01"/>
    <s v="Human Resource Mgt"/>
    <s v="BUS"/>
    <n v="28"/>
    <x v="2"/>
  </r>
  <r>
    <s v="MGT-250"/>
    <s v="I01"/>
    <s v="MGT-250-I01"/>
    <s v="Situational Supervision"/>
    <s v="BUS"/>
    <n v="5"/>
    <x v="2"/>
  </r>
  <r>
    <s v="MKT-101"/>
    <s v="A02"/>
    <s v="MKT-101-A02"/>
    <s v="Marketing"/>
    <s v="BUS"/>
    <n v="22"/>
    <x v="0"/>
  </r>
  <r>
    <s v="MKT-101"/>
    <s v="B01"/>
    <s v="MKT-101-B01"/>
    <s v="Marketing"/>
    <s v="BUS"/>
    <n v="17"/>
    <x v="0"/>
  </r>
  <r>
    <s v="MKT-101"/>
    <s v="H01"/>
    <s v="MKT-101-H01"/>
    <s v="Marketing"/>
    <s v="BUS"/>
    <n v="4"/>
    <x v="1"/>
  </r>
  <r>
    <s v="MKT-101"/>
    <s v="I01"/>
    <s v="MKT-101-I01"/>
    <s v="Marketing"/>
    <s v="BUS"/>
    <n v="23"/>
    <x v="2"/>
  </r>
  <r>
    <s v="MKT-101"/>
    <s v="I02"/>
    <s v="MKT-101-I02"/>
    <s v="Marketing"/>
    <s v="BUS"/>
    <n v="15"/>
    <x v="2"/>
  </r>
  <r>
    <s v="MKT-111"/>
    <s v="B1Y"/>
    <s v="MKT-111-B1Y"/>
    <s v="Media Relations"/>
    <s v="BUS"/>
    <n v="5"/>
    <x v="0"/>
  </r>
  <r>
    <s v="MKT-120"/>
    <s v="A1Y"/>
    <s v="MKT-120-A1Y"/>
    <s v="Sales Principles"/>
    <s v="BUS"/>
    <n v="9"/>
    <x v="0"/>
  </r>
  <r>
    <s v="MKT-260"/>
    <s v="I01"/>
    <s v="MKT-260-I01"/>
    <s v="Marketing Management"/>
    <s v="BUS"/>
    <n v="13"/>
    <x v="2"/>
  </r>
  <r>
    <s v="MKT-268"/>
    <s v="B1Y"/>
    <s v="MKT-268-B1Y"/>
    <s v="Marketing Research"/>
    <s v="BUS"/>
    <n v="7"/>
    <x v="0"/>
  </r>
  <r>
    <s v="BUS-101"/>
    <s v="I71"/>
    <s v="BUS-101-I71"/>
    <s v="Introduction to Business"/>
    <s v="BUS"/>
    <n v="17"/>
    <x v="2"/>
  </r>
  <r>
    <s v="BUS-130"/>
    <s v="I71"/>
    <s v="BUS-130-I71"/>
    <s v="Business Communications"/>
    <s v="BUS"/>
    <n v="16"/>
    <x v="2"/>
  </r>
  <r>
    <s v="MGT-101"/>
    <s v="I71"/>
    <s v="MGT-101-I71"/>
    <s v="Princ of Management"/>
    <s v="BUS"/>
    <n v="4"/>
    <x v="2"/>
  </r>
  <r>
    <s v="MKT-101"/>
    <s v="I71"/>
    <s v="MKT-101-I71"/>
    <s v="Marketing"/>
    <s v="BUS"/>
    <n v="16"/>
    <x v="2"/>
  </r>
  <r>
    <s v="BUS-101"/>
    <s v="I91"/>
    <s v="BUS-101-I91"/>
    <s v="Introduction to Business"/>
    <s v="BUS"/>
    <n v="22"/>
    <x v="2"/>
  </r>
  <r>
    <s v="BUS-115"/>
    <s v="I91"/>
    <s v="BUS-115-I91"/>
    <s v="Introduction to Entrepreneursh"/>
    <s v="BUS"/>
    <n v="11"/>
    <x v="2"/>
  </r>
  <r>
    <s v="BUS-121"/>
    <s v="I91"/>
    <s v="BUS-121-I91"/>
    <s v="Business Law I"/>
    <s v="BUS"/>
    <n v="12"/>
    <x v="2"/>
  </r>
  <r>
    <s v="BUS-130"/>
    <s v="I91"/>
    <s v="BUS-130-I91"/>
    <s v="Business Communications"/>
    <s v="BUS"/>
    <n v="18"/>
    <x v="2"/>
  </r>
  <r>
    <s v="MKT-101"/>
    <s v="I91"/>
    <s v="MKT-101-I91"/>
    <s v="Marketing"/>
    <s v="BUS"/>
    <n v="10"/>
    <x v="2"/>
  </r>
  <r>
    <s v="BAF-101"/>
    <s v="I81"/>
    <s v="BAF-101-I81"/>
    <s v="Personal Finance"/>
    <s v="BUS"/>
    <n v="20"/>
    <x v="2"/>
  </r>
  <r>
    <s v="BUS-101"/>
    <s v="I81"/>
    <s v="BUS-101-I81"/>
    <s v="Introduction to Business"/>
    <s v="BUS"/>
    <n v="20"/>
    <x v="2"/>
  </r>
  <r>
    <s v="BUS-101"/>
    <s v="I82"/>
    <s v="BUS-101-I82"/>
    <s v="Introduction to Business"/>
    <s v="BUS"/>
    <n v="15"/>
    <x v="2"/>
  </r>
  <r>
    <s v="BUS-116"/>
    <s v="A8Y"/>
    <s v="BUS-116-A8Y"/>
    <s v="Business Opportunity Analysis"/>
    <s v="BUS"/>
    <n v="5"/>
    <x v="0"/>
  </r>
  <r>
    <s v="BUS-121"/>
    <s v="I81"/>
    <s v="BUS-121-I81"/>
    <s v="Business Law I"/>
    <s v="BUS"/>
    <n v="21"/>
    <x v="2"/>
  </r>
  <r>
    <s v="BUS-130"/>
    <s v="A81"/>
    <s v="BUS-130-A81"/>
    <s v="Business Communications"/>
    <s v="BUS"/>
    <n v="18"/>
    <x v="0"/>
  </r>
  <r>
    <s v="BUS-130"/>
    <s v="I81"/>
    <s v="BUS-130-I81"/>
    <s v="Business Communications"/>
    <s v="BUS"/>
    <n v="19"/>
    <x v="2"/>
  </r>
  <r>
    <s v="MGT-101"/>
    <s v="I81"/>
    <s v="MGT-101-I81"/>
    <s v="Princ of Management"/>
    <s v="BUS"/>
    <n v="22"/>
    <x v="2"/>
  </r>
  <r>
    <s v="MGT-120"/>
    <s v="I81"/>
    <s v="MGT-120-I81"/>
    <s v="Small Bus Management"/>
    <s v="BUS"/>
    <n v="7"/>
    <x v="2"/>
  </r>
  <r>
    <s v="MKT-101"/>
    <s v="B81"/>
    <s v="MKT-101-B81"/>
    <s v="Marketing"/>
    <s v="BUS"/>
    <n v="5"/>
    <x v="0"/>
  </r>
  <r>
    <s v="MKT-101"/>
    <s v="I81"/>
    <s v="MKT-101-I81"/>
    <s v="Marketing"/>
    <s v="BUS"/>
    <n v="22"/>
    <x v="2"/>
  </r>
  <r>
    <s v="MKT-120"/>
    <s v="I81"/>
    <s v="MKT-120-I81"/>
    <s v="Sales Principles"/>
    <s v="BUS"/>
    <n v="25"/>
    <x v="2"/>
  </r>
  <r>
    <s v="MKT-135"/>
    <s v="V8Y"/>
    <s v="MKT-135-V8Y"/>
    <s v="Customer Service Techniques"/>
    <s v="BUS"/>
    <n v="5"/>
    <x v="3"/>
  </r>
  <r>
    <s v="BAF-101"/>
    <s v="I20"/>
    <s v="BAF-101-I20"/>
    <s v="Personal Finance"/>
    <s v="BUS"/>
    <n v="8"/>
    <x v="2"/>
  </r>
  <r>
    <s v="BUS-130"/>
    <s v="I20"/>
    <s v="BUS-130-I20"/>
    <s v="Business Communications"/>
    <s v="BUS"/>
    <n v="14"/>
    <x v="2"/>
  </r>
  <r>
    <s v="AHS-102"/>
    <s v="A01"/>
    <s v="AHS-102-A01"/>
    <s v="Medical Terminology"/>
    <s v="HS"/>
    <n v="21"/>
    <x v="0"/>
  </r>
  <r>
    <s v="AHS-102"/>
    <s v="A02"/>
    <s v="AHS-102-A02"/>
    <s v="Medical Terminology"/>
    <s v="HS"/>
    <n v="22"/>
    <x v="0"/>
  </r>
  <r>
    <s v="AHS-102"/>
    <s v="A03"/>
    <s v="AHS-102-A03"/>
    <s v="Medical Terminology"/>
    <s v="HS"/>
    <n v="20"/>
    <x v="0"/>
  </r>
  <r>
    <s v="AHS-102"/>
    <s v="A04"/>
    <s v="AHS-102-A04"/>
    <s v="Medical Terminology"/>
    <s v="HS"/>
    <n v="17"/>
    <x v="0"/>
  </r>
  <r>
    <s v="AHS-102"/>
    <s v="A05"/>
    <s v="AHS-102-A05"/>
    <s v="Medical Terminology"/>
    <s v="HS"/>
    <n v="24"/>
    <x v="0"/>
  </r>
  <r>
    <s v="AHS-102"/>
    <s v="A06"/>
    <s v="AHS-102-A06"/>
    <s v="Medical Terminology"/>
    <s v="HS"/>
    <n v="22"/>
    <x v="0"/>
  </r>
  <r>
    <s v="AHS-102"/>
    <s v="A11"/>
    <s v="AHS-102-A11"/>
    <s v="Medical Terminology"/>
    <s v="HS"/>
    <n v="23"/>
    <x v="0"/>
  </r>
  <r>
    <s v="AHS-102"/>
    <s v="A51"/>
    <s v="AHS-102-A51"/>
    <s v="Medical Terminology"/>
    <s v="HS"/>
    <n v="13"/>
    <x v="0"/>
  </r>
  <r>
    <s v="AHS-102"/>
    <s v="B02"/>
    <s v="AHS-102-B02"/>
    <s v="Medical Terminology"/>
    <s v="HS"/>
    <n v="21"/>
    <x v="0"/>
  </r>
  <r>
    <s v="AHS-102"/>
    <s v="H01"/>
    <s v="AHS-102-H01"/>
    <s v="Medical Terminology"/>
    <s v="HS"/>
    <n v="15"/>
    <x v="1"/>
  </r>
  <r>
    <s v="AHS-102"/>
    <s v="H02"/>
    <s v="AHS-102-H02"/>
    <s v="Medical Terminology"/>
    <s v="HS"/>
    <n v="13"/>
    <x v="1"/>
  </r>
  <r>
    <s v="AHS-102"/>
    <s v="H03"/>
    <s v="AHS-102-H03"/>
    <s v="Medical Terminology"/>
    <s v="HS"/>
    <n v="24"/>
    <x v="1"/>
  </r>
  <r>
    <s v="AHS-102"/>
    <s v="I01"/>
    <s v="AHS-102-I01"/>
    <s v="Medical Terminology"/>
    <s v="HS"/>
    <n v="23"/>
    <x v="2"/>
  </r>
  <r>
    <s v="AHS-102"/>
    <s v="I02"/>
    <s v="AHS-102-I02"/>
    <s v="Medical Terminology"/>
    <s v="HS"/>
    <n v="25"/>
    <x v="2"/>
  </r>
  <r>
    <s v="AHS-102"/>
    <s v="I03"/>
    <s v="AHS-102-I03"/>
    <s v="Medical Terminology"/>
    <s v="HS"/>
    <n v="23"/>
    <x v="2"/>
  </r>
  <r>
    <s v="AHS-102"/>
    <s v="I04"/>
    <s v="AHS-102-I04"/>
    <s v="Medical Terminology"/>
    <s v="HS"/>
    <n v="19"/>
    <x v="2"/>
  </r>
  <r>
    <s v="AHS-102"/>
    <s v="I05"/>
    <s v="AHS-102-I05"/>
    <s v="Medical Terminology"/>
    <s v="HS"/>
    <n v="21"/>
    <x v="2"/>
  </r>
  <r>
    <s v="AHS-102"/>
    <s v="I06"/>
    <s v="AHS-102-I06"/>
    <s v="Medical Terminology"/>
    <s v="HS"/>
    <n v="24"/>
    <x v="2"/>
  </r>
  <r>
    <s v="AHS-102"/>
    <s v="I07"/>
    <s v="AHS-102-I07"/>
    <s v="Medical Terminology"/>
    <s v="HS"/>
    <n v="26"/>
    <x v="2"/>
  </r>
  <r>
    <s v="AHS-102"/>
    <s v="I09"/>
    <s v="AHS-102-I09"/>
    <s v="Medical Terminology"/>
    <s v="HS"/>
    <n v="23"/>
    <x v="2"/>
  </r>
  <r>
    <s v="NUR-141"/>
    <s v="A01"/>
    <s v="NUR-141-A01"/>
    <s v="Pharmacological Therapies I"/>
    <s v="NUR"/>
    <n v="24"/>
    <x v="0"/>
  </r>
  <r>
    <s v="NUR-141"/>
    <s v="A02"/>
    <s v="NUR-141-A02"/>
    <s v="Pharmacological Therapies I"/>
    <s v="NUR"/>
    <n v="21"/>
    <x v="0"/>
  </r>
  <r>
    <s v="NUR-141"/>
    <s v="A03"/>
    <s v="NUR-141-A03"/>
    <s v="Pharmacological Therapies I"/>
    <s v="NUR"/>
    <n v="16"/>
    <x v="0"/>
  </r>
  <r>
    <s v="NUR-141"/>
    <s v="I02"/>
    <s v="NUR-141-I02"/>
    <s v="Pharmacological Therapies I"/>
    <s v="NUR"/>
    <n v="23"/>
    <x v="2"/>
  </r>
  <r>
    <s v="AHS-102"/>
    <s v="I81"/>
    <s v="AHS-102-I81"/>
    <s v="Medical Terminology"/>
    <s v="HS"/>
    <n v="25"/>
    <x v="2"/>
  </r>
  <r>
    <s v="AHS-102"/>
    <s v="I82"/>
    <s v="AHS-102-I82"/>
    <s v="Medical Terminology"/>
    <s v="HS"/>
    <n v="21"/>
    <x v="2"/>
  </r>
  <r>
    <s v="AHS-102"/>
    <s v="I20"/>
    <s v="AHS-102-I20"/>
    <s v="Medical Terminology"/>
    <s v="HS"/>
    <n v="17"/>
    <x v="2"/>
  </r>
  <r>
    <s v="PSC-201"/>
    <s v="B01"/>
    <s v="PSC-201-B01"/>
    <s v="American Government"/>
    <s v="PSC"/>
    <n v="50"/>
    <x v="0"/>
  </r>
  <r>
    <s v="PSC-201"/>
    <s v="B02"/>
    <s v="PSC-201-B02"/>
    <s v="American Government"/>
    <s v="PSC"/>
    <n v="28"/>
    <x v="0"/>
  </r>
  <r>
    <s v="PSC-201"/>
    <s v="H04"/>
    <s v="PSC-201-H04"/>
    <s v="American Government"/>
    <s v="PSC"/>
    <n v="20"/>
    <x v="1"/>
  </r>
  <r>
    <s v="PSC-201"/>
    <s v="H05"/>
    <s v="PSC-201-H05"/>
    <s v="American Government"/>
    <s v="PSC"/>
    <n v="20"/>
    <x v="1"/>
  </r>
  <r>
    <s v="PSC-201"/>
    <s v="I01"/>
    <s v="PSC-201-I01"/>
    <s v="American Government"/>
    <s v="PSC"/>
    <n v="35"/>
    <x v="2"/>
  </r>
  <r>
    <s v="PSC-201"/>
    <s v="I02"/>
    <s v="PSC-201-I02"/>
    <s v="American Government"/>
    <s v="PSC"/>
    <n v="25"/>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8">
  <r>
    <s v="AST-101"/>
    <s v="I81"/>
    <s v="AST-101-I81"/>
    <n v="25"/>
    <n v="3"/>
    <n v="0.12"/>
    <n v="0.33333333333333331"/>
    <n v="4"/>
    <n v="0.33333333333333331"/>
    <n v="3"/>
    <n v="2.6666666666666665"/>
    <n v="3"/>
    <n v="5"/>
    <n v="5"/>
    <n v="3.6666666666666665"/>
    <n v="4.333333333333333"/>
    <n v="4.333333333333333"/>
    <n v="4.666666666666667"/>
    <n v="4.666666666666667"/>
    <n v="4.666666666666667"/>
  </r>
  <r>
    <s v="BAF-101"/>
    <s v="H02"/>
    <s v="BAF-101-H02"/>
    <n v="12"/>
    <n v="4"/>
    <n v="0.33333333333333331"/>
    <n v="0.75"/>
    <n v="4"/>
    <n v="0.75"/>
    <n v="3"/>
    <n v="2.6666666666666665"/>
    <n v="3"/>
    <n v="5"/>
    <n v="5"/>
    <n v="4.25"/>
    <n v="4.25"/>
    <n v="3.75"/>
    <n v="4.75"/>
    <n v="5"/>
    <n v="5"/>
  </r>
  <r>
    <s v="BIO-205"/>
    <s v="A01"/>
    <s v="BIO-205-A01"/>
    <n v="12"/>
    <n v="5"/>
    <n v="0.41666666666666669"/>
    <n v="0.6"/>
    <n v="3.4"/>
    <n v="0.6"/>
    <n v="3"/>
    <n v="2.4"/>
    <n v="3"/>
    <n v="4.5999999999999996"/>
    <n v="5"/>
    <n v="4.5999999999999996"/>
    <n v="5"/>
    <n v="4.2"/>
    <n v="5"/>
    <n v="5"/>
    <n v="5"/>
  </r>
  <r>
    <s v="BIO-205"/>
    <s v="I02"/>
    <s v="BIO-205-I02"/>
    <n v="20"/>
    <n v="3"/>
    <n v="0.15"/>
    <n v="0.33333333333333331"/>
    <n v="4.666666666666667"/>
    <n v="0.33333333333333331"/>
    <n v="3"/>
    <n v="2.6666666666666665"/>
    <n v="3"/>
    <n v="4.666666666666667"/>
    <n v="4.666666666666667"/>
    <n v="4.666666666666667"/>
    <n v="4.666666666666667"/>
    <n v="4.333333333333333"/>
    <n v="4.666666666666667"/>
    <n v="4.666666666666667"/>
    <n v="4.666666666666667"/>
  </r>
  <r>
    <s v="BIO-205"/>
    <s v="I03"/>
    <s v="BIO-205-I03"/>
    <n v="25"/>
    <n v="4"/>
    <n v="0.16"/>
    <n v="1"/>
    <n v="3"/>
    <n v="1"/>
    <n v="3"/>
    <n v="2.25"/>
    <n v="3"/>
    <n v="5"/>
    <n v="5"/>
    <n v="4.25"/>
    <n v="4.25"/>
    <n v="4"/>
    <n v="5"/>
    <n v="4.75"/>
    <n v="5"/>
  </r>
  <r>
    <s v="BIO-206"/>
    <s v="I01"/>
    <s v="BIO-206-I01"/>
    <n v="25"/>
    <n v="3"/>
    <n v="0.12"/>
    <n v="0.33333333333333331"/>
    <n v="3.6666666666666665"/>
    <n v="0.33333333333333331"/>
    <n v="3"/>
    <n v="2"/>
    <n v="3"/>
    <n v="4.666666666666667"/>
    <n v="4.666666666666667"/>
    <n v="4.666666666666667"/>
    <n v="4"/>
    <n v="3.6666666666666665"/>
    <n v="4.666666666666667"/>
    <n v="4.666666666666667"/>
    <n v="4.666666666666667"/>
  </r>
  <r>
    <s v="BIO-211"/>
    <s v="V02"/>
    <s v="BIO-211-V02"/>
    <n v="27"/>
    <n v="3"/>
    <n v="0.1111111111111111"/>
    <n v="0.33333333333333331"/>
    <n v="4"/>
    <n v="0.33333333333333331"/>
    <n v="3"/>
    <n v="3"/>
    <n v="3"/>
    <n v="5"/>
    <n v="5"/>
    <n v="4.333333333333333"/>
    <n v="5"/>
    <n v="4.666666666666667"/>
    <n v="5"/>
    <n v="5"/>
    <n v="4.666666666666667"/>
  </r>
  <r>
    <s v="BUS-101"/>
    <s v="I81"/>
    <s v="BUS-101-I81"/>
    <n v="20"/>
    <n v="1"/>
    <n v="0.05"/>
    <n v="1"/>
    <n v="4"/>
    <n v="0"/>
    <n v="3"/>
    <n v="2"/>
    <n v="3"/>
    <n v="5"/>
    <n v="5"/>
    <n v="3"/>
    <n v="5"/>
    <n v="4"/>
    <n v="5"/>
    <n v="5"/>
    <n v="5"/>
  </r>
  <r>
    <s v="BUS-130"/>
    <s v="A81"/>
    <s v="BUS-130-A81"/>
    <n v="18"/>
    <n v="8"/>
    <n v="0.44444444444444442"/>
    <n v="0.375"/>
    <n v="3.375"/>
    <n v="0.75"/>
    <n v="3"/>
    <n v="2.5"/>
    <n v="3"/>
    <n v="4.75"/>
    <n v="4.75"/>
    <n v="4.625"/>
    <n v="4"/>
    <n v="3.875"/>
    <n v="4.75"/>
    <n v="4.75"/>
    <n v="4.625"/>
  </r>
  <r>
    <s v="COL-101"/>
    <s v="I31"/>
    <s v="COL-101-I31"/>
    <n v="17"/>
    <n v="3"/>
    <n v="0.17647058823529413"/>
    <n v="0.33333333333333331"/>
    <n v="2.6666666666666665"/>
    <n v="0.66666666666666663"/>
    <n v="3"/>
    <n v="2.3333333333333335"/>
    <n v="3"/>
    <n v="4.666666666666667"/>
    <n v="4.666666666666667"/>
    <n v="4"/>
    <n v="4"/>
    <n v="4"/>
    <n v="4.666666666666667"/>
    <n v="4.666666666666667"/>
    <n v="4.666666666666667"/>
  </r>
  <r>
    <s v="COL-101"/>
    <s v="I33"/>
    <s v="COL-101-I33"/>
    <n v="20"/>
    <n v="1"/>
    <n v="0.05"/>
    <n v="1"/>
    <n v="5"/>
    <n v="1"/>
    <n v="3"/>
    <n v="3"/>
    <n v="3"/>
    <n v="4"/>
    <n v="5"/>
    <n v="4"/>
    <n v="4"/>
    <n v="5"/>
    <n v="5"/>
    <n v="5"/>
    <n v="5"/>
  </r>
  <r>
    <s v="COL-101"/>
    <s v="I34"/>
    <s v="COL-101-I34"/>
    <n v="16"/>
    <n v="1"/>
    <n v="6.25E-2"/>
    <n v="1"/>
    <n v="3"/>
    <n v="1"/>
    <n v="3"/>
    <n v="2"/>
    <n v="3"/>
    <n v="4"/>
    <n v="4"/>
    <n v="4"/>
    <n v="4"/>
    <n v="4"/>
    <n v="4"/>
    <n v="4"/>
    <n v="4"/>
  </r>
  <r>
    <s v="COL-105"/>
    <s v="I24"/>
    <s v="COL-105-I24"/>
    <n v="13"/>
    <n v="6"/>
    <n v="0.46153846153846156"/>
    <n v="0.33333333333333331"/>
    <n v="3.5"/>
    <n v="0.66666666666666663"/>
    <n v="3"/>
    <n v="2.3333333333333335"/>
    <n v="3"/>
    <n v="4.166666666666667"/>
    <n v="4.333333333333333"/>
    <n v="4.5"/>
    <n v="4.5"/>
    <n v="4.166666666666667"/>
    <n v="4.833333333333333"/>
    <n v="5"/>
    <n v="4.666666666666667"/>
  </r>
  <r>
    <s v="COL-106"/>
    <s v="I05"/>
    <s v="COL-106-I05"/>
    <n v="22"/>
    <n v="10"/>
    <n v="0.45454545454545453"/>
    <n v="0.4"/>
    <n v="4.0999999999999996"/>
    <n v="0.7"/>
    <n v="3"/>
    <n v="2.2000000000000002"/>
    <n v="3"/>
    <n v="4.5999999999999996"/>
    <n v="4.7"/>
    <n v="4.2"/>
    <n v="3.9"/>
    <n v="4"/>
    <n v="4.9000000000000004"/>
    <n v="4.8"/>
    <n v="4.8"/>
  </r>
  <r>
    <s v="COL-106"/>
    <s v="I10"/>
    <s v="COL-106-I10"/>
    <n v="21"/>
    <n v="1"/>
    <n v="4.7619047619047616E-2"/>
    <n v="0"/>
    <n v="5"/>
    <n v="1"/>
    <n v="3"/>
    <n v="2"/>
    <n v="3"/>
    <n v="5"/>
    <n v="5"/>
    <n v="5"/>
    <n v="3"/>
    <n v="3"/>
    <n v="5"/>
    <n v="5"/>
    <n v="5"/>
  </r>
  <r>
    <s v="COL-106"/>
    <s v="I18"/>
    <s v="COL-106-I18"/>
    <n v="23"/>
    <n v="7"/>
    <n v="0.30434782608695654"/>
    <n v="0.5714285714285714"/>
    <n v="4.7142857142857144"/>
    <n v="0.5714285714285714"/>
    <n v="3"/>
    <n v="2.5714285714285716"/>
    <n v="3"/>
    <n v="4.7142857142857144"/>
    <n v="4.4285714285714288"/>
    <n v="4.2857142857142856"/>
    <n v="4.2857142857142856"/>
    <n v="4.4285714285714288"/>
    <n v="4.8571428571428568"/>
    <n v="4.7142857142857144"/>
    <n v="5"/>
  </r>
  <r>
    <s v="COL-106"/>
    <s v="I20"/>
    <s v="COL-106-I20"/>
    <n v="20"/>
    <n v="4"/>
    <n v="0.2"/>
    <n v="0.5"/>
    <n v="4.25"/>
    <n v="0.75"/>
    <n v="3"/>
    <n v="2.25"/>
    <n v="3"/>
    <n v="5"/>
    <n v="5"/>
    <n v="4.75"/>
    <n v="4.75"/>
    <n v="4.5"/>
    <n v="5"/>
    <n v="5"/>
    <n v="5"/>
  </r>
  <r>
    <s v="COL-106"/>
    <s v="I21"/>
    <s v="COL-106-I21"/>
    <n v="22"/>
    <n v="3"/>
    <n v="0.13636363636363635"/>
    <n v="1"/>
    <n v="2.6666666666666665"/>
    <n v="1"/>
    <n v="3"/>
    <n v="2.6666666666666665"/>
    <n v="3"/>
    <n v="4.666666666666667"/>
    <n v="5"/>
    <n v="4"/>
    <n v="5"/>
    <n v="4.666666666666667"/>
    <n v="5"/>
    <n v="5"/>
    <n v="5"/>
  </r>
  <r>
    <s v="COL-106"/>
    <s v="I27"/>
    <s v="COL-106-I27"/>
    <n v="23"/>
    <n v="2"/>
    <n v="8.6956521739130432E-2"/>
    <n v="0"/>
    <n v="5"/>
    <n v="1"/>
    <n v="3"/>
    <n v="2"/>
    <n v="3"/>
    <n v="5"/>
    <n v="5"/>
    <n v="4.5"/>
    <n v="4"/>
    <n v="4"/>
    <n v="5"/>
    <n v="5"/>
    <n v="4.5"/>
  </r>
  <r>
    <s v="COL-106"/>
    <s v="I29"/>
    <s v="COL-106-I29"/>
    <n v="19"/>
    <n v="3"/>
    <n v="0.15789473684210525"/>
    <n v="0"/>
    <n v="5"/>
    <n v="0.33333333333333331"/>
    <n v="3"/>
    <n v="2.3333333333333335"/>
    <n v="3"/>
    <n v="5"/>
    <n v="5"/>
    <n v="4.666666666666667"/>
    <n v="4"/>
    <n v="4"/>
    <n v="4"/>
    <n v="4.333333333333333"/>
    <n v="4.666666666666667"/>
  </r>
  <r>
    <s v="COL-106"/>
    <s v="I30"/>
    <s v="COL-106-I30"/>
    <n v="24"/>
    <n v="4"/>
    <n v="0.16666666666666666"/>
    <n v="0"/>
    <n v="4.5"/>
    <n v="0.75"/>
    <n v="3"/>
    <n v="2.25"/>
    <n v="3"/>
    <n v="4.75"/>
    <n v="4.75"/>
    <n v="4.75"/>
    <n v="5"/>
    <n v="5"/>
    <n v="5"/>
    <n v="5"/>
    <n v="5"/>
  </r>
  <r>
    <s v="ECO-201"/>
    <s v="101"/>
    <s v="ECO-201-101"/>
    <m/>
    <n v="1"/>
    <m/>
    <n v="0"/>
    <n v="4"/>
    <n v="1"/>
    <n v="3"/>
    <n v="1"/>
    <n v="3"/>
    <n v="5"/>
    <n v="5"/>
    <n v="5"/>
    <n v="3"/>
    <n v="2"/>
    <n v="5"/>
    <n v="5"/>
    <n v="4"/>
  </r>
  <r>
    <s v="ECO-201"/>
    <s v="I01"/>
    <s v="ECO-201-I01"/>
    <n v="30"/>
    <n v="3"/>
    <n v="0.1"/>
    <n v="0"/>
    <n v="4"/>
    <n v="0.33333333333333331"/>
    <n v="3"/>
    <n v="2"/>
    <n v="3"/>
    <n v="4.666666666666667"/>
    <n v="4.666666666666667"/>
    <n v="4.666666666666667"/>
    <n v="4.333333333333333"/>
    <n v="4"/>
    <n v="4.333333333333333"/>
    <n v="4.666666666666667"/>
    <n v="4.666666666666667"/>
  </r>
  <r>
    <s v="ECO-201"/>
    <s v="I03"/>
    <s v="ECO-201-I03"/>
    <m/>
    <n v="1"/>
    <m/>
    <n v="1"/>
    <n v="3"/>
    <n v="1"/>
    <n v="3"/>
    <n v="3"/>
    <n v="3"/>
    <n v="5"/>
    <n v="5"/>
    <n v="5"/>
    <n v="5"/>
    <n v="5"/>
    <n v="5"/>
    <n v="5"/>
    <n v="5"/>
  </r>
  <r>
    <s v="ECO-201"/>
    <s v="I04"/>
    <s v="ECO-201-I04"/>
    <m/>
    <n v="1"/>
    <m/>
    <n v="1"/>
    <n v="3"/>
    <n v="1"/>
    <n v="3"/>
    <n v="2"/>
    <n v="3"/>
    <n v="5"/>
    <n v="4"/>
    <n v="4"/>
    <n v="3"/>
    <n v="4"/>
    <n v="4"/>
    <n v="4"/>
    <n v="4"/>
  </r>
  <r>
    <s v="ENG-160"/>
    <s v="I03"/>
    <s v="ENG-160-I03"/>
    <n v="17"/>
    <n v="1"/>
    <n v="5.8823529411764705E-2"/>
    <n v="0"/>
    <n v="5"/>
    <n v="1"/>
    <n v="3"/>
    <n v="3"/>
    <n v="3"/>
    <n v="5"/>
    <n v="5"/>
    <n v="5"/>
    <n v="5"/>
    <n v="5"/>
    <n v="5"/>
    <n v="5"/>
    <n v="5"/>
  </r>
  <r>
    <s v="ENG-160"/>
    <s v="I05"/>
    <s v="ENG-160-I05"/>
    <n v="15"/>
    <n v="1"/>
    <n v="6.6666666666666666E-2"/>
    <n v="1"/>
    <n v="1"/>
    <n v="1"/>
    <n v="3"/>
    <n v="3"/>
    <n v="3"/>
    <n v="5"/>
    <n v="5"/>
    <n v="5"/>
    <n v="4"/>
    <n v="5"/>
    <n v="5"/>
    <n v="5"/>
    <n v="5"/>
  </r>
  <r>
    <s v="ENG-160"/>
    <s v="I07"/>
    <s v="ENG-160-I07"/>
    <n v="17"/>
    <n v="1"/>
    <n v="5.8823529411764705E-2"/>
    <n v="1"/>
    <n v="3"/>
    <n v="1"/>
    <n v="3"/>
    <n v="2"/>
    <n v="3"/>
    <n v="4"/>
    <n v="4"/>
    <n v="4"/>
    <n v="4"/>
    <n v="3"/>
    <n v="4"/>
    <n v="4"/>
    <n v="4"/>
  </r>
  <r>
    <s v="HIS-201"/>
    <s v="B01"/>
    <s v="HIS-201-B01"/>
    <n v="23"/>
    <n v="8"/>
    <n v="0.34782608695652173"/>
    <n v="0.25"/>
    <n v="4.625"/>
    <n v="0.25"/>
    <n v="3"/>
    <n v="2.1428571428571428"/>
    <n v="3"/>
    <n v="4.625"/>
    <n v="4.625"/>
    <n v="4.5"/>
    <n v="4.125"/>
    <n v="4"/>
    <n v="4.375"/>
    <n v="4.375"/>
    <n v="4.5"/>
  </r>
  <r>
    <s v="HIS-201"/>
    <s v="I02"/>
    <s v="HIS-201-I02"/>
    <n v="23"/>
    <n v="6"/>
    <n v="0.2608695652173913"/>
    <n v="0.5"/>
    <n v="4.166666666666667"/>
    <n v="0.66666666666666663"/>
    <n v="3"/>
    <n v="2.5"/>
    <n v="3"/>
    <n v="5"/>
    <n v="5"/>
    <n v="4.833333333333333"/>
    <n v="4.666666666666667"/>
    <n v="4.333333333333333"/>
    <n v="5"/>
    <n v="5"/>
    <n v="5"/>
  </r>
  <r>
    <s v="HIS-201"/>
    <s v="I03"/>
    <s v="HIS-201-I03"/>
    <n v="19"/>
    <n v="1"/>
    <n v="5.2631578947368418E-2"/>
    <n v="0"/>
    <n v="4"/>
    <n v="0"/>
    <n v="3"/>
    <n v="3"/>
    <n v="3"/>
    <n v="5"/>
    <n v="5"/>
    <n v="5"/>
    <n v="5"/>
    <n v="5"/>
    <n v="5"/>
    <n v="5"/>
    <n v="5"/>
  </r>
  <r>
    <s v="HIS-201"/>
    <s v="I05"/>
    <s v="HIS-201-I05"/>
    <n v="20"/>
    <n v="3"/>
    <n v="0.15"/>
    <n v="0.33333333333333331"/>
    <n v="4"/>
    <n v="0.66666666666666663"/>
    <n v="3"/>
    <n v="3"/>
    <n v="3"/>
    <n v="4.666666666666667"/>
    <n v="4.666666666666667"/>
    <n v="4.666666666666667"/>
    <n v="4.333333333333333"/>
    <n v="4"/>
    <n v="5"/>
    <n v="5"/>
    <n v="4.666666666666667"/>
  </r>
  <r>
    <s v="HIS-202"/>
    <s v="H03"/>
    <s v="HIS-202-H03"/>
    <n v="26"/>
    <n v="1"/>
    <n v="3.8461538461538464E-2"/>
    <n v="0"/>
    <n v="4"/>
    <n v="0"/>
    <n v="3"/>
    <n v="2"/>
    <n v="3"/>
    <n v="5"/>
    <n v="4"/>
    <n v="5"/>
    <n v="4"/>
    <n v="4"/>
    <n v="4"/>
    <n v="4"/>
    <n v="4"/>
  </r>
  <r>
    <s v="HIS-202"/>
    <s v="H05"/>
    <s v="HIS-202-H05"/>
    <n v="12"/>
    <n v="4"/>
    <n v="0.33333333333333331"/>
    <n v="0.5"/>
    <n v="4.75"/>
    <n v="0.25"/>
    <n v="3"/>
    <n v="2.75"/>
    <n v="3"/>
    <n v="4.5"/>
    <n v="4.5"/>
    <n v="4.25"/>
    <n v="4.25"/>
    <n v="4"/>
    <n v="4.25"/>
    <n v="4.75"/>
    <n v="4.5"/>
  </r>
  <r>
    <s v="HIS-202"/>
    <s v="H07"/>
    <s v="HIS-202-H07"/>
    <n v="14"/>
    <n v="4"/>
    <n v="0.2857142857142857"/>
    <n v="0"/>
    <n v="4.5"/>
    <n v="0"/>
    <n v="3"/>
    <n v="2.5"/>
    <n v="3"/>
    <n v="4.75"/>
    <n v="4.75"/>
    <n v="4.25"/>
    <n v="5"/>
    <n v="4"/>
    <n v="4.5"/>
    <n v="4.25"/>
    <n v="4.5"/>
  </r>
  <r>
    <s v="HIS-202"/>
    <s v="H08"/>
    <s v="HIS-202-H08"/>
    <n v="15"/>
    <n v="5"/>
    <n v="0.33333333333333331"/>
    <n v="0.2"/>
    <n v="4.5999999999999996"/>
    <n v="0.2"/>
    <n v="3"/>
    <n v="2.6"/>
    <n v="3"/>
    <n v="4.8"/>
    <n v="4.5999999999999996"/>
    <n v="4.4000000000000004"/>
    <n v="4.5999999999999996"/>
    <n v="4"/>
    <n v="4.8"/>
    <n v="4.4000000000000004"/>
    <n v="4.8"/>
  </r>
  <r>
    <s v="HIS-202"/>
    <s v="H10"/>
    <s v="HIS-202-H10"/>
    <n v="19"/>
    <n v="1"/>
    <n v="5.2631578947368418E-2"/>
    <n v="1"/>
    <n v="5"/>
    <n v="1"/>
    <n v="3"/>
    <n v="2"/>
    <n v="3"/>
    <n v="5"/>
    <n v="5"/>
    <n v="5"/>
    <n v="3"/>
    <n v="3"/>
    <n v="4"/>
    <n v="4"/>
    <n v="4"/>
  </r>
  <r>
    <s v="MAT-102"/>
    <s v="A01"/>
    <s v="MAT-102-A01"/>
    <n v="20"/>
    <n v="6"/>
    <n v="0.3"/>
    <n v="0.83333333333333337"/>
    <n v="3.6666666666666665"/>
    <n v="0.66666666666666663"/>
    <n v="3"/>
    <n v="2.8333333333333335"/>
    <n v="3"/>
    <n v="4"/>
    <n v="4.166666666666667"/>
    <n v="4.166666666666667"/>
    <n v="4.166666666666667"/>
    <n v="4.166666666666667"/>
    <n v="4.166666666666667"/>
    <n v="4.166666666666667"/>
    <n v="4.166666666666667"/>
  </r>
  <r>
    <s v="MAT-102"/>
    <s v="A02"/>
    <s v="MAT-102-A02"/>
    <n v="23"/>
    <n v="2"/>
    <n v="8.6956521739130432E-2"/>
    <n v="0.5"/>
    <n v="4"/>
    <n v="1"/>
    <n v="3"/>
    <n v="2.5"/>
    <n v="3"/>
    <n v="5"/>
    <n v="5"/>
    <n v="4"/>
    <n v="4"/>
    <n v="4"/>
    <n v="5"/>
    <n v="5"/>
    <n v="5"/>
  </r>
  <r>
    <s v="MAT-102"/>
    <s v="B03"/>
    <s v="MAT-102-B03"/>
    <n v="19"/>
    <n v="3"/>
    <n v="0.15789473684210525"/>
    <n v="0.33333333333333331"/>
    <n v="4.666666666666667"/>
    <n v="0.66666666666666663"/>
    <n v="3"/>
    <n v="2.5"/>
    <n v="3"/>
    <n v="4"/>
    <n v="3.6666666666666665"/>
    <n v="4"/>
    <n v="4"/>
    <n v="4"/>
    <n v="4"/>
    <n v="4"/>
    <n v="4"/>
  </r>
  <r>
    <s v="MAT-110"/>
    <s v="A01"/>
    <s v="MAT-110-A01"/>
    <n v="17"/>
    <n v="1"/>
    <n v="5.8823529411764705E-2"/>
    <n v="1"/>
    <n v="5"/>
    <n v="0"/>
    <n v="3"/>
    <n v="2"/>
    <n v="3"/>
    <n v="3"/>
    <n v="3"/>
    <n v="3"/>
    <n v="3"/>
    <n v="3"/>
    <n v="3"/>
    <n v="3"/>
    <n v="3"/>
  </r>
  <r>
    <s v="MAT-110"/>
    <s v="A02"/>
    <s v="MAT-110-A02"/>
    <n v="20"/>
    <n v="2"/>
    <n v="0.1"/>
    <n v="0"/>
    <n v="4.5"/>
    <n v="0.5"/>
    <n v="3"/>
    <n v="2"/>
    <n v="3"/>
    <n v="4"/>
    <n v="4"/>
    <n v="4"/>
    <n v="3.5"/>
    <n v="4"/>
    <n v="4.5"/>
    <n v="4.5"/>
    <n v="4"/>
  </r>
  <r>
    <s v="MAT-110"/>
    <s v="A04"/>
    <s v="MAT-110-A04"/>
    <n v="15"/>
    <n v="2"/>
    <n v="0.13333333333333333"/>
    <n v="0.5"/>
    <n v="4"/>
    <n v="0.5"/>
    <n v="3"/>
    <n v="2"/>
    <n v="3"/>
    <n v="4.5"/>
    <n v="4.5"/>
    <n v="4.5"/>
    <n v="3"/>
    <n v="3"/>
    <n v="4.5"/>
    <n v="4.5"/>
    <n v="4.5"/>
  </r>
  <r>
    <s v="MAT-110"/>
    <s v="A06"/>
    <s v="MAT-110-A06"/>
    <n v="7"/>
    <n v="1"/>
    <n v="0.14285714285714285"/>
    <n v="1"/>
    <n v="5"/>
    <n v="1"/>
    <n v="3"/>
    <m/>
    <n v="3"/>
    <n v="4"/>
    <n v="4"/>
    <n v="4"/>
    <n v="4"/>
    <n v="4"/>
    <n v="4"/>
    <n v="4"/>
    <n v="4"/>
  </r>
  <r>
    <s v="MAT-110"/>
    <s v="I02"/>
    <s v="MAT-110-I02"/>
    <n v="27"/>
    <n v="14"/>
    <n v="0.51851851851851849"/>
    <n v="0.7142857142857143"/>
    <n v="3.8571428571428572"/>
    <n v="0.7142857142857143"/>
    <n v="3"/>
    <n v="2.4285714285714284"/>
    <n v="3"/>
    <n v="4.8571428571428568"/>
    <n v="4.8571428571428568"/>
    <n v="4.5714285714285712"/>
    <n v="4.6428571428571432"/>
    <n v="4.2857142857142856"/>
    <n v="5"/>
    <n v="4.9285714285714288"/>
    <n v="4.9285714285714288"/>
  </r>
  <r>
    <s v="MAT-110"/>
    <s v="I03"/>
    <s v="MAT-110-I03"/>
    <n v="22"/>
    <n v="2"/>
    <n v="9.0909090909090912E-2"/>
    <n v="0.5"/>
    <n v="5"/>
    <n v="0.5"/>
    <n v="3"/>
    <n v="3"/>
    <n v="3"/>
    <n v="5"/>
    <n v="5"/>
    <n v="5"/>
    <n v="5"/>
    <n v="5"/>
    <n v="5"/>
    <n v="5"/>
    <n v="5"/>
  </r>
  <r>
    <s v="MAT-110"/>
    <s v="V52"/>
    <s v="MAT-110-V52"/>
    <n v="23"/>
    <n v="3"/>
    <n v="0.13043478260869565"/>
    <n v="0.66666666666666663"/>
    <n v="3.3333333333333335"/>
    <n v="1"/>
    <n v="3"/>
    <n v="2.6666666666666665"/>
    <n v="3"/>
    <n v="4.666666666666667"/>
    <n v="4.666666666666667"/>
    <n v="4.666666666666667"/>
    <n v="4"/>
    <n v="4"/>
    <n v="4.666666666666667"/>
    <n v="5"/>
    <n v="5"/>
  </r>
  <r>
    <s v="MAT-111"/>
    <s v="I02"/>
    <s v="MAT-111-I02"/>
    <n v="27"/>
    <n v="4"/>
    <n v="0.14814814814814814"/>
    <n v="0"/>
    <n v="4.5"/>
    <n v="0"/>
    <n v="3"/>
    <n v="2"/>
    <n v="3"/>
    <n v="4.5"/>
    <n v="4"/>
    <n v="3.75"/>
    <n v="3.5"/>
    <n v="3.75"/>
    <n v="4"/>
    <n v="4"/>
    <n v="4"/>
  </r>
  <r>
    <s v="MAT-112"/>
    <s v="A01"/>
    <s v="MAT-112-A01"/>
    <n v="16"/>
    <n v="1"/>
    <n v="6.25E-2"/>
    <n v="0"/>
    <n v="5"/>
    <n v="0"/>
    <n v="3"/>
    <n v="2"/>
    <n v="3"/>
    <n v="4"/>
    <n v="4"/>
    <n v="4"/>
    <n v="5"/>
    <n v="4"/>
    <n v="5"/>
    <n v="4"/>
    <n v="4"/>
  </r>
  <r>
    <s v="MAT-114"/>
    <s v="A02"/>
    <s v="MAT-114-A02"/>
    <n v="8"/>
    <n v="1"/>
    <n v="0.125"/>
    <n v="1"/>
    <n v="3"/>
    <n v="1"/>
    <n v="3"/>
    <n v="2"/>
    <n v="3"/>
    <n v="5"/>
    <n v="5"/>
    <n v="4"/>
    <n v="4"/>
    <n v="4"/>
    <n v="5"/>
    <n v="5"/>
    <n v="5"/>
  </r>
  <r>
    <s v="MAT-120"/>
    <s v="A05"/>
    <s v="MAT-120-A05"/>
    <n v="27"/>
    <n v="3"/>
    <n v="0.1111111111111111"/>
    <n v="0"/>
    <n v="3.6666666666666665"/>
    <n v="1"/>
    <n v="3"/>
    <n v="2.5"/>
    <n v="3"/>
    <n v="4.333333333333333"/>
    <n v="3.6666666666666665"/>
    <n v="4"/>
    <n v="3.6666666666666665"/>
    <n v="3.6666666666666665"/>
    <n v="3.3333333333333335"/>
    <n v="4"/>
    <n v="3.3333333333333335"/>
  </r>
  <r>
    <s v="MAT-120"/>
    <s v="I02"/>
    <s v="MAT-120-I02"/>
    <n v="21"/>
    <n v="6"/>
    <n v="0.2857142857142857"/>
    <n v="0.66666666666666663"/>
    <n v="4.333333333333333"/>
    <n v="0.83333333333333337"/>
    <n v="3"/>
    <n v="2.8333333333333335"/>
    <n v="3"/>
    <n v="4.833333333333333"/>
    <n v="4.833333333333333"/>
    <n v="4.333333333333333"/>
    <n v="4.333333333333333"/>
    <n v="4.166666666666667"/>
    <n v="4.666666666666667"/>
    <n v="4.833333333333333"/>
    <n v="4.833333333333333"/>
  </r>
  <r>
    <s v="MAT-120"/>
    <s v="I03"/>
    <s v="MAT-120-I03"/>
    <n v="21"/>
    <n v="3"/>
    <n v="0.14285714285714285"/>
    <n v="0.33333333333333331"/>
    <n v="4.666666666666667"/>
    <n v="0.33333333333333331"/>
    <n v="3"/>
    <n v="2"/>
    <n v="3"/>
    <n v="5"/>
    <n v="4.333333333333333"/>
    <n v="5"/>
    <n v="3.6666666666666665"/>
    <n v="3.6666666666666665"/>
    <n v="4.333333333333333"/>
    <n v="4.666666666666667"/>
    <n v="5"/>
  </r>
  <r>
    <s v="MAT-120"/>
    <s v="I05"/>
    <s v="MAT-120-I05"/>
    <n v="21"/>
    <n v="9"/>
    <n v="0.42857142857142855"/>
    <n v="0.44444444444444442"/>
    <n v="3.8888888888888888"/>
    <n v="0.66666666666666663"/>
    <n v="3"/>
    <n v="2.5"/>
    <n v="3"/>
    <n v="4.7777777777777777"/>
    <n v="4.666666666666667"/>
    <n v="4.5555555555555554"/>
    <n v="4.2222222222222223"/>
    <n v="4.1111111111111107"/>
    <n v="4.8888888888888893"/>
    <n v="4.8888888888888893"/>
    <n v="4.666666666666667"/>
  </r>
  <r>
    <s v="MAT-120"/>
    <s v="I07"/>
    <s v="MAT-120-I07"/>
    <n v="27"/>
    <n v="3"/>
    <n v="0.1111111111111111"/>
    <n v="0.66666666666666663"/>
    <n v="3"/>
    <n v="0.66666666666666663"/>
    <n v="3"/>
    <n v="2"/>
    <n v="3"/>
    <n v="4.666666666666667"/>
    <n v="4.666666666666667"/>
    <n v="4.666666666666667"/>
    <n v="4.333333333333333"/>
    <n v="4.666666666666667"/>
    <n v="5"/>
    <n v="5"/>
    <n v="5"/>
  </r>
  <r>
    <s v="MAT-120"/>
    <s v="V61"/>
    <s v="MAT-120-V61"/>
    <n v="23"/>
    <n v="4"/>
    <n v="0.17391304347826086"/>
    <n v="0.75"/>
    <n v="3.25"/>
    <n v="0.75"/>
    <n v="3"/>
    <n v="2.5"/>
    <n v="3"/>
    <n v="4.75"/>
    <n v="4.75"/>
    <n v="4.75"/>
    <n v="4.25"/>
    <n v="4"/>
    <n v="4.75"/>
    <n v="4.5"/>
    <n v="5"/>
  </r>
  <r>
    <s v="MAT-120"/>
    <s v="V65"/>
    <s v="MAT-120-V65"/>
    <n v="15"/>
    <n v="2"/>
    <n v="0.13333333333333333"/>
    <n v="0"/>
    <n v="3.5"/>
    <n v="1"/>
    <n v="3"/>
    <n v="2.5"/>
    <n v="3"/>
    <n v="5"/>
    <n v="5"/>
    <n v="4.5"/>
    <n v="3.5"/>
    <n v="3.5"/>
    <n v="4.5"/>
    <n v="4.5"/>
    <n v="4.5"/>
  </r>
  <r>
    <s v="MAT-170"/>
    <s v="N01"/>
    <s v="MAT-170-N01"/>
    <n v="16"/>
    <n v="4"/>
    <n v="0.25"/>
    <n v="0.25"/>
    <n v="4.25"/>
    <n v="0.5"/>
    <n v="3"/>
    <n v="2.25"/>
    <n v="3"/>
    <n v="4.75"/>
    <n v="4.25"/>
    <n v="3.75"/>
    <n v="3.75"/>
    <n v="3.25"/>
    <n v="4.25"/>
    <n v="4.25"/>
    <n v="4.5"/>
  </r>
  <r>
    <s v="MAT-170"/>
    <s v="V02"/>
    <s v="MAT-170-V02"/>
    <n v="5"/>
    <n v="3"/>
    <n v="0.6"/>
    <n v="0.33333333333333331"/>
    <n v="3.6666666666666665"/>
    <n v="0.66666666666666663"/>
    <n v="3"/>
    <n v="2"/>
    <n v="3"/>
    <n v="3.6666666666666665"/>
    <n v="4"/>
    <n v="3.3333333333333335"/>
    <n v="3.3333333333333335"/>
    <n v="3.3333333333333335"/>
    <n v="4.333333333333333"/>
    <n v="4.333333333333333"/>
    <n v="4"/>
  </r>
  <r>
    <s v="MGT-120"/>
    <s v="I81"/>
    <s v="MGT-120-I81"/>
    <n v="7"/>
    <n v="2"/>
    <n v="0.2857142857142857"/>
    <n v="0.5"/>
    <n v="4.5"/>
    <n v="1"/>
    <n v="3"/>
    <n v="3"/>
    <n v="3"/>
    <n v="4.5"/>
    <n v="4.5"/>
    <n v="4.5"/>
    <n v="4"/>
    <n v="4"/>
    <n v="4.5"/>
    <n v="4.5"/>
    <n v="4.5"/>
  </r>
  <r>
    <s v="MKT-101"/>
    <s v="B81"/>
    <s v="MKT-101-B81"/>
    <n v="5"/>
    <n v="1"/>
    <n v="0.2"/>
    <n v="1"/>
    <n v="4"/>
    <n v="1"/>
    <n v="3"/>
    <n v="3"/>
    <n v="3"/>
    <n v="4"/>
    <n v="4"/>
    <n v="3"/>
    <n v="3"/>
    <n v="3"/>
    <n v="3"/>
    <n v="4"/>
    <n v="3"/>
  </r>
  <r>
    <s v="NUR-141"/>
    <s v="A01"/>
    <s v="NUR-141-A01"/>
    <n v="24"/>
    <n v="1"/>
    <n v="4.1666666666666664E-2"/>
    <n v="1"/>
    <n v="4"/>
    <n v="1"/>
    <n v="3"/>
    <n v="2"/>
    <n v="3"/>
    <n v="5"/>
    <n v="5"/>
    <n v="4"/>
    <n v="5"/>
    <n v="4"/>
    <n v="5"/>
    <n v="5"/>
    <n v="5"/>
  </r>
  <r>
    <s v="NUR-141"/>
    <s v="A03"/>
    <s v="NUR-141-A03"/>
    <n v="16"/>
    <n v="1"/>
    <n v="6.25E-2"/>
    <n v="1"/>
    <n v="3"/>
    <n v="1"/>
    <n v="3"/>
    <n v="2"/>
    <n v="3"/>
    <n v="4"/>
    <n v="4"/>
    <n v="4"/>
    <n v="4"/>
    <n v="4"/>
    <n v="4"/>
    <n v="4"/>
    <n v="4"/>
  </r>
  <r>
    <s v="PSC-201"/>
    <s v="I02"/>
    <s v="PSC-201-I02"/>
    <n v="25"/>
    <n v="1"/>
    <n v="0.04"/>
    <n v="1"/>
    <n v="4"/>
    <n v="0"/>
    <n v="3"/>
    <n v="2"/>
    <n v="3"/>
    <n v="5"/>
    <n v="5"/>
    <n v="5"/>
    <n v="5"/>
    <n v="4"/>
    <n v="5"/>
    <n v="5"/>
    <n v="5"/>
  </r>
  <r>
    <s v="PSY-201"/>
    <s v="A11"/>
    <s v="PSY-201-A11"/>
    <n v="21"/>
    <n v="8"/>
    <n v="0.38095238095238093"/>
    <n v="0.5"/>
    <n v="4.375"/>
    <n v="0.75"/>
    <n v="3"/>
    <n v="2.625"/>
    <n v="3"/>
    <n v="5"/>
    <n v="4.625"/>
    <n v="4.875"/>
    <n v="4.125"/>
    <n v="4.25"/>
    <n v="5"/>
    <n v="4.625"/>
    <n v="4.75"/>
  </r>
  <r>
    <s v="PSY-201"/>
    <s v="B03"/>
    <s v="PSY-201-B03"/>
    <n v="9"/>
    <n v="5"/>
    <n v="0.55555555555555558"/>
    <n v="0.4"/>
    <n v="3.8"/>
    <n v="0.8"/>
    <n v="3"/>
    <n v="2.4"/>
    <n v="3"/>
    <n v="4.5999999999999996"/>
    <n v="4.5999999999999996"/>
    <n v="4.4000000000000004"/>
    <n v="4.4000000000000004"/>
    <n v="4.4000000000000004"/>
    <n v="4.2"/>
    <n v="4.5999999999999996"/>
    <n v="4.5999999999999996"/>
  </r>
  <r>
    <s v="PSY-201"/>
    <s v="I04"/>
    <s v="PSY-201-I04"/>
    <n v="28"/>
    <n v="4"/>
    <n v="0.14285714285714285"/>
    <n v="0.75"/>
    <n v="4.5"/>
    <n v="1"/>
    <n v="3"/>
    <n v="2.75"/>
    <n v="3"/>
    <n v="4.75"/>
    <n v="4.75"/>
    <n v="4.75"/>
    <n v="4.25"/>
    <n v="4.75"/>
    <n v="4.25"/>
    <n v="4.75"/>
    <n v="4.75"/>
  </r>
  <r>
    <s v="PSY-201"/>
    <s v="I08"/>
    <s v="PSY-201-I08"/>
    <n v="27"/>
    <n v="1"/>
    <n v="3.7037037037037035E-2"/>
    <n v="1"/>
    <n v="5"/>
    <n v="0"/>
    <n v="3"/>
    <m/>
    <n v="3"/>
    <n v="4"/>
    <n v="4"/>
    <n v="4"/>
    <n v="4"/>
    <n v="4"/>
    <n v="4"/>
    <n v="4"/>
    <n v="4"/>
  </r>
  <r>
    <s v="PSY-201"/>
    <s v="I91"/>
    <s v="PSY-201-I91"/>
    <n v="30"/>
    <n v="18"/>
    <n v="0.6"/>
    <n v="0.33333333333333331"/>
    <n v="4"/>
    <n v="0.77777777777777779"/>
    <n v="3"/>
    <n v="2.5882352941176472"/>
    <n v="3"/>
    <n v="4.9444444444444446"/>
    <n v="4.833333333333333"/>
    <n v="4.5555555555555554"/>
    <n v="4.5"/>
    <n v="4.1111111111111107"/>
    <n v="4.4444444444444446"/>
    <n v="4.5"/>
    <n v="4.7222222222222223"/>
  </r>
  <r>
    <s v="PSY-208"/>
    <s v="A1Y"/>
    <s v="PSY-208-A1Y"/>
    <n v="10"/>
    <n v="2"/>
    <n v="0.2"/>
    <n v="0.5"/>
    <n v="3.5"/>
    <n v="1"/>
    <n v="3"/>
    <n v="2.5"/>
    <n v="3"/>
    <n v="4"/>
    <n v="4"/>
    <n v="4"/>
    <n v="4"/>
    <n v="4.5"/>
    <n v="5"/>
    <n v="4.5"/>
    <n v="5"/>
  </r>
  <r>
    <s v="SOC-101"/>
    <s v="H03"/>
    <s v="SOC-101-H03"/>
    <n v="15"/>
    <n v="1"/>
    <n v="6.6666666666666666E-2"/>
    <n v="0"/>
    <n v="3"/>
    <n v="0"/>
    <n v="3"/>
    <m/>
    <n v="3"/>
    <n v="3"/>
    <n v="3"/>
    <n v="3"/>
    <n v="3"/>
    <n v="3"/>
    <n v="3"/>
    <n v="3"/>
    <n v="3"/>
  </r>
  <r>
    <s v="SOC-101"/>
    <s v="H07"/>
    <s v="SOC-101-H07"/>
    <n v="12"/>
    <n v="2"/>
    <n v="0.16666666666666666"/>
    <n v="0"/>
    <n v="4.5"/>
    <n v="0"/>
    <n v="3"/>
    <n v="2"/>
    <n v="3"/>
    <n v="4.5"/>
    <n v="4"/>
    <n v="4.5"/>
    <n v="4.5"/>
    <n v="4.5"/>
    <n v="5"/>
    <n v="5"/>
    <n v="5"/>
  </r>
  <r>
    <s v="SOC-101"/>
    <s v="I04"/>
    <s v="SOC-101-I04"/>
    <n v="25"/>
    <n v="8"/>
    <n v="0.32"/>
    <n v="0.125"/>
    <n v="4.375"/>
    <n v="0.75"/>
    <n v="3"/>
    <n v="2.2857142857142856"/>
    <n v="3"/>
    <n v="4.25"/>
    <n v="4.375"/>
    <n v="4.375"/>
    <n v="4.25"/>
    <n v="4.5"/>
    <n v="4.75"/>
    <n v="4.625"/>
    <n v="4.375"/>
  </r>
  <r>
    <s v="SOC-101"/>
    <s v="I82"/>
    <s v="SOC-101-I82"/>
    <n v="26"/>
    <n v="4"/>
    <n v="0.15384615384615385"/>
    <n v="1"/>
    <n v="3.5"/>
    <n v="1"/>
    <n v="3"/>
    <n v="2.5"/>
    <n v="3"/>
    <n v="4.75"/>
    <n v="4.75"/>
    <n v="4.25"/>
    <n v="3.75"/>
    <n v="4"/>
    <n v="5"/>
    <n v="5"/>
    <n v="4.25"/>
  </r>
  <r>
    <s v="THE-101"/>
    <s v="I01"/>
    <s v="THE-101-I01"/>
    <n v="18"/>
    <n v="2"/>
    <n v="0.1111111111111111"/>
    <n v="0.5"/>
    <n v="4"/>
    <n v="0.5"/>
    <n v="3"/>
    <n v="2.5"/>
    <n v="3"/>
    <n v="5"/>
    <n v="5"/>
    <n v="5"/>
    <n v="5"/>
    <n v="5"/>
    <n v="5"/>
    <n v="5"/>
    <n v="5"/>
  </r>
  <r>
    <s v="THE-101"/>
    <s v="I03"/>
    <s v="THE-101-I03"/>
    <n v="12"/>
    <n v="1"/>
    <n v="8.3333333333333329E-2"/>
    <n v="1"/>
    <n v="4"/>
    <n v="1"/>
    <n v="3"/>
    <n v="3"/>
    <n v="3"/>
    <n v="5"/>
    <n v="5"/>
    <n v="4"/>
    <n v="4"/>
    <n v="4"/>
    <n v="4"/>
    <n v="5"/>
    <n v="4"/>
  </r>
  <r>
    <s v="AHS-102"/>
    <s v="A01"/>
    <s v="AHS-102-A01"/>
    <n v="21"/>
    <n v="18"/>
    <n v="0.8571428571428571"/>
    <n v="0.44444444444444442"/>
    <n v="3.7777777777777777"/>
    <n v="0.66666666666666663"/>
    <n v="2.3333333333333335"/>
    <n v="2.5882352941176472"/>
    <n v="2.6111111111111112"/>
    <n v="4.833333333333333"/>
    <n v="4.833333333333333"/>
    <n v="4.5"/>
    <n v="4.0555555555555554"/>
    <n v="4.1111111111111107"/>
    <n v="4.166666666666667"/>
    <n v="4.5555555555555554"/>
    <n v="4.5555555555555554"/>
  </r>
  <r>
    <s v="AHS-102"/>
    <s v="A02"/>
    <s v="AHS-102-A02"/>
    <n v="22"/>
    <n v="16"/>
    <n v="0.72727272727272729"/>
    <n v="0.375"/>
    <n v="3.8125"/>
    <n v="0.625"/>
    <n v="2.75"/>
    <n v="2.5625"/>
    <n v="2.75"/>
    <n v="4.6875"/>
    <n v="4.6875"/>
    <n v="4.5625"/>
    <n v="4.4375"/>
    <n v="4.625"/>
    <n v="4.625"/>
    <n v="4.75"/>
    <n v="4.75"/>
  </r>
  <r>
    <s v="AHS-102"/>
    <s v="A11"/>
    <s v="AHS-102-A11"/>
    <n v="23"/>
    <n v="21"/>
    <n v="0.91304347826086951"/>
    <n v="0.38095238095238093"/>
    <n v="3.8571428571428572"/>
    <n v="0.7142857142857143"/>
    <n v="2.9047619047619047"/>
    <n v="2.4761904761904763"/>
    <n v="2.9047619047619047"/>
    <n v="4.7142857142857144"/>
    <n v="4.7142857142857144"/>
    <n v="4.5238095238095237"/>
    <n v="4.2857142857142856"/>
    <n v="4.4285714285714288"/>
    <n v="4.5714285714285712"/>
    <n v="4.666666666666667"/>
    <n v="4.7142857142857144"/>
  </r>
  <r>
    <s v="AHS-102"/>
    <s v="H01"/>
    <s v="AHS-102-H01"/>
    <n v="15"/>
    <n v="11"/>
    <n v="0.73333333333333328"/>
    <n v="0"/>
    <n v="4.1818181818181817"/>
    <n v="9.0909090909090912E-2"/>
    <n v="2.5454545454545454"/>
    <n v="2.4"/>
    <n v="2.5454545454545454"/>
    <n v="4.4545454545454541"/>
    <n v="4.3636363636363633"/>
    <n v="4.2727272727272725"/>
    <n v="3.7272727272727271"/>
    <n v="3.9090909090909092"/>
    <n v="4.0909090909090908"/>
    <n v="4.4545454545454541"/>
    <n v="4.5454545454545459"/>
  </r>
  <r>
    <s v="AHS-102"/>
    <s v="H02"/>
    <s v="AHS-102-H02"/>
    <n v="13"/>
    <n v="11"/>
    <n v="0.84615384615384615"/>
    <n v="9.0909090909090912E-2"/>
    <n v="4.0909090909090908"/>
    <n v="0.36363636363636365"/>
    <n v="2.7272727272727271"/>
    <n v="2.5454545454545454"/>
    <n v="2.7272727272727271"/>
    <n v="4.8181818181818183"/>
    <n v="4.7272727272727275"/>
    <n v="4.6363636363636367"/>
    <n v="4.4545454545454541"/>
    <n v="4.4545454545454541"/>
    <n v="4.8181818181818183"/>
    <n v="4.7272727272727275"/>
    <n v="4.8181818181818183"/>
  </r>
  <r>
    <s v="AHS-102"/>
    <s v="I01"/>
    <s v="AHS-102-I01"/>
    <n v="23"/>
    <n v="9"/>
    <n v="0.39130434782608697"/>
    <n v="0.44444444444444442"/>
    <n v="3.8888888888888888"/>
    <n v="0.77777777777777779"/>
    <n v="2.6666666666666665"/>
    <n v="2.25"/>
    <n v="2.6666666666666665"/>
    <n v="4.8888888888888893"/>
    <n v="4.8888888888888893"/>
    <n v="4.333333333333333"/>
    <n v="4"/>
    <n v="4.333333333333333"/>
    <n v="4"/>
    <n v="4.4444444444444446"/>
    <n v="5"/>
  </r>
  <r>
    <s v="AHS-102"/>
    <s v="I06"/>
    <s v="AHS-102-I06"/>
    <n v="24"/>
    <n v="7"/>
    <n v="0.29166666666666669"/>
    <n v="0.2857142857142857"/>
    <n v="4.2857142857142856"/>
    <n v="0.2857142857142857"/>
    <n v="2.8571428571428572"/>
    <n v="2.5714285714285716"/>
    <n v="2.8571428571428572"/>
    <n v="4.7142857142857144"/>
    <n v="4.7142857142857144"/>
    <n v="4.7142857142857144"/>
    <n v="4.1428571428571432"/>
    <n v="4.2857142857142856"/>
    <n v="4.5714285714285712"/>
    <n v="4.5714285714285712"/>
    <n v="4.7142857142857144"/>
  </r>
  <r>
    <s v="AST-102"/>
    <s v="I01"/>
    <s v="AST-102-I01"/>
    <n v="26"/>
    <n v="3"/>
    <n v="0.11538461538461539"/>
    <n v="0.33333333333333331"/>
    <n v="4"/>
    <n v="0.66666666666666663"/>
    <n v="2.3333333333333335"/>
    <n v="2.3333333333333335"/>
    <n v="2.3333333333333335"/>
    <n v="4.666666666666667"/>
    <n v="4.333333333333333"/>
    <n v="4"/>
    <n v="3.6666666666666665"/>
    <n v="3.3333333333333335"/>
    <n v="3.6666666666666665"/>
    <n v="3.6666666666666665"/>
    <n v="5"/>
  </r>
  <r>
    <s v="BAF-101"/>
    <s v="H01"/>
    <s v="BAF-101-H01"/>
    <n v="15"/>
    <n v="5"/>
    <n v="0.33333333333333331"/>
    <n v="0.2"/>
    <n v="4.2"/>
    <n v="0.6"/>
    <n v="2.75"/>
    <n v="2.3333333333333335"/>
    <n v="2.75"/>
    <n v="4.2"/>
    <n v="4.2"/>
    <n v="3.8"/>
    <n v="4"/>
    <n v="4.2"/>
    <n v="4"/>
    <n v="4.2"/>
    <n v="4.2"/>
  </r>
  <r>
    <s v="BAF-101"/>
    <s v="H03"/>
    <s v="BAF-101-H03"/>
    <n v="15"/>
    <n v="15"/>
    <n v="1"/>
    <n v="0.4"/>
    <n v="4.1333333333333337"/>
    <n v="0.46666666666666667"/>
    <n v="2.8"/>
    <n v="2.4666666666666668"/>
    <n v="2.8"/>
    <n v="4.4666666666666668"/>
    <n v="4.4666666666666668"/>
    <n v="4.2666666666666666"/>
    <n v="4.1333333333333337"/>
    <n v="3.8"/>
    <n v="4.5999999999999996"/>
    <n v="4.4000000000000004"/>
    <n v="4.4666666666666668"/>
  </r>
  <r>
    <s v="BAF-101"/>
    <s v="H04"/>
    <s v="BAF-101-H04"/>
    <n v="14"/>
    <n v="12"/>
    <n v="0.8571428571428571"/>
    <n v="0"/>
    <n v="4.583333333333333"/>
    <n v="0"/>
    <n v="2.9166666666666665"/>
    <n v="2.3333333333333335"/>
    <n v="2.9166666666666665"/>
    <n v="4.666666666666667"/>
    <n v="4.666666666666667"/>
    <n v="4.166666666666667"/>
    <n v="4"/>
    <n v="3.8333333333333335"/>
    <n v="4.5"/>
    <n v="4.416666666666667"/>
    <n v="4.75"/>
  </r>
  <r>
    <s v="BIO-112"/>
    <s v="V8Y"/>
    <s v="BIO-112-V8Y"/>
    <n v="21"/>
    <n v="8"/>
    <n v="0.38095238095238093"/>
    <n v="0.75"/>
    <n v="4.375"/>
    <n v="0.75"/>
    <n v="2.75"/>
    <n v="2.5"/>
    <n v="2.75"/>
    <n v="4.5"/>
    <n v="4.5"/>
    <n v="4.375"/>
    <n v="4.25"/>
    <n v="4.375"/>
    <n v="4.125"/>
    <n v="4.25"/>
    <n v="4.5"/>
  </r>
  <r>
    <s v="BIO-210"/>
    <s v="A02"/>
    <s v="BIO-210-A02"/>
    <n v="18"/>
    <n v="15"/>
    <n v="0.83333333333333337"/>
    <n v="0.4"/>
    <n v="3.5333333333333332"/>
    <n v="0.73333333333333328"/>
    <n v="2.6666666666666665"/>
    <n v="2.4"/>
    <n v="2.6666666666666665"/>
    <n v="4.8"/>
    <n v="4.666666666666667"/>
    <n v="4.4666666666666668"/>
    <n v="4.0666666666666664"/>
    <n v="4.2666666666666666"/>
    <n v="4.4666666666666668"/>
    <n v="4.4666666666666668"/>
    <n v="4.666666666666667"/>
  </r>
  <r>
    <s v="BIO-210"/>
    <s v="A10"/>
    <s v="BIO-210-A10"/>
    <n v="21"/>
    <n v="10"/>
    <n v="0.47619047619047616"/>
    <n v="0.2"/>
    <n v="4.3"/>
    <n v="0.3"/>
    <n v="2.8"/>
    <n v="2.7"/>
    <n v="2.8"/>
    <n v="4.9000000000000004"/>
    <n v="4.9000000000000004"/>
    <n v="4.7"/>
    <n v="4.5999999999999996"/>
    <n v="4.5"/>
    <n v="4.7"/>
    <n v="4.9000000000000004"/>
    <n v="4.9000000000000004"/>
  </r>
  <r>
    <s v="BIO-211"/>
    <s v="V01"/>
    <s v="BIO-211-V01"/>
    <n v="26"/>
    <n v="10"/>
    <n v="0.38461538461538464"/>
    <n v="0.7"/>
    <n v="3.7"/>
    <n v="0.7"/>
    <n v="2.9"/>
    <n v="2.5"/>
    <n v="2.9"/>
    <n v="5"/>
    <n v="5"/>
    <n v="5"/>
    <n v="4.9000000000000004"/>
    <n v="4.5999999999999996"/>
    <n v="5"/>
    <n v="4.7"/>
    <n v="4.9000000000000004"/>
  </r>
  <r>
    <s v="BUS-101"/>
    <s v="A02"/>
    <s v="BUS-101-A02"/>
    <n v="23"/>
    <n v="6"/>
    <n v="0.2608695652173913"/>
    <n v="0.5"/>
    <n v="3.6666666666666665"/>
    <n v="0.66666666666666663"/>
    <n v="2.8333333333333335"/>
    <n v="1.8333333333333333"/>
    <n v="2.8333333333333335"/>
    <n v="4"/>
    <n v="4.166666666666667"/>
    <n v="3.6666666666666665"/>
    <n v="3.6666666666666665"/>
    <n v="4"/>
    <n v="3.6666666666666665"/>
    <n v="4"/>
    <n v="4.333333333333333"/>
  </r>
  <r>
    <s v="BUS-101"/>
    <s v="H01"/>
    <s v="BUS-101-H01"/>
    <n v="23"/>
    <n v="8"/>
    <n v="0.34782608695652173"/>
    <n v="0.25"/>
    <n v="4.625"/>
    <n v="0.5"/>
    <n v="2.875"/>
    <n v="2.25"/>
    <n v="2.875"/>
    <n v="4.5"/>
    <n v="4.5"/>
    <n v="4.125"/>
    <n v="4.25"/>
    <n v="4"/>
    <n v="4.5"/>
    <n v="4.25"/>
    <n v="4.5"/>
  </r>
  <r>
    <s v="BUS-115"/>
    <s v="A1Y"/>
    <s v="BUS-115-A1Y"/>
    <n v="9"/>
    <n v="3"/>
    <n v="0.33333333333333331"/>
    <n v="0.33333333333333331"/>
    <n v="4.333333333333333"/>
    <n v="1"/>
    <n v="2.3333333333333335"/>
    <n v="2.5"/>
    <n v="2.3333333333333335"/>
    <n v="4.333333333333333"/>
    <n v="4"/>
    <n v="3.3333333333333335"/>
    <n v="3"/>
    <n v="3.6666666666666665"/>
    <n v="3.6666666666666665"/>
    <n v="3.6666666666666665"/>
    <n v="4"/>
  </r>
  <r>
    <s v="BUS-121"/>
    <s v="A01"/>
    <s v="BUS-121-A01"/>
    <n v="23"/>
    <n v="20"/>
    <n v="0.86956521739130432"/>
    <n v="0.6"/>
    <n v="4"/>
    <n v="0.65"/>
    <n v="2.8"/>
    <n v="2.4736842105263159"/>
    <n v="2.8"/>
    <n v="4.7"/>
    <n v="4.6500000000000004"/>
    <n v="4.5"/>
    <n v="4.1500000000000004"/>
    <n v="3.9"/>
    <n v="4.7"/>
    <n v="4.5999999999999996"/>
    <n v="4.5999999999999996"/>
  </r>
  <r>
    <s v="BUS-121"/>
    <s v="A1Y"/>
    <s v="BUS-121-A1Y"/>
    <n v="21"/>
    <n v="8"/>
    <n v="0.38095238095238093"/>
    <n v="0.375"/>
    <n v="4"/>
    <n v="0.625"/>
    <n v="2.5"/>
    <n v="2.375"/>
    <n v="2.5"/>
    <n v="4.625"/>
    <n v="4.5"/>
    <n v="4.25"/>
    <n v="4.125"/>
    <n v="3.875"/>
    <n v="4.25"/>
    <n v="4.375"/>
    <n v="4.375"/>
  </r>
  <r>
    <s v="BUS-121"/>
    <s v="I81"/>
    <s v="BUS-121-I81"/>
    <n v="21"/>
    <n v="8"/>
    <n v="0.38095238095238093"/>
    <n v="0.125"/>
    <n v="4.5"/>
    <n v="0.625"/>
    <n v="2.75"/>
    <n v="2.375"/>
    <n v="2.75"/>
    <n v="4.75"/>
    <n v="4.625"/>
    <n v="4.375"/>
    <n v="4.25"/>
    <n v="4.5"/>
    <n v="4"/>
    <n v="4.5"/>
    <n v="4"/>
  </r>
  <r>
    <s v="COL-101"/>
    <s v="I15"/>
    <s v="COL-101-I15"/>
    <n v="17"/>
    <n v="11"/>
    <n v="0.6470588235294118"/>
    <n v="0.63636363636363635"/>
    <n v="3.8181818181818183"/>
    <n v="0.90909090909090906"/>
    <n v="2.4545454545454546"/>
    <n v="2"/>
    <n v="2.4545454545454546"/>
    <n v="4.2727272727272725"/>
    <n v="4.2727272727272725"/>
    <n v="4.0909090909090908"/>
    <n v="4.2727272727272725"/>
    <n v="3.9090909090909092"/>
    <n v="4.1818181818181817"/>
    <n v="4.1818181818181817"/>
    <n v="4.1818181818181817"/>
  </r>
  <r>
    <s v="COL-101"/>
    <s v="I24"/>
    <s v="COL-101-I24"/>
    <n v="12"/>
    <n v="5"/>
    <n v="0.41666666666666669"/>
    <n v="0.6"/>
    <n v="3.8"/>
    <n v="0.8"/>
    <n v="2.8"/>
    <n v="2"/>
    <n v="2.8"/>
    <n v="4.5999999999999996"/>
    <n v="4.5999999999999996"/>
    <n v="5"/>
    <n v="4.5999999999999996"/>
    <n v="5"/>
    <n v="4.4000000000000004"/>
    <n v="4.8"/>
    <n v="4.8"/>
  </r>
  <r>
    <s v="COL-101"/>
    <s v="I29"/>
    <s v="COL-101-I29"/>
    <n v="5"/>
    <n v="2"/>
    <n v="0.4"/>
    <n v="0.5"/>
    <n v="4.5"/>
    <n v="1"/>
    <n v="2.5"/>
    <n v="2"/>
    <n v="2.5"/>
    <n v="5"/>
    <n v="5"/>
    <n v="4"/>
    <n v="4.5"/>
    <n v="3.5"/>
    <n v="5"/>
    <n v="5"/>
    <n v="5"/>
  </r>
  <r>
    <s v="COL-101"/>
    <s v="I30"/>
    <s v="COL-101-I30"/>
    <n v="20"/>
    <n v="9"/>
    <n v="0.45"/>
    <n v="0.44444444444444442"/>
    <n v="4.1111111111111107"/>
    <n v="0.66666666666666663"/>
    <n v="2.875"/>
    <n v="2.2222222222222223"/>
    <n v="2.875"/>
    <n v="4.666666666666667"/>
    <n v="4.7777777777777777"/>
    <n v="4.5555555555555554"/>
    <n v="4.333333333333333"/>
    <n v="4.2222222222222223"/>
    <n v="4.666666666666667"/>
    <n v="4.5555555555555554"/>
    <n v="4.5555555555555554"/>
  </r>
  <r>
    <s v="COL-105"/>
    <s v="B01"/>
    <s v="COL-105-B01"/>
    <n v="17"/>
    <n v="13"/>
    <n v="0.76470588235294112"/>
    <n v="0.38461538461538464"/>
    <n v="3.6923076923076925"/>
    <n v="0.53846153846153844"/>
    <n v="2.8461538461538463"/>
    <n v="2.4166666666666665"/>
    <n v="2.8461538461538463"/>
    <n v="4.615384615384615"/>
    <n v="4.615384615384615"/>
    <n v="4.3076923076923075"/>
    <n v="3.9230769230769229"/>
    <n v="3.9230769230769229"/>
    <n v="4.4615384615384617"/>
    <n v="4.384615384615385"/>
    <n v="4.5384615384615383"/>
  </r>
  <r>
    <s v="COL-105"/>
    <s v="H09"/>
    <s v="COL-105-H09"/>
    <n v="14"/>
    <n v="7"/>
    <n v="0.5"/>
    <n v="0"/>
    <n v="4.5714285714285712"/>
    <n v="0"/>
    <n v="2.7142857142857144"/>
    <n v="2.2000000000000002"/>
    <n v="2.7142857142857144"/>
    <n v="3.8571428571428572"/>
    <n v="4"/>
    <n v="3.8571428571428572"/>
    <n v="3.8571428571428572"/>
    <n v="3.7142857142857144"/>
    <n v="4.2857142857142856"/>
    <n v="4.2857142857142856"/>
    <n v="4.2857142857142856"/>
  </r>
  <r>
    <s v="COL-105"/>
    <s v="I01"/>
    <s v="COL-105-I01"/>
    <n v="11"/>
    <n v="3"/>
    <n v="0.27272727272727271"/>
    <n v="0.66666666666666663"/>
    <n v="2.3333333333333335"/>
    <n v="0.66666666666666663"/>
    <n v="2.6666666666666665"/>
    <n v="2"/>
    <n v="2.6666666666666665"/>
    <n v="4.333333333333333"/>
    <n v="4.333333333333333"/>
    <n v="4.333333333333333"/>
    <n v="4.333333333333333"/>
    <n v="4"/>
    <n v="4"/>
    <n v="4.333333333333333"/>
    <n v="4.333333333333333"/>
  </r>
  <r>
    <s v="COL-105"/>
    <s v="I05"/>
    <s v="COL-105-I05"/>
    <n v="16"/>
    <n v="2"/>
    <n v="0.125"/>
    <n v="0.5"/>
    <n v="4.5"/>
    <n v="0.5"/>
    <n v="2"/>
    <n v="1.5"/>
    <n v="2"/>
    <n v="4.5"/>
    <n v="3.5"/>
    <n v="3.5"/>
    <n v="2"/>
    <n v="2"/>
    <n v="3.5"/>
    <n v="4"/>
    <n v="4.5"/>
  </r>
  <r>
    <s v="COL-105"/>
    <s v="I22"/>
    <s v="COL-105-I22"/>
    <n v="14"/>
    <n v="7"/>
    <n v="0.5"/>
    <n v="0.2857142857142857"/>
    <n v="3.2857142857142856"/>
    <n v="0.7142857142857143"/>
    <n v="2.8571428571428572"/>
    <n v="2.2857142857142856"/>
    <n v="2.8571428571428572"/>
    <n v="4.5714285714285712"/>
    <n v="4.5714285714285712"/>
    <n v="4.2857142857142856"/>
    <n v="4"/>
    <n v="4"/>
    <n v="4.2857142857142856"/>
    <n v="4.5714285714285712"/>
    <n v="4.7142857142857144"/>
  </r>
  <r>
    <s v="COL-105"/>
    <s v="I23"/>
    <s v="COL-105-I23"/>
    <n v="18"/>
    <n v="3"/>
    <n v="0.16666666666666666"/>
    <n v="0.33333333333333331"/>
    <n v="3.6666666666666665"/>
    <n v="0.33333333333333331"/>
    <n v="2.6666666666666665"/>
    <n v="2.3333333333333335"/>
    <n v="2.6666666666666665"/>
    <n v="4.333333333333333"/>
    <n v="4.333333333333333"/>
    <n v="4"/>
    <n v="4"/>
    <n v="4"/>
    <n v="4.666666666666667"/>
    <n v="4"/>
    <n v="4.666666666666667"/>
  </r>
  <r>
    <s v="COL-106"/>
    <s v="I04"/>
    <s v="COL-106-I04"/>
    <n v="23"/>
    <n v="12"/>
    <n v="0.52173913043478259"/>
    <n v="0.41666666666666669"/>
    <n v="4.083333333333333"/>
    <n v="0.75"/>
    <n v="2.6666666666666665"/>
    <n v="2.5"/>
    <n v="2.6666666666666665"/>
    <n v="4.666666666666667"/>
    <n v="4.666666666666667"/>
    <n v="4.666666666666667"/>
    <n v="4.5"/>
    <n v="4.25"/>
    <n v="4.333333333333333"/>
    <n v="4.583333333333333"/>
    <n v="4.75"/>
  </r>
  <r>
    <s v="COL-106"/>
    <s v="I08"/>
    <s v="COL-106-I08"/>
    <n v="20"/>
    <n v="16"/>
    <n v="0.8"/>
    <n v="0.3125"/>
    <n v="4.0625"/>
    <n v="0.5"/>
    <n v="2.875"/>
    <n v="2.375"/>
    <n v="2.875"/>
    <n v="4.9375"/>
    <n v="4.875"/>
    <n v="4.5625"/>
    <n v="4.375"/>
    <n v="4.375"/>
    <n v="4.625"/>
    <n v="4.875"/>
    <n v="5"/>
  </r>
  <r>
    <s v="COL-106"/>
    <s v="I13"/>
    <s v="COL-106-I13"/>
    <n v="21"/>
    <n v="3"/>
    <n v="0.14285714285714285"/>
    <n v="0.33333333333333331"/>
    <n v="4.333333333333333"/>
    <n v="0.66666666666666663"/>
    <n v="2.6666666666666665"/>
    <n v="3"/>
    <n v="2.6666666666666665"/>
    <n v="4"/>
    <n v="4"/>
    <n v="4"/>
    <n v="3"/>
    <n v="3"/>
    <n v="4"/>
    <n v="4"/>
    <n v="4"/>
  </r>
  <r>
    <s v="COL-106"/>
    <s v="I22"/>
    <s v="COL-106-I22"/>
    <n v="18"/>
    <n v="5"/>
    <n v="0.27777777777777779"/>
    <n v="0.6"/>
    <n v="4.5999999999999996"/>
    <n v="0.8"/>
    <n v="2.8"/>
    <n v="2.2000000000000002"/>
    <n v="2.8"/>
    <n v="4.5999999999999996"/>
    <n v="4.5999999999999996"/>
    <n v="4.2"/>
    <n v="4"/>
    <n v="4.4000000000000004"/>
    <n v="4.2"/>
    <n v="4.4000000000000004"/>
    <n v="4.4000000000000004"/>
  </r>
  <r>
    <s v="COL-106"/>
    <s v="I25"/>
    <s v="COL-106-I25"/>
    <n v="21"/>
    <n v="8"/>
    <n v="0.38095238095238093"/>
    <n v="0.125"/>
    <n v="4.25"/>
    <n v="0.5"/>
    <n v="2.625"/>
    <n v="2.1428571428571428"/>
    <n v="2.625"/>
    <n v="4.75"/>
    <n v="4.75"/>
    <n v="4.5"/>
    <n v="4"/>
    <n v="4.125"/>
    <n v="4.625"/>
    <n v="4.5"/>
    <n v="4.75"/>
  </r>
  <r>
    <s v="COL-106"/>
    <s v="I28"/>
    <s v="COL-106-I28"/>
    <n v="22"/>
    <n v="3"/>
    <n v="0.13636363636363635"/>
    <n v="1"/>
    <n v="3"/>
    <n v="1"/>
    <n v="2.3333333333333335"/>
    <n v="2.3333333333333335"/>
    <n v="2.3333333333333335"/>
    <n v="4.666666666666667"/>
    <n v="4.666666666666667"/>
    <n v="4"/>
    <n v="4.333333333333333"/>
    <n v="4"/>
    <n v="4"/>
    <n v="4.333333333333333"/>
    <n v="4.333333333333333"/>
  </r>
  <r>
    <s v="ECO-201"/>
    <s v="I02"/>
    <s v="ECO-201-I02"/>
    <n v="15"/>
    <n v="4"/>
    <n v="0.26666666666666666"/>
    <n v="0.25"/>
    <n v="3"/>
    <n v="0.5"/>
    <n v="2.75"/>
    <n v="2.75"/>
    <n v="2.75"/>
    <n v="4.75"/>
    <n v="4.75"/>
    <n v="4.5"/>
    <n v="4.5"/>
    <n v="4.5"/>
    <n v="4.5"/>
    <n v="4.5"/>
    <n v="4.75"/>
  </r>
  <r>
    <s v="ENG-160"/>
    <s v="A01"/>
    <s v="ENG-160-A01"/>
    <n v="18"/>
    <n v="11"/>
    <n v="0.61111111111111116"/>
    <n v="0.27272727272727271"/>
    <n v="3.4545454545454546"/>
    <n v="0.63636363636363635"/>
    <n v="2.3636363636363638"/>
    <n v="2.2857142857142856"/>
    <n v="2.3636363636363638"/>
    <n v="4.3636363636363633"/>
    <n v="4.2727272727272725"/>
    <n v="4.1818181818181817"/>
    <n v="3.3636363636363638"/>
    <n v="3.6363636363636362"/>
    <n v="3.9090909090909092"/>
    <n v="4"/>
    <n v="4.0909090909090908"/>
  </r>
  <r>
    <s v="ENG-160"/>
    <s v="A05"/>
    <s v="ENG-160-A05"/>
    <n v="21"/>
    <n v="18"/>
    <n v="0.8571428571428571"/>
    <n v="0.22222222222222221"/>
    <n v="4.166666666666667"/>
    <n v="0.3888888888888889"/>
    <n v="2.6666666666666665"/>
    <n v="2.3076923076923075"/>
    <n v="2.6666666666666665"/>
    <n v="4.2777777777777777"/>
    <n v="4.2222222222222223"/>
    <n v="4.2222222222222223"/>
    <n v="3.9444444444444446"/>
    <n v="3.8888888888888888"/>
    <n v="4"/>
    <n v="4.1111111111111107"/>
    <n v="4.2222222222222223"/>
  </r>
  <r>
    <s v="ENG-160"/>
    <s v="I01"/>
    <s v="ENG-160-I01"/>
    <n v="20"/>
    <n v="4"/>
    <n v="0.2"/>
    <n v="0.5"/>
    <n v="3.5"/>
    <n v="0.75"/>
    <n v="2.6666666666666665"/>
    <n v="2.25"/>
    <n v="2.6666666666666665"/>
    <n v="4.5"/>
    <n v="4.25"/>
    <n v="4.5"/>
    <n v="4.5"/>
    <n v="4.25"/>
    <n v="4.5"/>
    <n v="4.5"/>
    <n v="4.75"/>
  </r>
  <r>
    <s v="ENG-160"/>
    <s v="I02"/>
    <s v="ENG-160-I02"/>
    <n v="20"/>
    <n v="15"/>
    <n v="0.75"/>
    <n v="0.53333333333333333"/>
    <n v="4.2"/>
    <n v="0.66666666666666663"/>
    <n v="2.9285714285714284"/>
    <n v="2.4615384615384617"/>
    <n v="2.9285714285714284"/>
    <n v="4.2"/>
    <n v="4.2666666666666666"/>
    <n v="4.2"/>
    <n v="4.2666666666666666"/>
    <n v="4"/>
    <n v="4.2"/>
    <n v="4.4000000000000004"/>
    <n v="4.1333333333333337"/>
  </r>
  <r>
    <s v="ENG-160"/>
    <s v="I06"/>
    <s v="ENG-160-I06"/>
    <n v="19"/>
    <n v="4"/>
    <n v="0.21052631578947367"/>
    <n v="0.75"/>
    <n v="3.5"/>
    <n v="0.75"/>
    <n v="2.5"/>
    <n v="2.5"/>
    <n v="2.5"/>
    <n v="5"/>
    <n v="4.5"/>
    <n v="5"/>
    <n v="4"/>
    <n v="4"/>
    <n v="4.75"/>
    <n v="4.5"/>
    <n v="5"/>
  </r>
  <r>
    <s v="ENG-160"/>
    <s v="I09"/>
    <s v="ENG-160-I09"/>
    <n v="18"/>
    <n v="11"/>
    <n v="0.61111111111111116"/>
    <n v="0.27272727272727271"/>
    <n v="4"/>
    <n v="0.45454545454545453"/>
    <n v="2.4"/>
    <n v="2.2222222222222223"/>
    <n v="2.4"/>
    <n v="4.1818181818181817"/>
    <n v="4.1818181818181817"/>
    <n v="4.2727272727272725"/>
    <n v="3.8181818181818183"/>
    <n v="3.8181818181818183"/>
    <n v="3.8181818181818183"/>
    <n v="4.1818181818181817"/>
    <n v="4.3636363636363633"/>
  </r>
  <r>
    <s v="ENG-160"/>
    <s v="I81"/>
    <s v="ENG-160-I81"/>
    <n v="19"/>
    <n v="2"/>
    <n v="0.10526315789473684"/>
    <n v="0"/>
    <n v="5"/>
    <n v="0"/>
    <n v="2.5"/>
    <n v="2.5"/>
    <n v="2.5"/>
    <n v="5"/>
    <n v="5"/>
    <n v="5"/>
    <n v="5"/>
    <n v="5"/>
    <n v="5"/>
    <n v="5"/>
    <n v="5"/>
  </r>
  <r>
    <s v="ENG-165"/>
    <s v="B01"/>
    <s v="ENG-165-B01"/>
    <n v="12"/>
    <n v="12"/>
    <n v="1"/>
    <n v="0.5"/>
    <n v="3.4166666666666665"/>
    <n v="0.83333333333333337"/>
    <n v="2.5833333333333335"/>
    <n v="2.2000000000000002"/>
    <n v="2.5833333333333335"/>
    <n v="3.9166666666666665"/>
    <n v="4.25"/>
    <n v="4"/>
    <n v="3.9166666666666665"/>
    <n v="3.75"/>
    <n v="4.166666666666667"/>
    <n v="4.083333333333333"/>
    <n v="4.333333333333333"/>
  </r>
  <r>
    <s v="ENG-165"/>
    <s v="I01"/>
    <s v="ENG-165-I01"/>
    <n v="20"/>
    <n v="12"/>
    <n v="0.6"/>
    <n v="0.5"/>
    <n v="4.083333333333333"/>
    <n v="0.75"/>
    <n v="2.8333333333333335"/>
    <n v="2"/>
    <n v="2.8333333333333335"/>
    <n v="4.666666666666667"/>
    <n v="4.833333333333333"/>
    <n v="4.25"/>
    <n v="3.75"/>
    <n v="4.166666666666667"/>
    <n v="4.583333333333333"/>
    <n v="4.583333333333333"/>
    <n v="4.75"/>
  </r>
  <r>
    <s v="ENG-165"/>
    <s v="I02"/>
    <s v="ENG-165-I02"/>
    <n v="22"/>
    <n v="3"/>
    <n v="0.13636363636363635"/>
    <n v="0"/>
    <n v="3.6666666666666665"/>
    <n v="0"/>
    <n v="2.3333333333333335"/>
    <m/>
    <n v="2.3333333333333335"/>
    <n v="4"/>
    <n v="4"/>
    <n v="4"/>
    <n v="3"/>
    <n v="3"/>
    <n v="4.333333333333333"/>
    <n v="3.6666666666666665"/>
    <n v="3.6666666666666665"/>
  </r>
  <r>
    <s v="GEO-102"/>
    <s v="A01"/>
    <s v="GEO-102-A01"/>
    <n v="14"/>
    <n v="12"/>
    <n v="0.8571428571428571"/>
    <n v="0.41666666666666669"/>
    <n v="4.083333333333333"/>
    <n v="0.58333333333333337"/>
    <n v="2.8333333333333335"/>
    <n v="2.5833333333333335"/>
    <n v="2.8333333333333335"/>
    <n v="4.666666666666667"/>
    <n v="4.583333333333333"/>
    <n v="4.25"/>
    <n v="4.5"/>
    <n v="4.5"/>
    <n v="4.666666666666667"/>
    <n v="4.583333333333333"/>
    <n v="4.75"/>
  </r>
  <r>
    <s v="GEO-102"/>
    <s v="A03"/>
    <s v="GEO-102-A03"/>
    <n v="6"/>
    <n v="6"/>
    <n v="1"/>
    <n v="0.16666666666666666"/>
    <n v="4.333333333333333"/>
    <n v="0.5"/>
    <n v="2.8333333333333335"/>
    <n v="2.3333333333333335"/>
    <n v="2.8333333333333335"/>
    <n v="5"/>
    <n v="5"/>
    <n v="4.666666666666667"/>
    <n v="4.5"/>
    <n v="4.5"/>
    <n v="4.666666666666667"/>
    <n v="4.666666666666667"/>
    <n v="4.833333333333333"/>
  </r>
  <r>
    <s v="HIS-101"/>
    <s v="I01"/>
    <s v="HIS-101-I01"/>
    <n v="17"/>
    <n v="13"/>
    <n v="0.76470588235294112"/>
    <n v="0.30769230769230771"/>
    <n v="3.9230769230769229"/>
    <n v="0.46153846153846156"/>
    <n v="2.6153846153846154"/>
    <n v="2.5384615384615383"/>
    <n v="2.6153846153846154"/>
    <n v="4.7692307692307692"/>
    <n v="4.7692307692307692"/>
    <n v="4.4615384615384617"/>
    <n v="4.0769230769230766"/>
    <n v="4.2307692307692308"/>
    <n v="4.7692307692307692"/>
    <n v="4.615384615384615"/>
    <n v="4.6923076923076925"/>
  </r>
  <r>
    <s v="HIS-201"/>
    <s v="A01"/>
    <s v="HIS-201-A01"/>
    <n v="15"/>
    <n v="4"/>
    <n v="0.26666666666666666"/>
    <n v="0.75"/>
    <n v="3.25"/>
    <n v="0.75"/>
    <n v="2.25"/>
    <n v="2.3333333333333335"/>
    <n v="2.25"/>
    <n v="3.75"/>
    <n v="4"/>
    <n v="3.75"/>
    <n v="3.25"/>
    <n v="3.25"/>
    <n v="3.5"/>
    <n v="3.75"/>
    <n v="3.75"/>
  </r>
  <r>
    <s v="HIS-201"/>
    <s v="A02"/>
    <s v="HIS-201-A02"/>
    <n v="21"/>
    <n v="10"/>
    <n v="0.47619047619047616"/>
    <n v="0.1"/>
    <n v="4.3"/>
    <n v="0.2"/>
    <n v="2.7777777777777777"/>
    <n v="2.2999999999999998"/>
    <n v="2.7777777777777777"/>
    <n v="4.5999999999999996"/>
    <n v="4.7"/>
    <n v="4.5999999999999996"/>
    <n v="4.3"/>
    <n v="4.2"/>
    <n v="4.5999999999999996"/>
    <n v="4.7"/>
    <n v="4.5999999999999996"/>
  </r>
  <r>
    <s v="HIS-201"/>
    <s v="I81"/>
    <s v="HIS-201-I81"/>
    <n v="21"/>
    <n v="12"/>
    <n v="0.5714285714285714"/>
    <n v="0.16666666666666666"/>
    <n v="4.416666666666667"/>
    <n v="0.33333333333333331"/>
    <n v="2.9166666666666665"/>
    <n v="1.9166666666666667"/>
    <n v="2.9166666666666665"/>
    <n v="4.5"/>
    <n v="4.5"/>
    <n v="4"/>
    <n v="3.3333333333333335"/>
    <n v="3.9166666666666665"/>
    <n v="4"/>
    <n v="4"/>
    <n v="4.166666666666667"/>
  </r>
  <r>
    <s v="HIS-202"/>
    <s v="B01"/>
    <s v="HIS-202-B01"/>
    <n v="23"/>
    <n v="16"/>
    <n v="0.69565217391304346"/>
    <n v="0.3125"/>
    <n v="3.6875"/>
    <n v="0.4375"/>
    <n v="2.5"/>
    <n v="2.125"/>
    <n v="2.5"/>
    <n v="4.5625"/>
    <n v="4.375"/>
    <n v="4.125"/>
    <n v="3.6875"/>
    <n v="3.9375"/>
    <n v="4.125"/>
    <n v="4"/>
    <n v="4.1875"/>
  </r>
  <r>
    <s v="HIS-202"/>
    <s v="H02"/>
    <s v="HIS-202-H02"/>
    <n v="17"/>
    <n v="13"/>
    <n v="0.76470588235294112"/>
    <n v="0.30769230769230771"/>
    <n v="3.8461538461538463"/>
    <n v="0.53846153846153844"/>
    <n v="2.8333333333333335"/>
    <n v="2.1538461538461537"/>
    <n v="2.8333333333333335"/>
    <n v="4.3076923076923075"/>
    <n v="4.2307692307692308"/>
    <n v="4.2307692307692308"/>
    <n v="3.7692307692307692"/>
    <n v="3.3846153846153846"/>
    <n v="3.6923076923076925"/>
    <n v="3.9230769230769229"/>
    <n v="4.0769230769230766"/>
  </r>
  <r>
    <s v="HIS-202"/>
    <s v="H06"/>
    <s v="HIS-202-H06"/>
    <n v="15"/>
    <n v="6"/>
    <n v="0.4"/>
    <n v="0.16666666666666666"/>
    <n v="4.5"/>
    <n v="0.16666666666666666"/>
    <n v="2.8333333333333335"/>
    <n v="2.5"/>
    <n v="2.8333333333333335"/>
    <n v="4.666666666666667"/>
    <n v="4.666666666666667"/>
    <n v="4.5"/>
    <n v="4.333333333333333"/>
    <n v="4.333333333333333"/>
    <n v="4.166666666666667"/>
    <n v="4.5"/>
    <n v="4.833333333333333"/>
  </r>
  <r>
    <s v="HIS-202"/>
    <s v="H11"/>
    <s v="HIS-202-H11"/>
    <n v="11"/>
    <n v="9"/>
    <n v="0.81818181818181823"/>
    <n v="0.1111111111111111"/>
    <n v="4.666666666666667"/>
    <n v="0.33333333333333331"/>
    <n v="2.875"/>
    <n v="2.375"/>
    <n v="2.875"/>
    <n v="4.7777777777777777"/>
    <n v="4.8888888888888893"/>
    <n v="4.5555555555555554"/>
    <n v="4.1111111111111107"/>
    <n v="3.8888888888888888"/>
    <n v="4.5555555555555554"/>
    <n v="4.666666666666667"/>
    <n v="4.666666666666667"/>
  </r>
  <r>
    <s v="HIS-202"/>
    <s v="I07"/>
    <s v="HIS-202-I07"/>
    <n v="18"/>
    <n v="13"/>
    <n v="0.72222222222222221"/>
    <n v="0.15384615384615385"/>
    <n v="4.5384615384615383"/>
    <n v="0.23076923076923078"/>
    <n v="2.9230769230769229"/>
    <n v="2.3076923076923075"/>
    <n v="2.9230769230769229"/>
    <n v="4.6923076923076925"/>
    <n v="4.7692307692307692"/>
    <n v="4.615384615384615"/>
    <n v="4.0769230769230766"/>
    <n v="3.9230769230769229"/>
    <n v="4.5384615384615383"/>
    <n v="4.4615384615384617"/>
    <n v="4.4615384615384617"/>
  </r>
  <r>
    <s v="MAT-102"/>
    <s v="A04"/>
    <s v="MAT-102-A04"/>
    <n v="14"/>
    <n v="6"/>
    <n v="0.42857142857142855"/>
    <n v="0.33333333333333331"/>
    <n v="4.333333333333333"/>
    <n v="0.33333333333333331"/>
    <n v="2.8333333333333335"/>
    <n v="2.4"/>
    <n v="2.8333333333333335"/>
    <n v="4.833333333333333"/>
    <n v="4.666666666666667"/>
    <n v="4.833333333333333"/>
    <n v="4.666666666666667"/>
    <n v="4.833333333333333"/>
    <n v="4.833333333333333"/>
    <n v="4.833333333333333"/>
    <n v="4.833333333333333"/>
  </r>
  <r>
    <s v="MAT-102"/>
    <s v="A06"/>
    <s v="MAT-102-A06"/>
    <n v="13"/>
    <n v="9"/>
    <n v="0.69230769230769229"/>
    <n v="0.66666666666666663"/>
    <n v="4"/>
    <n v="0.66666666666666663"/>
    <n v="2.7777777777777777"/>
    <n v="2.375"/>
    <n v="2.7777777777777777"/>
    <n v="4.5555555555555554"/>
    <n v="4.333333333333333"/>
    <n v="4.4444444444444446"/>
    <n v="4.2222222222222223"/>
    <n v="3.8888888888888888"/>
    <n v="4.333333333333333"/>
    <n v="4.2222222222222223"/>
    <n v="4.4444444444444446"/>
  </r>
  <r>
    <s v="MAT-102"/>
    <s v="B01"/>
    <s v="MAT-102-B01"/>
    <n v="22"/>
    <n v="7"/>
    <n v="0.31818181818181818"/>
    <n v="0.42857142857142855"/>
    <n v="3.7142857142857144"/>
    <n v="0.5714285714285714"/>
    <n v="2.7142857142857144"/>
    <n v="2.1666666666666665"/>
    <n v="2.7142857142857144"/>
    <n v="4.4285714285714288"/>
    <n v="4.4285714285714288"/>
    <n v="4.2857142857142856"/>
    <n v="3.7142857142857144"/>
    <n v="3.7142857142857144"/>
    <n v="4.1428571428571432"/>
    <n v="4.1428571428571432"/>
    <n v="4.5714285714285712"/>
  </r>
  <r>
    <s v="MAT-110"/>
    <s v="A03"/>
    <s v="MAT-110-A03"/>
    <n v="20"/>
    <n v="1"/>
    <n v="0.05"/>
    <n v="1"/>
    <n v="1"/>
    <n v="1"/>
    <m/>
    <m/>
    <m/>
    <n v="4"/>
    <n v="4"/>
    <n v="4"/>
    <n v="4"/>
    <n v="4"/>
    <n v="4"/>
    <n v="4"/>
    <n v="4"/>
  </r>
  <r>
    <s v="MAT-110"/>
    <s v="I04"/>
    <s v="MAT-110-I04"/>
    <n v="25"/>
    <n v="16"/>
    <n v="0.64"/>
    <n v="0.3125"/>
    <n v="4.375"/>
    <n v="0.5625"/>
    <n v="2.8125"/>
    <n v="2.2857142857142856"/>
    <n v="2.8125"/>
    <n v="4.625"/>
    <n v="4.5625"/>
    <n v="4.375"/>
    <n v="3.875"/>
    <n v="3.75"/>
    <n v="4.625"/>
    <n v="4.5"/>
    <n v="4.375"/>
  </r>
  <r>
    <s v="MAT-110"/>
    <s v="I81"/>
    <s v="MAT-110-I81"/>
    <n v="26"/>
    <n v="3"/>
    <n v="0.11538461538461539"/>
    <n v="0.66666666666666663"/>
    <n v="4.333333333333333"/>
    <n v="1"/>
    <n v="2.3333333333333335"/>
    <n v="2.3333333333333335"/>
    <n v="2.3333333333333335"/>
    <n v="4.333333333333333"/>
    <n v="4.333333333333333"/>
    <n v="4"/>
    <n v="3.6666666666666665"/>
    <n v="3.6666666666666665"/>
    <n v="4"/>
    <n v="3.6666666666666665"/>
    <n v="4"/>
  </r>
  <r>
    <s v="MAT-110"/>
    <s v="I82"/>
    <s v="MAT-110-I82"/>
    <n v="26"/>
    <n v="3"/>
    <n v="0.11538461538461539"/>
    <n v="0.66666666666666663"/>
    <n v="2.6666666666666665"/>
    <n v="0.66666666666666663"/>
    <n v="2.3333333333333335"/>
    <n v="2.3333333333333335"/>
    <n v="2.3333333333333335"/>
    <n v="4.666666666666667"/>
    <n v="4.666666666666667"/>
    <n v="4.666666666666667"/>
    <n v="4.333333333333333"/>
    <n v="4"/>
    <n v="3.6666666666666665"/>
    <n v="4.666666666666667"/>
    <n v="5"/>
  </r>
  <r>
    <s v="MAT-111"/>
    <s v="A01"/>
    <s v="MAT-111-A01"/>
    <n v="12"/>
    <n v="2"/>
    <n v="0.16666666666666666"/>
    <n v="0"/>
    <n v="4"/>
    <n v="0"/>
    <n v="1.5"/>
    <n v="2"/>
    <n v="1.5"/>
    <n v="4"/>
    <n v="3"/>
    <n v="3"/>
    <n v="2.5"/>
    <n v="2"/>
    <n v="3"/>
    <n v="2.5"/>
    <n v="2.5"/>
  </r>
  <r>
    <s v="MAT-111"/>
    <s v="A02"/>
    <s v="MAT-111-A02"/>
    <n v="22"/>
    <n v="4"/>
    <n v="0.18181818181818182"/>
    <n v="0.25"/>
    <n v="4.25"/>
    <n v="0.25"/>
    <n v="2.5"/>
    <n v="2"/>
    <n v="2.5"/>
    <n v="4.25"/>
    <n v="4"/>
    <n v="4"/>
    <n v="3.25"/>
    <n v="3"/>
    <n v="4.25"/>
    <n v="3.5"/>
    <n v="3.75"/>
  </r>
  <r>
    <s v="MAT-111"/>
    <s v="I01"/>
    <s v="MAT-111-I01"/>
    <n v="26"/>
    <n v="1"/>
    <n v="3.8461538461538464E-2"/>
    <n v="0"/>
    <n v="4"/>
    <n v="0"/>
    <n v="2"/>
    <n v="2"/>
    <n v="2"/>
    <n v="4"/>
    <n v="4"/>
    <n v="4"/>
    <n v="4"/>
    <n v="4"/>
    <n v="4"/>
    <n v="4"/>
    <n v="4"/>
  </r>
  <r>
    <s v="MAT-120"/>
    <s v="B01"/>
    <s v="MAT-120-B01"/>
    <n v="28"/>
    <n v="24"/>
    <n v="0.8571428571428571"/>
    <n v="0.5"/>
    <n v="3.5416666666666665"/>
    <n v="0.66666666666666663"/>
    <n v="2.7826086956521738"/>
    <n v="2.0555555555555554"/>
    <n v="2.7826086956521738"/>
    <n v="4.416666666666667"/>
    <n v="4.166666666666667"/>
    <n v="3.8333333333333335"/>
    <n v="3.5416666666666665"/>
    <n v="3.25"/>
    <n v="4.083333333333333"/>
    <n v="4.125"/>
    <n v="4.083333333333333"/>
  </r>
  <r>
    <s v="MAT-120"/>
    <s v="B02"/>
    <s v="MAT-120-B02"/>
    <n v="25"/>
    <n v="1"/>
    <n v="0.04"/>
    <n v="0"/>
    <n v="4"/>
    <n v="0"/>
    <n v="1"/>
    <n v="1"/>
    <n v="1"/>
    <n v="4"/>
    <n v="3"/>
    <n v="2"/>
    <n v="1"/>
    <n v="1"/>
    <n v="1"/>
    <n v="1"/>
    <n v="1"/>
  </r>
  <r>
    <s v="MAT-120"/>
    <s v="B03"/>
    <s v="MAT-120-B03"/>
    <n v="24"/>
    <n v="4"/>
    <n v="0.16666666666666666"/>
    <n v="0.5"/>
    <n v="3.75"/>
    <n v="0.75"/>
    <n v="2.75"/>
    <n v="2.3333333333333335"/>
    <n v="2.75"/>
    <n v="4.25"/>
    <n v="4.25"/>
    <n v="4.25"/>
    <n v="4"/>
    <n v="3.75"/>
    <n v="4.5"/>
    <n v="4.25"/>
    <n v="4.25"/>
  </r>
  <r>
    <s v="MAT-120"/>
    <s v="B04"/>
    <s v="MAT-120-B04"/>
    <n v="13"/>
    <n v="2"/>
    <n v="0.15384615384615385"/>
    <n v="1"/>
    <n v="3.5"/>
    <n v="1"/>
    <n v="2.5"/>
    <n v="2"/>
    <n v="2.5"/>
    <n v="4.5"/>
    <n v="4.5"/>
    <n v="4.5"/>
    <n v="4.5"/>
    <n v="4.5"/>
    <n v="4.5"/>
    <n v="4.5"/>
    <n v="4.5"/>
  </r>
  <r>
    <s v="MAT-120"/>
    <s v="I06"/>
    <s v="MAT-120-I06"/>
    <n v="26"/>
    <n v="3"/>
    <n v="0.11538461538461539"/>
    <n v="0.33333333333333331"/>
    <n v="4"/>
    <n v="0.66666666666666663"/>
    <n v="2.6666666666666665"/>
    <n v="2.3333333333333335"/>
    <n v="2.6666666666666665"/>
    <n v="4.333333333333333"/>
    <n v="4.333333333333333"/>
    <n v="4.333333333333333"/>
    <n v="3.6666666666666665"/>
    <n v="4"/>
    <n v="4.666666666666667"/>
    <n v="4.333333333333333"/>
    <n v="4.666666666666667"/>
  </r>
  <r>
    <s v="MAT-170"/>
    <s v="B01"/>
    <s v="MAT-170-B01"/>
    <n v="27"/>
    <n v="8"/>
    <n v="0.29629629629629628"/>
    <n v="0.625"/>
    <n v="4.375"/>
    <n v="0.75"/>
    <n v="2.4285714285714284"/>
    <n v="2.25"/>
    <n v="2.4285714285714284"/>
    <n v="5"/>
    <n v="4.625"/>
    <n v="4.75"/>
    <n v="3.875"/>
    <n v="4.125"/>
    <n v="4.5"/>
    <n v="4.5"/>
    <n v="4.75"/>
  </r>
  <r>
    <s v="MAT-170"/>
    <s v="B60"/>
    <s v="MAT-170-B60"/>
    <n v="17"/>
    <n v="15"/>
    <n v="0.88235294117647056"/>
    <n v="0.4"/>
    <n v="4"/>
    <n v="0.6"/>
    <n v="2.8666666666666667"/>
    <n v="2.1428571428571428"/>
    <n v="2.8666666666666667"/>
    <n v="4.333333333333333"/>
    <n v="4.2666666666666666"/>
    <n v="4.4000000000000004"/>
    <n v="4.2666666666666666"/>
    <n v="4.2"/>
    <n v="4.4666666666666668"/>
    <n v="4.4000000000000004"/>
    <n v="4.4000000000000004"/>
  </r>
  <r>
    <s v="MGT-101"/>
    <s v="A1Y"/>
    <s v="MGT-101-A1Y"/>
    <n v="21"/>
    <n v="4"/>
    <n v="0.19047619047619047"/>
    <n v="0.25"/>
    <n v="4"/>
    <n v="0.25"/>
    <n v="2.75"/>
    <n v="2"/>
    <n v="2.75"/>
    <n v="4.25"/>
    <n v="4.25"/>
    <n v="3.75"/>
    <n v="3.75"/>
    <n v="3.75"/>
    <n v="4.25"/>
    <n v="3.5"/>
    <n v="4.5"/>
  </r>
  <r>
    <s v="MKT-101"/>
    <s v="A02"/>
    <s v="MKT-101-A02"/>
    <n v="22"/>
    <n v="9"/>
    <n v="0.40909090909090912"/>
    <n v="0.55555555555555558"/>
    <n v="3.7777777777777777"/>
    <n v="0.77777777777777779"/>
    <n v="2.6666666666666665"/>
    <n v="2.2857142857142856"/>
    <n v="2.6666666666666665"/>
    <n v="4.2222222222222223"/>
    <n v="4.2222222222222223"/>
    <n v="4"/>
    <n v="4"/>
    <n v="3.8888888888888888"/>
    <n v="4.1111111111111107"/>
    <n v="4.1111111111111107"/>
    <n v="4.1111111111111107"/>
  </r>
  <r>
    <s v="MKT-101"/>
    <s v="I01"/>
    <s v="MKT-101-I01"/>
    <n v="23"/>
    <n v="17"/>
    <n v="0.73913043478260865"/>
    <n v="0.17647058823529413"/>
    <n v="4.3529411764705879"/>
    <n v="0.41176470588235292"/>
    <n v="2.75"/>
    <n v="2.4375"/>
    <n v="2.75"/>
    <n v="4.7647058823529411"/>
    <n v="4.7058823529411766"/>
    <n v="4.5294117647058822"/>
    <n v="4.3529411764705879"/>
    <n v="4.2941176470588234"/>
    <n v="4.3529411764705879"/>
    <n v="4.5882352941176467"/>
    <n v="4.5882352941176467"/>
  </r>
  <r>
    <s v="PSC-201"/>
    <s v="B01"/>
    <s v="PSC-201-B01"/>
    <n v="50"/>
    <n v="16"/>
    <n v="0.32"/>
    <n v="0.25"/>
    <n v="4.125"/>
    <n v="0.3125"/>
    <n v="2.875"/>
    <n v="2.3571428571428572"/>
    <n v="2.875"/>
    <n v="4.6875"/>
    <n v="4.625"/>
    <n v="4.375"/>
    <n v="4.1875"/>
    <n v="3.6875"/>
    <n v="4.5"/>
    <n v="4.5"/>
    <n v="4.75"/>
  </r>
  <r>
    <s v="PSC-201"/>
    <s v="B02"/>
    <s v="PSC-201-B02"/>
    <n v="28"/>
    <n v="7"/>
    <n v="0.25"/>
    <n v="0.2857142857142857"/>
    <n v="4.2857142857142856"/>
    <n v="0.5714285714285714"/>
    <n v="2.7142857142857144"/>
    <n v="2.6666666666666665"/>
    <n v="2.7142857142857144"/>
    <n v="4.5714285714285712"/>
    <n v="4.8571428571428568"/>
    <n v="4.5714285714285712"/>
    <n v="4.2857142857142856"/>
    <n v="4.4285714285714288"/>
    <n v="4.7142857142857144"/>
    <n v="4.7142857142857144"/>
    <n v="4.7142857142857144"/>
  </r>
  <r>
    <s v="PSC-201"/>
    <s v="H04"/>
    <s v="PSC-201-H04"/>
    <n v="20"/>
    <n v="5"/>
    <n v="0.25"/>
    <n v="0"/>
    <n v="4.5999999999999996"/>
    <n v="0"/>
    <n v="2.6"/>
    <n v="2.3333333333333335"/>
    <n v="2.6"/>
    <n v="4.4000000000000004"/>
    <n v="4.5999999999999996"/>
    <n v="4.4000000000000004"/>
    <n v="3.8"/>
    <n v="3.6"/>
    <n v="4.8"/>
    <n v="4.4000000000000004"/>
    <n v="4.8"/>
  </r>
  <r>
    <s v="PSC-201"/>
    <s v="H05"/>
    <s v="PSC-201-H05"/>
    <n v="20"/>
    <n v="5"/>
    <n v="0.25"/>
    <n v="0.2"/>
    <n v="4.4000000000000004"/>
    <n v="0.4"/>
    <n v="2.2000000000000002"/>
    <n v="2"/>
    <n v="2.2000000000000002"/>
    <n v="4.8"/>
    <n v="4.8"/>
    <n v="4.5999999999999996"/>
    <n v="3.4"/>
    <n v="3.4"/>
    <n v="4.2"/>
    <n v="3.8"/>
    <n v="4.4000000000000004"/>
  </r>
  <r>
    <s v="PSC-201"/>
    <s v="I01"/>
    <s v="PSC-201-I01"/>
    <n v="35"/>
    <n v="11"/>
    <n v="0.31428571428571428"/>
    <n v="0.27272727272727271"/>
    <n v="3.9090909090909092"/>
    <n v="0.81818181818181823"/>
    <n v="2.8181818181818183"/>
    <n v="2.3636363636363638"/>
    <n v="2.8181818181818183"/>
    <n v="4.5454545454545459"/>
    <n v="4.5454545454545459"/>
    <n v="4.4545454545454541"/>
    <n v="4.3636363636363633"/>
    <n v="4.1818181818181817"/>
    <n v="4.3636363636363633"/>
    <n v="4.6363636363636367"/>
    <n v="4.5454545454545459"/>
  </r>
  <r>
    <s v="PSY-201"/>
    <s v="A08"/>
    <s v="PSY-201-A08"/>
    <n v="27"/>
    <n v="8"/>
    <n v="0.29629629629629628"/>
    <n v="0.5"/>
    <n v="4.375"/>
    <n v="0.375"/>
    <n v="2.875"/>
    <n v="2.3333333333333335"/>
    <n v="2.875"/>
    <n v="4.75"/>
    <n v="4.75"/>
    <n v="4.25"/>
    <n v="4"/>
    <n v="3.875"/>
    <n v="4.625"/>
    <n v="4.625"/>
    <n v="4.625"/>
  </r>
  <r>
    <s v="PSY-201"/>
    <s v="A10"/>
    <s v="PSY-201-A10"/>
    <n v="23"/>
    <n v="8"/>
    <n v="0.34782608695652173"/>
    <n v="0.25"/>
    <n v="3.75"/>
    <n v="0.75"/>
    <n v="2.875"/>
    <n v="2.75"/>
    <n v="2.875"/>
    <n v="4.375"/>
    <n v="4.25"/>
    <n v="4.125"/>
    <n v="4.5"/>
    <n v="4.5"/>
    <n v="4.25"/>
    <n v="4.5"/>
    <n v="4.25"/>
  </r>
  <r>
    <s v="PSY-201"/>
    <s v="B01"/>
    <s v="PSY-201-B01"/>
    <n v="23"/>
    <n v="13"/>
    <n v="0.56521739130434778"/>
    <n v="0.23076923076923078"/>
    <n v="4.4615384615384617"/>
    <n v="0.69230769230769229"/>
    <n v="2.7692307692307692"/>
    <n v="2.2727272727272729"/>
    <n v="2.7692307692307692"/>
    <n v="4.7692307692307692"/>
    <n v="4.615384615384615"/>
    <n v="4.5384615384615383"/>
    <n v="4.4615384615384617"/>
    <n v="4.384615384615385"/>
    <n v="4.4615384615384617"/>
    <n v="4.615384615384615"/>
    <n v="4.7692307692307692"/>
  </r>
  <r>
    <s v="PSY-201"/>
    <s v="B02"/>
    <s v="PSY-201-B02"/>
    <n v="26"/>
    <n v="20"/>
    <n v="0.76923076923076927"/>
    <n v="0.35"/>
    <n v="4.05"/>
    <n v="0.6"/>
    <n v="2.95"/>
    <n v="2.4500000000000002"/>
    <n v="2.95"/>
    <n v="4.5"/>
    <n v="4.4000000000000004"/>
    <n v="4"/>
    <n v="4.05"/>
    <n v="3.95"/>
    <n v="4.45"/>
    <n v="4.4000000000000004"/>
    <n v="4.3499999999999996"/>
  </r>
  <r>
    <s v="PSY-201"/>
    <s v="H09"/>
    <s v="PSY-201-H09"/>
    <n v="15"/>
    <n v="12"/>
    <n v="0.8"/>
    <n v="0.25"/>
    <n v="3.5833333333333335"/>
    <n v="0.33333333333333331"/>
    <n v="2.8333333333333335"/>
    <n v="2.3636363636363638"/>
    <n v="2.8333333333333335"/>
    <n v="3.5833333333333335"/>
    <n v="3.5833333333333335"/>
    <n v="3.4166666666666665"/>
    <n v="3.5833333333333335"/>
    <n v="3.4166666666666665"/>
    <n v="4"/>
    <n v="3.5833333333333335"/>
    <n v="4.083333333333333"/>
  </r>
  <r>
    <s v="PSY-201"/>
    <s v="H10"/>
    <s v="PSY-201-H10"/>
    <n v="17"/>
    <n v="5"/>
    <n v="0.29411764705882354"/>
    <n v="0"/>
    <n v="4.8"/>
    <n v="0.2"/>
    <n v="2.8"/>
    <n v="2.2000000000000002"/>
    <n v="2.8"/>
    <n v="4.4000000000000004"/>
    <n v="4.4000000000000004"/>
    <n v="4.4000000000000004"/>
    <n v="3.8"/>
    <n v="3.8"/>
    <n v="4.2"/>
    <n v="4.2"/>
    <n v="4.2"/>
  </r>
  <r>
    <s v="PSY-201"/>
    <s v="H11"/>
    <s v="PSY-201-H11"/>
    <n v="15"/>
    <n v="2"/>
    <n v="0.13333333333333333"/>
    <n v="0"/>
    <n v="4"/>
    <n v="0"/>
    <n v="2.5"/>
    <n v="3"/>
    <n v="2.5"/>
    <n v="4"/>
    <n v="4"/>
    <n v="3"/>
    <n v="4"/>
    <n v="3"/>
    <n v="4"/>
    <n v="4"/>
    <n v="4"/>
  </r>
  <r>
    <s v="PSY-201"/>
    <s v="H15"/>
    <s v="PSY-201-H15"/>
    <n v="22"/>
    <n v="6"/>
    <n v="0.27272727272727271"/>
    <n v="0.16666666666666666"/>
    <n v="4"/>
    <n v="0.33333333333333331"/>
    <n v="2.6666666666666665"/>
    <n v="2.6666666666666665"/>
    <n v="2.6666666666666665"/>
    <n v="4.666666666666667"/>
    <n v="4.666666666666667"/>
    <n v="4.333333333333333"/>
    <n v="3.5"/>
    <n v="4.166666666666667"/>
    <n v="4.333333333333333"/>
    <n v="4.5"/>
    <n v="4.5"/>
  </r>
  <r>
    <s v="PSY-201"/>
    <s v="V61"/>
    <s v="PSY-201-V61"/>
    <n v="26"/>
    <n v="6"/>
    <n v="0.23076923076923078"/>
    <n v="0.66666666666666663"/>
    <n v="3.8333333333333335"/>
    <n v="0.66666666666666663"/>
    <n v="2.1666666666666665"/>
    <n v="1.8333333333333333"/>
    <n v="2.1666666666666665"/>
    <n v="4.5"/>
    <n v="4.5"/>
    <n v="3.5"/>
    <n v="3.5"/>
    <n v="3.1666666666666665"/>
    <n v="3.6666666666666665"/>
    <n v="4"/>
    <n v="3.8333333333333335"/>
  </r>
  <r>
    <s v="PSY-203"/>
    <s v="I05"/>
    <s v="PSY-203-I05"/>
    <n v="27"/>
    <n v="20"/>
    <n v="0.7407407407407407"/>
    <n v="0.45"/>
    <n v="4.1500000000000004"/>
    <n v="0.7"/>
    <n v="2.9"/>
    <n v="2.5"/>
    <n v="2.9"/>
    <n v="4.75"/>
    <n v="4.75"/>
    <n v="4.5"/>
    <n v="4.4000000000000004"/>
    <n v="4.3"/>
    <n v="4.5"/>
    <n v="4.5999999999999996"/>
    <n v="4.7"/>
  </r>
  <r>
    <s v="PSY-203"/>
    <s v="I81"/>
    <s v="PSY-203-I81"/>
    <n v="26"/>
    <n v="21"/>
    <n v="0.80769230769230771"/>
    <n v="0.2857142857142857"/>
    <n v="3.9047619047619047"/>
    <n v="0.76190476190476186"/>
    <n v="2.9047619047619047"/>
    <n v="2.5882352941176472"/>
    <n v="2.9047619047619047"/>
    <n v="4.4761904761904763"/>
    <n v="4.4761904761904763"/>
    <n v="4.4285714285714288"/>
    <n v="4.3809523809523814"/>
    <n v="4.2380952380952381"/>
    <n v="4.5238095238095237"/>
    <n v="4.6190476190476186"/>
    <n v="4.5238095238095237"/>
  </r>
  <r>
    <s v="PSY-203"/>
    <s v="I90"/>
    <s v="PSY-203-I90"/>
    <n v="21"/>
    <n v="15"/>
    <n v="0.7142857142857143"/>
    <n v="0.53333333333333333"/>
    <n v="4.0666666666666664"/>
    <n v="0.6"/>
    <n v="2.8"/>
    <n v="2.2307692307692308"/>
    <n v="2.8"/>
    <n v="4.7333333333333334"/>
    <n v="4.666666666666667"/>
    <n v="4.666666666666667"/>
    <n v="4.4000000000000004"/>
    <n v="4.1333333333333337"/>
    <n v="4.5999999999999996"/>
    <n v="4.7333333333333334"/>
    <n v="4.7333333333333334"/>
  </r>
  <r>
    <s v="SOC-101"/>
    <s v="B01"/>
    <s v="SOC-101-B01"/>
    <n v="18"/>
    <n v="10"/>
    <n v="0.55555555555555558"/>
    <n v="0.4"/>
    <n v="4"/>
    <n v="0.4"/>
    <n v="2.8"/>
    <n v="2.4444444444444446"/>
    <n v="2.8"/>
    <n v="4.7"/>
    <n v="4.7"/>
    <n v="4.3"/>
    <n v="3.8"/>
    <n v="3.9"/>
    <n v="4.3"/>
    <n v="4.5"/>
    <n v="4.5999999999999996"/>
  </r>
  <r>
    <s v="SOC-101"/>
    <s v="B03"/>
    <s v="SOC-101-B03"/>
    <n v="25"/>
    <n v="10"/>
    <n v="0.4"/>
    <n v="0.5"/>
    <n v="3.6"/>
    <n v="0.7"/>
    <n v="2.8"/>
    <n v="2.2999999999999998"/>
    <n v="2.8"/>
    <n v="4.2"/>
    <n v="4.0999999999999996"/>
    <n v="4.0999999999999996"/>
    <n v="3.3"/>
    <n v="3.4"/>
    <n v="4"/>
    <n v="4.2"/>
    <n v="4.4000000000000004"/>
  </r>
  <r>
    <s v="SOC-101"/>
    <s v="H01"/>
    <s v="SOC-101-H01"/>
    <n v="15"/>
    <n v="3"/>
    <n v="0.2"/>
    <n v="0"/>
    <n v="3"/>
    <n v="0.33333333333333331"/>
    <n v="2.6666666666666665"/>
    <n v="2"/>
    <n v="2.6666666666666665"/>
    <n v="4"/>
    <n v="4"/>
    <n v="4.333333333333333"/>
    <n v="4"/>
    <n v="4"/>
    <n v="4"/>
    <n v="4"/>
    <n v="4.333333333333333"/>
  </r>
  <r>
    <s v="SOC-101"/>
    <s v="I03"/>
    <s v="SOC-101-I03"/>
    <n v="28"/>
    <n v="13"/>
    <n v="0.4642857142857143"/>
    <n v="0.23076923076923078"/>
    <n v="4.6923076923076925"/>
    <n v="0.46153846153846156"/>
    <n v="2.9230769230769229"/>
    <n v="2.4166666666666665"/>
    <n v="2.9230769230769229"/>
    <n v="5"/>
    <n v="4.9230769230769234"/>
    <n v="4.7692307692307692"/>
    <n v="4.7692307692307692"/>
    <n v="4.615384615384615"/>
    <n v="5"/>
    <n v="4.8461538461538458"/>
    <n v="4.8461538461538458"/>
  </r>
  <r>
    <s v="THE-101"/>
    <s v="A04"/>
    <s v="THE-101-A04"/>
    <n v="12"/>
    <n v="4"/>
    <n v="0.33333333333333331"/>
    <n v="0"/>
    <n v="4.5"/>
    <n v="0.5"/>
    <n v="2.75"/>
    <n v="2.75"/>
    <n v="2.75"/>
    <n v="5"/>
    <n v="5"/>
    <n v="5"/>
    <n v="4.75"/>
    <n v="5"/>
    <n v="5"/>
    <n v="5"/>
    <n v="5"/>
  </r>
  <r>
    <s v="THE-101"/>
    <s v="B01"/>
    <s v="THE-101-B01"/>
    <n v="8"/>
    <n v="7"/>
    <n v="0.875"/>
    <n v="0.42857142857142855"/>
    <n v="3.7142857142857144"/>
    <n v="0.7142857142857143"/>
    <n v="2.4285714285714284"/>
    <n v="2.5"/>
    <n v="2.4285714285714284"/>
    <n v="4.5714285714285712"/>
    <n v="4.2857142857142856"/>
    <n v="4.2857142857142856"/>
    <n v="3.8571428571428572"/>
    <n v="3.5714285714285716"/>
    <n v="4.4285714285714288"/>
    <n v="4.1428571428571432"/>
    <n v="4.42857142857142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0C73B2-532C-4B6D-ABCF-9F525376793A}" name="PivotSavingsBy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5" firstHeaderRow="0" firstDataRow="1" firstDataCol="1"/>
  <pivotFields count="10">
    <pivotField showAll="0"/>
    <pivotField axis="axisRow" showAll="0">
      <items count="22">
        <item x="3"/>
        <item x="5"/>
        <item x="0"/>
        <item x="6"/>
        <item x="7"/>
        <item x="8"/>
        <item x="9"/>
        <item x="10"/>
        <item x="11"/>
        <item x="1"/>
        <item x="12"/>
        <item x="13"/>
        <item x="14"/>
        <item x="15"/>
        <item x="16"/>
        <item x="17"/>
        <item x="18"/>
        <item x="4"/>
        <item x="2"/>
        <item x="19"/>
        <item x="20"/>
        <item t="default"/>
      </items>
    </pivotField>
    <pivotField showAll="0"/>
    <pivotField dataField="1" showAll="0"/>
    <pivotField dataField="1" showAll="0"/>
    <pivotField showAll="0"/>
    <pivotField showAll="0"/>
    <pivotField showAll="0"/>
    <pivotField showAll="0"/>
    <pivotField dataField="1"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name="Sum of Combined Savings" fld="9" baseField="0" baseItem="0"/>
    <dataField name="Sum of FA25 Enrollment" fld="3" baseField="0" baseItem="0"/>
    <dataField name="Sum of SP26 Enrollme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B55CB9-9D7D-4A13-A1ED-09D4AA0F73CB}" name="Pivot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5">
    <pivotField dataField="1" showAll="0"/>
    <pivotField showAll="0"/>
    <pivotField showAll="0"/>
    <pivotField showAll="0"/>
    <pivotField axis="axisRow" showAll="0">
      <items count="4">
        <item x="0"/>
        <item x="2"/>
        <item x="1"/>
        <item t="default"/>
      </items>
    </pivotField>
  </pivotFields>
  <rowFields count="1">
    <field x="4"/>
  </rowFields>
  <rowItems count="4">
    <i>
      <x/>
    </i>
    <i>
      <x v="1"/>
    </i>
    <i>
      <x v="2"/>
    </i>
    <i t="grand">
      <x/>
    </i>
  </rowItems>
  <colItems count="1">
    <i/>
  </colItems>
  <dataFields count="1">
    <dataField name="Count of Cours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3745B4-7E4E-4094-A0BE-66D6DD7F701C}" name="PivotFA25Modali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7">
    <pivotField showAll="0"/>
    <pivotField dataField="1" showAll="0"/>
    <pivotField showAll="0"/>
    <pivotField showAll="0"/>
    <pivotField showAll="0"/>
    <pivotField dataField="1" showAll="0"/>
    <pivotField axis="axisRow" showAll="0">
      <items count="5">
        <item x="1"/>
        <item x="0"/>
        <item x="2"/>
        <item x="3"/>
        <item t="default"/>
      </items>
    </pivotField>
  </pivotFields>
  <rowFields count="1">
    <field x="6"/>
  </rowFields>
  <rowItems count="5">
    <i>
      <x/>
    </i>
    <i>
      <x v="1"/>
    </i>
    <i>
      <x v="2"/>
    </i>
    <i>
      <x v="3"/>
    </i>
    <i t="grand">
      <x/>
    </i>
  </rowItems>
  <colFields count="1">
    <field x="-2"/>
  </colFields>
  <colItems count="2">
    <i>
      <x/>
    </i>
    <i i="1">
      <x v="1"/>
    </i>
  </colItems>
  <dataFields count="2">
    <dataField name="Sum of Enrollment" fld="5" baseField="0" baseItem="0"/>
    <dataField name="Count of Sec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58161C-0ECE-4750-A656-086194EA5BB6}" name="PivotSP26Modalit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7">
    <pivotField showAll="0"/>
    <pivotField dataField="1" showAll="0"/>
    <pivotField showAll="0"/>
    <pivotField showAll="0"/>
    <pivotField showAll="0"/>
    <pivotField dataField="1" showAll="0"/>
    <pivotField axis="axisRow" showAll="0">
      <items count="5">
        <item x="1"/>
        <item x="0"/>
        <item x="2"/>
        <item x="3"/>
        <item t="default"/>
      </items>
    </pivotField>
  </pivotFields>
  <rowFields count="1">
    <field x="6"/>
  </rowFields>
  <rowItems count="5">
    <i>
      <x/>
    </i>
    <i>
      <x v="1"/>
    </i>
    <i>
      <x v="2"/>
    </i>
    <i>
      <x v="3"/>
    </i>
    <i t="grand">
      <x/>
    </i>
  </rowItems>
  <colFields count="1">
    <field x="-2"/>
  </colFields>
  <colItems count="2">
    <i>
      <x/>
    </i>
    <i i="1">
      <x v="1"/>
    </i>
  </colItems>
  <dataFields count="2">
    <dataField name="Sum of Enrollment" fld="5" baseField="0" baseItem="0"/>
    <dataField name="Count of Sec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F20DA1-0CE8-42A8-87B1-508D871B9BDE}" name="PivotSurveySatisfaction"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4" firstHeaderRow="0" firstDataRow="1" firstDataCol="0"/>
  <pivotFields count="2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s>
  <rowItems count="1">
    <i/>
  </rowItems>
  <colFields count="1">
    <field x="-2"/>
  </colFields>
  <colItems count="9">
    <i>
      <x/>
    </i>
    <i i="1">
      <x v="1"/>
    </i>
    <i i="2">
      <x v="2"/>
    </i>
    <i i="3">
      <x v="3"/>
    </i>
    <i i="4">
      <x v="4"/>
    </i>
    <i i="5">
      <x v="5"/>
    </i>
    <i i="6">
      <x v="6"/>
    </i>
    <i i="7">
      <x v="7"/>
    </i>
    <i i="8">
      <x v="8"/>
    </i>
  </colItems>
  <dataFields count="9">
    <dataField name="Sum of SupportsLearning_Avg" fld="19" baseField="0" baseItem="0"/>
    <dataField name="Sum of EasyToAccess_Avg" fld="12" baseField="0" baseItem="0"/>
    <dataField name="Sum of EasyToUse_Avg" fld="13" baseField="0" baseItem="0"/>
    <dataField name="Sum of RecommendOER_Avg" fld="18" baseField="0" baseItem="0"/>
    <dataField name="Sum of PreferOER_Avg" fld="17" baseField="0" baseItem="0"/>
    <dataField name="Sum of UpToDate_Avg" fld="14" baseField="0" baseItem="0"/>
    <dataField name="Sum of MoreUseful_Avg" fld="15" baseField="0" baseItem="0"/>
    <dataField name="Sum of MoreEngaging_Avg" fld="16" baseField="0" baseItem="0"/>
    <dataField name="Sum of Response C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63A9AA6-786E-4AD3-8118-C152CC4516AA}" autoFormatId="16" applyNumberFormats="0" applyBorderFormats="0" applyFontFormats="0" applyPatternFormats="0" applyAlignmentFormats="0" applyWidthHeightFormats="0">
  <queryTableRefresh nextId="6">
    <queryTableFields count="5">
      <queryTableField id="1" name="Course" tableColumnId="1"/>
      <queryTableField id="2" name="Semester Redesigned" tableColumnId="2"/>
      <queryTableField id="3" name="Semester Piloted" tableColumnId="3"/>
      <queryTableField id="4" name="Semester Full Rollout" tableColumnId="4"/>
      <queryTableField id="5" name="Status" tableColumnId="5"/>
    </queryTableFields>
  </queryTableRefresh>
  <extLst>
    <ext xmlns:x15="http://schemas.microsoft.com/office/spreadsheetml/2010/11/main" uri="{883FBD77-0823-4a55-B5E3-86C4891E6966}">
      <x15:queryTable sourceDataName="Query - tbl_StatusMast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ED1AFFD-1287-4A4C-BAEE-0F46217252BE}" autoFormatId="16" applyNumberFormats="0" applyBorderFormats="0" applyFontFormats="0" applyPatternFormats="0" applyAlignmentFormats="0" applyWidthHeightFormats="0">
  <queryTableRefresh nextId="11">
    <queryTableFields count="10">
      <queryTableField id="1" name="Course" tableColumnId="1"/>
      <queryTableField id="2" name="Dept" tableColumnId="2"/>
      <queryTableField id="3" name="OER Status" tableColumnId="3"/>
      <queryTableField id="4" name="FA25 Enrollment" tableColumnId="4"/>
      <queryTableField id="5" name="SP26 Enrollment" tableColumnId="5"/>
      <queryTableField id="6" name="Textbook Cost" tableColumnId="6"/>
      <queryTableField id="7" name="Cost Source" tableColumnId="7"/>
      <queryTableField id="8" name="FA Savings" tableColumnId="8"/>
      <queryTableField id="9" name="SP Savings" tableColumnId="9"/>
      <queryTableField id="10" name="Combined Savings" tableColumnId="10"/>
    </queryTableFields>
  </queryTableRefresh>
  <extLst>
    <ext xmlns:x15="http://schemas.microsoft.com/office/spreadsheetml/2010/11/main" uri="{883FBD77-0823-4a55-B5E3-86C4891E6966}">
      <x15:queryTable sourceDataName="Query - tbl_Saving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0E3DB68-15A2-4D77-8091-33C4D0D075BB}" autoFormatId="16" applyNumberFormats="0" applyBorderFormats="0" applyFontFormats="0" applyPatternFormats="0" applyAlignmentFormats="0" applyWidthHeightFormats="0">
  <queryTableRefresh nextId="8">
    <queryTableFields count="7">
      <queryTableField id="1" name="Course" tableColumnId="1"/>
      <queryTableField id="2" name="Section" tableColumnId="2"/>
      <queryTableField id="3" name="Course-Section" tableColumnId="3"/>
      <queryTableField id="4" name="Course Title" tableColumnId="4"/>
      <queryTableField id="5" name="Dept" tableColumnId="5"/>
      <queryTableField id="6" name="Enrollment" tableColumnId="6"/>
      <queryTableField id="7" name="Modality" tableColumnId="7"/>
    </queryTableFields>
  </queryTableRefresh>
  <extLst>
    <ext xmlns:x15="http://schemas.microsoft.com/office/spreadsheetml/2010/11/main" uri="{883FBD77-0823-4a55-B5E3-86C4891E6966}">
      <x15:queryTable sourceDataName="Query - tbl_FA25Footprin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5B72A54B-67E0-4079-AE5F-23519CEBFA5B}" autoFormatId="16" applyNumberFormats="0" applyBorderFormats="0" applyFontFormats="0" applyPatternFormats="0" applyAlignmentFormats="0" applyWidthHeightFormats="0">
  <queryTableRefresh nextId="8">
    <queryTableFields count="7">
      <queryTableField id="1" name="Course" tableColumnId="1"/>
      <queryTableField id="2" name="Section" tableColumnId="2"/>
      <queryTableField id="3" name="Course-Section" tableColumnId="3"/>
      <queryTableField id="4" name="Course Title" tableColumnId="4"/>
      <queryTableField id="5" name="Dept" tableColumnId="5"/>
      <queryTableField id="6" name="Enrollment" tableColumnId="6"/>
      <queryTableField id="7" name="Modality" tableColumnId="7"/>
    </queryTableFields>
  </queryTableRefresh>
  <extLst>
    <ext xmlns:x15="http://schemas.microsoft.com/office/spreadsheetml/2010/11/main" uri="{883FBD77-0823-4a55-B5E3-86C4891E6966}">
      <x15:queryTable sourceDataName="Query - tbl_Footprint"/>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CA3EA359-0DA1-448B-B75A-855F0A4D5F60}" autoFormatId="16" applyNumberFormats="0" applyBorderFormats="0" applyFontFormats="0" applyPatternFormats="0" applyAlignmentFormats="0" applyWidthHeightFormats="0">
  <queryTableRefresh nextId="21">
    <queryTableFields count="20">
      <queryTableField id="1" name="Course" tableColumnId="1"/>
      <queryTableField id="2" name="Section" tableColumnId="2"/>
      <queryTableField id="3" name="Course-Section" tableColumnId="3"/>
      <queryTableField id="4" name="Enrollment" tableColumnId="4"/>
      <queryTableField id="5" name="Response Count" tableColumnId="5"/>
      <queryTableField id="6" name="Response Rate" tableColumnId="6"/>
      <queryTableField id="7" name="SkippedBuying_Avg" tableColumnId="7"/>
      <queryTableField id="8" name="AccessFirstDay_Avg" tableColumnId="8"/>
      <queryTableField id="9" name="CostConcern_Avg" tableColumnId="9"/>
      <queryTableField id="10" name="ReadingFrequency_Avg" tableColumnId="10"/>
      <queryTableField id="11" name="Quality_Avg" tableColumnId="11"/>
      <queryTableField id="12" name="PreferMoreOER_Avg" tableColumnId="12"/>
      <queryTableField id="13" name="EasyToAccess_Avg" tableColumnId="13"/>
      <queryTableField id="14" name="EasyToUse_Avg" tableColumnId="14"/>
      <queryTableField id="15" name="UpToDate_Avg" tableColumnId="15"/>
      <queryTableField id="16" name="MoreUseful_Avg" tableColumnId="16"/>
      <queryTableField id="17" name="MoreEngaging_Avg" tableColumnId="17"/>
      <queryTableField id="18" name="PreferOER_Avg" tableColumnId="18"/>
      <queryTableField id="19" name="RecommendOER_Avg" tableColumnId="19"/>
      <queryTableField id="20" name="SupportsLearning_Avg" tableColumnId="20"/>
    </queryTableFields>
  </queryTableRefresh>
  <extLst>
    <ext xmlns:x15="http://schemas.microsoft.com/office/spreadsheetml/2010/11/main" uri="{883FBD77-0823-4a55-B5E3-86C4891E6966}">
      <x15:queryTable sourceDataName="Query - tbl_SurveyNormalized"/>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7B46975E-0392-4BB8-9B94-D58B2AA1C1D0}" autoFormatId="16" applyNumberFormats="0" applyBorderFormats="0" applyFontFormats="0" applyPatternFormats="0" applyAlignmentFormats="0" applyWidthHeightFormats="0">
  <queryTableRefresh nextId="38">
    <queryTableFields count="37">
      <queryTableField id="1" name="Course-Section" tableColumnId="1"/>
      <queryTableField id="2" name="Course" tableColumnId="2"/>
      <queryTableField id="3" name="Section" tableColumnId="3"/>
      <queryTableField id="4" name="Have you ever skipped buying required course materials because of the cost?" tableColumnId="4"/>
      <queryTableField id="5" name="How often do you have access to required course materials by the first day of class?" tableColumnId="5"/>
      <queryTableField id="6" name="Have you ever done any of the following as a result of the high cost of required course materials or" tableColumnId="6"/>
      <queryTableField id="7" name="Compared to textbooks and materials that you had to purchase for your other classes, how often have" tableColumnId="7"/>
      <queryTableField id="8" name="How would you describe the quality of the free textbook/materials (OER) used in this course compared" tableColumnId="8"/>
      <queryTableField id="9" name="What is your most frequent method of reading the textbook/materials (OER) in this course?" tableColumnId="9"/>
      <queryTableField id="10" name="Do you feel that the fact the textbook/material (OER) is free impacts how much of it you read?" tableColumnId="10"/>
      <queryTableField id="11" name="Indicate your level of agreement with each of the following statements about the textbook/materials" tableColumnId="11"/>
      <queryTableField id="12" name="Indicate your level of agreement with each of the following statements about the textbook/materials1" tableColumnId="12"/>
      <queryTableField id="13" name="Indicate your level of agreement with each of the following statements about the textbook/materials2" tableColumnId="13"/>
      <queryTableField id="14" name="Indicate your level of agreement with each of the following statements about the textbook/materials3" tableColumnId="14"/>
      <queryTableField id="15" name="Indicate your level of agreement with each of the following statements about the textbook/materials4" tableColumnId="15"/>
      <queryTableField id="16" name="Indicate your level of agreement with each of the following statements about the textbook/materials5" tableColumnId="16"/>
      <queryTableField id="17" name="Indicate your level of agreement with each of the following statements about the textbook/materials6" tableColumnId="17"/>
      <queryTableField id="18" name="Indicate your level of agreement with each of the following statements about the textbook/materials7" tableColumnId="18"/>
      <queryTableField id="19" name="Have you faced any challenges using the open educational resources (OER) materials used in this clas" tableColumnId="19"/>
      <queryTableField id="20" name="What can we do to improve your experience with OER textbooks/materials like those used in this cours" tableColumnId="20"/>
      <queryTableField id="21" name="Would you prefer more of your courses use OER instead of requiring you to purchase textbooks?" tableColumnId="21"/>
      <queryTableField id="22" name="Are you completing this for extra credit?" tableColumnId="22"/>
      <queryTableField id="23" name="SkippedBuying_Num" tableColumnId="23"/>
      <queryTableField id="24" name="AccessFirstDay_Num" tableColumnId="24"/>
      <queryTableField id="25" name="CostConcern_Flag" tableColumnId="25"/>
      <queryTableField id="26" name="Quality_Num" tableColumnId="26"/>
      <queryTableField id="27" name="ReadingFrequency_Num" tableColumnId="27"/>
      <queryTableField id="28" name="PreferMoreOER_Num" tableColumnId="28"/>
      <queryTableField id="29" name="EasyToAccess_Num" tableColumnId="29"/>
      <queryTableField id="30" name="EasyToUse_Num" tableColumnId="30"/>
      <queryTableField id="31" name="UpToDate_Num" tableColumnId="31"/>
      <queryTableField id="32" name="MoreUseful_Num" tableColumnId="32"/>
      <queryTableField id="33" name="MoreEngaging_Num" tableColumnId="33"/>
      <queryTableField id="34" name="PreferOER_Num" tableColumnId="34"/>
      <queryTableField id="35" name="RecommendOER_Num" tableColumnId="35"/>
      <queryTableField id="36" name="SupportsLearning_Num" tableColumnId="36"/>
      <queryTableField id="37" name="Course-Section Paste" tableColumnId="37"/>
    </queryTableFields>
  </queryTableRefresh>
  <extLst>
    <ext xmlns:x15="http://schemas.microsoft.com/office/spreadsheetml/2010/11/main" uri="{883FBD77-0823-4a55-B5E3-86C4891E6966}">
      <x15:queryTable sourceDataName="Query - tbl_SurveyRaw"/>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BCCB85C-EB04-4116-A595-45374D5E92F2}" name="tbl_StatusMaster" displayName="tbl_StatusMaster" ref="A5:E100" tableType="queryTable" totalsRowShown="0">
  <autoFilter ref="A5:E100" xr:uid="{8BCCB85C-EB04-4116-A595-45374D5E92F2}"/>
  <tableColumns count="5">
    <tableColumn id="1" xr3:uid="{30988BB6-60D6-4F05-9CDE-925EC73E15AE}" uniqueName="1" name="Course" queryTableFieldId="1" dataDxfId="46"/>
    <tableColumn id="2" xr3:uid="{E59E8250-67BA-45AB-841F-1609FC4127AB}" uniqueName="2" name="Semester Redesigned" queryTableFieldId="2" dataDxfId="45"/>
    <tableColumn id="3" xr3:uid="{4737DAF2-B96C-4FCB-BEFE-4C76A63A0FBE}" uniqueName="3" name="Semester Piloted" queryTableFieldId="3" dataDxfId="44"/>
    <tableColumn id="4" xr3:uid="{1CE6C53D-ED7E-401C-8A55-C118FFEF0033}" uniqueName="4" name="Semester Full Rollout" queryTableFieldId="4" dataDxfId="43"/>
    <tableColumn id="5" xr3:uid="{12FD8550-196E-4952-939F-5FA99B45EEBC}" uniqueName="5" name="Status" queryTableFieldId="5" dataDxfId="4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D3B5F77-0B97-4028-89DE-B2AAC20B95D3}" name="tbl_Savings" displayName="tbl_Savings" ref="A5:J100" tableType="queryTable" totalsRowShown="0">
  <autoFilter ref="A5:J100" xr:uid="{DD3B5F77-0B97-4028-89DE-B2AAC20B95D3}"/>
  <tableColumns count="10">
    <tableColumn id="1" xr3:uid="{91D1FA6B-407C-4882-9BB0-FFDDC631F717}" uniqueName="1" name="Course" queryTableFieldId="1" dataDxfId="41"/>
    <tableColumn id="2" xr3:uid="{ED646FB5-73DB-4BB2-BCE5-571678093AB5}" uniqueName="2" name="Subject" queryTableFieldId="2" dataDxfId="40"/>
    <tableColumn id="3" xr3:uid="{893C0397-F414-425F-85D1-866F38917667}" uniqueName="3" name="OER Status" queryTableFieldId="3" dataDxfId="39"/>
    <tableColumn id="4" xr3:uid="{97CB1214-1FBE-4C02-AC3D-4BFADBA11693}" uniqueName="4" name="FA25 Enrollment" queryTableFieldId="4"/>
    <tableColumn id="5" xr3:uid="{9827460E-2B0E-4B9B-A4F3-B5468198E65C}" uniqueName="5" name="SP26 Enrollment" queryTableFieldId="5"/>
    <tableColumn id="6" xr3:uid="{DEFC2198-25D6-42D4-9A31-F0B6BF045278}" uniqueName="6" name="Textbook Cost" queryTableFieldId="6"/>
    <tableColumn id="7" xr3:uid="{C168DE70-EBFC-47FA-AE94-BC7DDE07FCE3}" uniqueName="7" name="Cost Source" queryTableFieldId="7" dataDxfId="38"/>
    <tableColumn id="8" xr3:uid="{6D79B0C9-96DE-49D6-A791-855F7DACD7AB}" uniqueName="8" name="FA Savings" queryTableFieldId="8"/>
    <tableColumn id="9" xr3:uid="{772086F5-33AB-4C30-832E-6FB86737FBB2}" uniqueName="9" name="SP Savings" queryTableFieldId="9"/>
    <tableColumn id="10" xr3:uid="{FA6DB6CB-5A54-4E81-93FA-92A1D74DF133}" uniqueName="10" name="Combined Savings" queryTableField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EFF9B43-CD0F-47FB-981B-D8598AF3CA05}" name="tbl_FA25Footprint" displayName="tbl_FA25Footprint" ref="A5:G836" tableType="queryTable" totalsRowShown="0">
  <autoFilter ref="A5:G836" xr:uid="{FEFF9B43-CD0F-47FB-981B-D8598AF3CA05}"/>
  <tableColumns count="7">
    <tableColumn id="1" xr3:uid="{CC549281-42CE-4867-AF37-042380D63968}" uniqueName="1" name="Course" queryTableFieldId="1" dataDxfId="37"/>
    <tableColumn id="2" xr3:uid="{98898497-5979-4138-9785-C78A8ECCCC97}" uniqueName="2" name="Section" queryTableFieldId="2" dataDxfId="36"/>
    <tableColumn id="3" xr3:uid="{82E0CD8B-0E23-47DB-9906-C0F681D93054}" uniqueName="3" name="Course-Section" queryTableFieldId="3" dataDxfId="35"/>
    <tableColumn id="4" xr3:uid="{01F6C2D2-F7D3-4317-B706-F9A2415EA155}" uniqueName="4" name="Course Title" queryTableFieldId="4" dataDxfId="34"/>
    <tableColumn id="5" xr3:uid="{84AF8683-F531-4470-97F4-22643B2BEAA4}" uniqueName="5" name="Subject" queryTableFieldId="5" dataDxfId="33"/>
    <tableColumn id="6" xr3:uid="{A2320356-A3D1-48E5-A83E-05121D68BA9A}" uniqueName="6" name="Enrollment" queryTableFieldId="6"/>
    <tableColumn id="7" xr3:uid="{DE5645B9-40BC-4261-855B-D59C7823FB8D}" uniqueName="7" name="Modality" queryTableFieldId="7" dataDxfId="3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556A044-FA0A-4427-9DFF-46221F61B2E4}" name="tbl_Footprint" displayName="tbl_Footprint" ref="A5:G830" tableType="queryTable" totalsRowShown="0">
  <autoFilter ref="A5:G830" xr:uid="{0556A044-FA0A-4427-9DFF-46221F61B2E4}"/>
  <tableColumns count="7">
    <tableColumn id="1" xr3:uid="{B27E6F2F-93CA-4FAD-BF50-1BA209F7E5BB}" uniqueName="1" name="Course" queryTableFieldId="1" dataDxfId="31"/>
    <tableColumn id="2" xr3:uid="{FE588F87-6337-4BBE-A1E7-E9CC47C8090B}" uniqueName="2" name="Section" queryTableFieldId="2" dataDxfId="30"/>
    <tableColumn id="3" xr3:uid="{C2B5A57D-9300-48AC-9739-C03B4FE2BBBD}" uniqueName="3" name="Course-Section" queryTableFieldId="3" dataDxfId="29"/>
    <tableColumn id="4" xr3:uid="{3B295C86-790B-4BF4-99A5-02BAB2B5CA55}" uniqueName="4" name="Course Title" queryTableFieldId="4" dataDxfId="28"/>
    <tableColumn id="5" xr3:uid="{842F0C9D-AA2B-4B91-885A-194DDA330530}" uniqueName="5" name="Subject" queryTableFieldId="5" dataDxfId="27"/>
    <tableColumn id="6" xr3:uid="{6B943CE3-16BB-4D43-B790-350851AF3A61}" uniqueName="6" name="Enrollment" queryTableFieldId="6"/>
    <tableColumn id="7" xr3:uid="{72F25E38-A9A3-4103-A0EE-748C9E1C7FD8}" uniqueName="7" name="Modality" queryTableFieldId="7" dataDxfId="2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78165EC-0A2F-4A8A-9AFE-A5EF9E032F60}" name="tbl_SurveyNormalized" displayName="tbl_SurveyNormalized" ref="A5:T183" tableType="queryTable" totalsRowShown="0">
  <autoFilter ref="A5:T183" xr:uid="{978165EC-0A2F-4A8A-9AFE-A5EF9E032F60}"/>
  <tableColumns count="20">
    <tableColumn id="1" xr3:uid="{803E8978-AA20-4AC9-BEBF-EABB3C013BB2}" uniqueName="1" name="Course" queryTableFieldId="1" dataDxfId="25"/>
    <tableColumn id="2" xr3:uid="{D19B1174-5B76-4455-B97A-F377DBFA4858}" uniqueName="2" name="Section" queryTableFieldId="2" dataDxfId="24"/>
    <tableColumn id="3" xr3:uid="{7EA24DA7-786B-430B-9D58-4A25236C59B3}" uniqueName="3" name="Course-Section" queryTableFieldId="3" dataDxfId="23"/>
    <tableColumn id="4" xr3:uid="{7B0D9A06-9DBE-444A-AE5C-DD2A3F8A710E}" uniqueName="4" name="Enrollment" queryTableFieldId="4"/>
    <tableColumn id="5" xr3:uid="{6209A37A-CE4E-4B83-BAA9-3B721ABC05D5}" uniqueName="5" name="Response Count" queryTableFieldId="5"/>
    <tableColumn id="6" xr3:uid="{0BE50294-82A5-4B1A-A78B-E8045DBAB0C3}" uniqueName="6" name="Response Rate" queryTableFieldId="6"/>
    <tableColumn id="7" xr3:uid="{F8A806E3-4566-4D99-96B2-DE1C226AC687}" uniqueName="7" name="SkippedBuying_Avg" queryTableFieldId="7"/>
    <tableColumn id="8" xr3:uid="{48696379-7DC4-4A0A-96E0-6CC0650A9A1F}" uniqueName="8" name="AccessFirstDay_Avg" queryTableFieldId="8"/>
    <tableColumn id="9" xr3:uid="{83B21B14-5EFB-4E25-88AA-F363ABA679A4}" uniqueName="9" name="CostConcern_Avg" queryTableFieldId="9"/>
    <tableColumn id="10" xr3:uid="{1547662C-F5C8-4D7B-A7EA-88F410A3312E}" uniqueName="10" name="ReadingFrequency_Avg" queryTableFieldId="10"/>
    <tableColumn id="11" xr3:uid="{9E28C525-9367-45EA-BCE0-B18AFB33DB98}" uniqueName="11" name="Quality_Avg" queryTableFieldId="11"/>
    <tableColumn id="12" xr3:uid="{8334BC3D-1284-483C-9FC7-327BD1526BE3}" uniqueName="12" name="PreferMoreOER_Avg" queryTableFieldId="12"/>
    <tableColumn id="13" xr3:uid="{CA9FCE4E-5A9A-4FC9-81A6-6DE543662500}" uniqueName="13" name="EasyToAccess_Avg" queryTableFieldId="13"/>
    <tableColumn id="14" xr3:uid="{D69CEFC9-B2CF-4AC1-A84D-5E57411F6D9E}" uniqueName="14" name="EasyToUse_Avg" queryTableFieldId="14"/>
    <tableColumn id="15" xr3:uid="{FE890ADD-17C7-4158-81C3-B1CB88605156}" uniqueName="15" name="UpToDate_Avg" queryTableFieldId="15"/>
    <tableColumn id="16" xr3:uid="{D5F7D54A-22C6-4961-A376-5FE4026EA8A3}" uniqueName="16" name="MoreUseful_Avg" queryTableFieldId="16"/>
    <tableColumn id="17" xr3:uid="{1BC8411D-CDA7-4853-9711-37B79F5384A6}" uniqueName="17" name="MoreEngaging_Avg" queryTableFieldId="17"/>
    <tableColumn id="18" xr3:uid="{C5F4E264-1CC2-4C58-879B-6296056C2AC9}" uniqueName="18" name="PreferOER_Avg" queryTableFieldId="18"/>
    <tableColumn id="19" xr3:uid="{C908E94A-2ADB-430E-860D-3E7235463E01}" uniqueName="19" name="RecommendOER_Avg" queryTableFieldId="19"/>
    <tableColumn id="20" xr3:uid="{596779BD-EB47-4841-AD23-FAFA60F05B06}" uniqueName="20" name="SupportsLearning_Avg" queryTableFieldId="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F3954F4-6A07-448E-8A4F-94A72C2F5DC8}" name="tbl_SurveyRaw" displayName="tbl_SurveyRaw" ref="A5:AK1176" tableType="queryTable" totalsRowShown="0">
  <autoFilter ref="A5:AK1176" xr:uid="{FF3954F4-6A07-448E-8A4F-94A72C2F5DC8}"/>
  <tableColumns count="37">
    <tableColumn id="1" xr3:uid="{DEFE6A89-499C-41F9-B1B7-2F6286482F6E}" uniqueName="1" name="Course-Section" queryTableFieldId="1" dataDxfId="22"/>
    <tableColumn id="2" xr3:uid="{4A06B835-D12A-4179-826D-3A7DDA4AC94A}" uniqueName="2" name="Course" queryTableFieldId="2" dataDxfId="21"/>
    <tableColumn id="3" xr3:uid="{9233D2E7-410A-4EB2-95A9-F48FCA933038}" uniqueName="3" name="Section" queryTableFieldId="3" dataDxfId="20"/>
    <tableColumn id="4" xr3:uid="{E7468D11-B8DD-41B7-9D84-8DC1E6C1B3C2}" uniqueName="4" name="Have you ever skipped buying required course materials because of the cost?" queryTableFieldId="4" dataDxfId="19"/>
    <tableColumn id="5" xr3:uid="{50ACA9EA-559A-47E4-8459-F834FC30CB2F}" uniqueName="5" name="How often do you have access to required course materials by the first day of class?" queryTableFieldId="5" dataDxfId="18"/>
    <tableColumn id="6" xr3:uid="{A5CD7B90-E13E-47C0-B116-5E4B74AF4E2C}" uniqueName="6" name="Have you ever done any of the following as a result of the high cost of required course materials or" queryTableFieldId="6" dataDxfId="17"/>
    <tableColumn id="7" xr3:uid="{88816C6E-B2D9-427D-80B6-FA1BA1695FD5}" uniqueName="7" name="Compared to textbooks and materials that you had to purchase for your other classes, how often have" queryTableFieldId="7" dataDxfId="16"/>
    <tableColumn id="8" xr3:uid="{781648B3-0B22-4C64-9913-0B180D62C620}" uniqueName="8" name="How would you describe the quality of the free textbook/materials (OER) used in this course compared" queryTableFieldId="8" dataDxfId="15"/>
    <tableColumn id="9" xr3:uid="{F154FD9C-C475-4FEE-BDFF-DB5441969104}" uniqueName="9" name="What is your most frequent method of reading the textbook/materials (OER) in this course?" queryTableFieldId="9" dataDxfId="14"/>
    <tableColumn id="10" xr3:uid="{2751CED5-4A19-4556-8014-4A760CB1A9D1}" uniqueName="10" name="Do you feel that the fact the textbook/material (OER) is free impacts how much of it you read?" queryTableFieldId="10" dataDxfId="13"/>
    <tableColumn id="11" xr3:uid="{BE009513-2D49-4C53-BECE-E448774FC037}" uniqueName="11" name="Indicate your level of agreement with each of the following statements about the textbook/materials" queryTableFieldId="11" dataDxfId="12"/>
    <tableColumn id="12" xr3:uid="{83560C82-1D3C-4148-BF69-961513EFACF3}" uniqueName="12" name="Indicate your level of agreement with each of the following statements about the textbook/materials1" queryTableFieldId="12" dataDxfId="11"/>
    <tableColumn id="13" xr3:uid="{B6FA79BB-E829-443A-85CF-136F5E81CC41}" uniqueName="13" name="Indicate your level of agreement with each of the following statements about the textbook/materials2" queryTableFieldId="13" dataDxfId="10"/>
    <tableColumn id="14" xr3:uid="{969AED9E-8AEF-458E-AD02-D620FACEFB11}" uniqueName="14" name="Indicate your level of agreement with each of the following statements about the textbook/materials3" queryTableFieldId="14" dataDxfId="9"/>
    <tableColumn id="15" xr3:uid="{D0247B32-9C7A-4C77-BD0C-2B138EC1208A}" uniqueName="15" name="Indicate your level of agreement with each of the following statements about the textbook/materials4" queryTableFieldId="15" dataDxfId="8"/>
    <tableColumn id="16" xr3:uid="{65224E95-959A-4BE1-AF55-F7B4063AEC5E}" uniqueName="16" name="Indicate your level of agreement with each of the following statements about the textbook/materials5" queryTableFieldId="16" dataDxfId="7"/>
    <tableColumn id="17" xr3:uid="{237DDAD6-0500-488C-A695-30D1A80C9001}" uniqueName="17" name="Indicate your level of agreement with each of the following statements about the textbook/materials6" queryTableFieldId="17" dataDxfId="6"/>
    <tableColumn id="18" xr3:uid="{438FF713-D9D9-439D-9241-060902711EF6}" uniqueName="18" name="Indicate your level of agreement with each of the following statements about the textbook/materials7" queryTableFieldId="18" dataDxfId="5"/>
    <tableColumn id="19" xr3:uid="{94FC9D4C-B68B-4797-9DC0-F9F936112E84}" uniqueName="19" name="Have you faced any challenges using the open educational resources (OER) materials used in this clas" queryTableFieldId="19" dataDxfId="4"/>
    <tableColumn id="20" xr3:uid="{27B404BF-AF91-4DB5-BD77-8E580B909A46}" uniqueName="20" name="What can we do to improve your experience with OER textbooks/materials like those used in this cours" queryTableFieldId="20" dataDxfId="3"/>
    <tableColumn id="21" xr3:uid="{A53811EF-5274-4654-9E9A-71611FBDC57F}" uniqueName="21" name="Would you prefer more of your courses use OER instead of requiring you to purchase textbooks?" queryTableFieldId="21" dataDxfId="2"/>
    <tableColumn id="22" xr3:uid="{2A63B06C-3F56-445C-8675-7D793B85E503}" uniqueName="22" name="Are you completing this for extra credit?" queryTableFieldId="22" dataDxfId="1"/>
    <tableColumn id="23" xr3:uid="{8FB787CD-89FB-4427-BCE8-62B1786F5827}" uniqueName="23" name="SkippedBuying_Num" queryTableFieldId="23"/>
    <tableColumn id="24" xr3:uid="{25ABB8EA-8DCF-4A44-9413-C0BDBF63EAD6}" uniqueName="24" name="AccessFirstDay_Num" queryTableFieldId="24"/>
    <tableColumn id="25" xr3:uid="{1EE5A979-8663-4476-A341-8394CDA6265E}" uniqueName="25" name="CostConcern_Flag" queryTableFieldId="25"/>
    <tableColumn id="26" xr3:uid="{B62893FC-AC24-4E14-A4FB-952D90C9E411}" uniqueName="26" name="Quality_Num" queryTableFieldId="26"/>
    <tableColumn id="27" xr3:uid="{59C0A57D-EE6A-4D99-BB81-2BB988FAB55C}" uniqueName="27" name="ReadingFrequency_Num" queryTableFieldId="27"/>
    <tableColumn id="28" xr3:uid="{2F2E550B-0D1D-49FC-B32F-B574C6DFAC3A}" uniqueName="28" name="PreferMoreOER_Num" queryTableFieldId="28"/>
    <tableColumn id="29" xr3:uid="{7589F61E-A735-4A20-A05C-A36C8A5F3AD2}" uniqueName="29" name="EasyToAccess_Num" queryTableFieldId="29"/>
    <tableColumn id="30" xr3:uid="{DFE01D8D-21A1-4482-8DF9-E93834EF75F7}" uniqueName="30" name="EasyToUse_Num" queryTableFieldId="30"/>
    <tableColumn id="31" xr3:uid="{B0FB5FA2-A878-49E0-A79E-6DB65D203326}" uniqueName="31" name="UpToDate_Num" queryTableFieldId="31"/>
    <tableColumn id="32" xr3:uid="{976297B8-5E38-428E-AB6E-9E58C7EEF725}" uniqueName="32" name="MoreUseful_Num" queryTableFieldId="32"/>
    <tableColumn id="33" xr3:uid="{37755A2E-5368-483A-9DF5-E1BA6FAB2A64}" uniqueName="33" name="MoreEngaging_Num" queryTableFieldId="33"/>
    <tableColumn id="34" xr3:uid="{C8978C80-1C95-4DD3-818D-3C3D0074D8D7}" uniqueName="34" name="PreferOER_Num" queryTableFieldId="34"/>
    <tableColumn id="35" xr3:uid="{CDEB734A-CF6E-4D83-96B5-64AB29754EDB}" uniqueName="35" name="RecommendOER_Num" queryTableFieldId="35"/>
    <tableColumn id="36" xr3:uid="{B72FAFE9-9509-47DC-AF81-73748D1E81D6}" uniqueName="36" name="SupportsLearning_Num" queryTableFieldId="36"/>
    <tableColumn id="37" xr3:uid="{6AD03515-033B-4AD5-B312-C24CE88E2F31}" uniqueName="37" name="Course-Section Paste" queryTableFieldId="3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80" row="8">
    <wetp:webextensionref xmlns:r="http://schemas.openxmlformats.org/officeDocument/2006/relationships" r:id="rId1"/>
  </wetp:taskpane>
  <wetp:taskpane dockstate="right" visibility="0" width="743"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6633010-9245-4E7A-9039-06B8EB42730C}">
  <we:reference id="wa200005271" version="3.0.0.4" store="en-US"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ebextensions/webextension2.xml><?xml version="1.0" encoding="utf-8"?>
<we:webextension xmlns:we="http://schemas.microsoft.com/office/webextensions/webextension/2010/11" id="{ADC18D32-585C-4604-A001-405660FD1C23}">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8431B-1EBE-4476-8766-91A549457D30}">
  <sheetPr>
    <tabColor rgb="FF1F4E79"/>
  </sheetPr>
  <dimension ref="A1:J36"/>
  <sheetViews>
    <sheetView showGridLines="0" tabSelected="1" zoomScaleNormal="100" workbookViewId="0">
      <pane ySplit="2" topLeftCell="A8" activePane="bottomLeft" state="frozen"/>
      <selection pane="bottomLeft" activeCell="A36" sqref="A36:XFD36"/>
    </sheetView>
  </sheetViews>
  <sheetFormatPr defaultRowHeight="15" x14ac:dyDescent="0.25"/>
  <cols>
    <col min="1" max="1" width="25.85546875" customWidth="1"/>
    <col min="2" max="2" width="16.7109375" customWidth="1"/>
    <col min="3" max="3" width="18.5703125" customWidth="1"/>
    <col min="4" max="4" width="14.7109375" customWidth="1"/>
    <col min="5" max="5" width="2.7109375" customWidth="1"/>
    <col min="6" max="6" width="24.7109375" bestFit="1" customWidth="1"/>
    <col min="7" max="7" width="31" bestFit="1" customWidth="1"/>
    <col min="8" max="8" width="13" customWidth="1"/>
    <col min="9" max="9" width="11" bestFit="1" customWidth="1"/>
    <col min="10" max="22" width="10.85546875" customWidth="1"/>
  </cols>
  <sheetData>
    <row r="1" spans="1:10" ht="21" x14ac:dyDescent="0.25">
      <c r="A1" s="102" t="s">
        <v>2900</v>
      </c>
      <c r="B1" s="102"/>
      <c r="C1" s="102"/>
      <c r="D1" s="102"/>
      <c r="E1" s="102"/>
      <c r="F1" s="102"/>
      <c r="G1" s="102"/>
      <c r="H1" s="102"/>
      <c r="I1" s="102"/>
      <c r="J1" s="12"/>
    </row>
    <row r="2" spans="1:10" x14ac:dyDescent="0.25">
      <c r="A2" s="133" t="s">
        <v>2940</v>
      </c>
      <c r="B2" s="133"/>
      <c r="C2" s="133"/>
      <c r="D2" s="133"/>
      <c r="E2" s="133"/>
      <c r="F2" s="133"/>
      <c r="G2" s="133"/>
      <c r="H2" s="133"/>
      <c r="I2" s="133"/>
      <c r="J2" s="12"/>
    </row>
    <row r="3" spans="1:10" x14ac:dyDescent="0.25">
      <c r="A3" s="13"/>
      <c r="B3" s="13"/>
      <c r="C3" s="13"/>
      <c r="D3" s="13"/>
      <c r="E3" s="13"/>
      <c r="J3" s="12"/>
    </row>
    <row r="4" spans="1:10" ht="15.75" x14ac:dyDescent="0.25">
      <c r="A4" s="106" t="s">
        <v>2928</v>
      </c>
      <c r="B4" s="115"/>
      <c r="C4" s="115"/>
      <c r="D4" s="116"/>
      <c r="E4" s="13"/>
      <c r="F4" s="106" t="s">
        <v>2959</v>
      </c>
      <c r="G4" s="115"/>
      <c r="H4" s="115"/>
      <c r="I4" s="116"/>
    </row>
    <row r="5" spans="1:10" ht="15" customHeight="1" x14ac:dyDescent="0.25">
      <c r="A5" s="117">
        <f>SUMIFS(tbl_Savings[Combined Savings],tbl_Savings[OER Status],"&lt;&gt;In development")</f>
        <v>4482146.4000000004</v>
      </c>
      <c r="B5" s="118"/>
      <c r="C5" s="118"/>
      <c r="D5" s="119"/>
      <c r="E5" s="13"/>
      <c r="F5" s="123">
        <f>C26</f>
        <v>32407</v>
      </c>
      <c r="G5" s="124"/>
      <c r="H5" s="124"/>
      <c r="I5" s="125"/>
    </row>
    <row r="6" spans="1:10" ht="15" customHeight="1" x14ac:dyDescent="0.25">
      <c r="A6" s="120"/>
      <c r="B6" s="121"/>
      <c r="C6" s="121"/>
      <c r="D6" s="122"/>
      <c r="E6" s="13"/>
      <c r="F6" s="126"/>
      <c r="G6" s="127"/>
      <c r="H6" s="127"/>
      <c r="I6" s="128"/>
    </row>
    <row r="7" spans="1:10" x14ac:dyDescent="0.25">
      <c r="A7" s="13"/>
      <c r="B7" s="13"/>
      <c r="C7" s="13"/>
      <c r="D7" s="13"/>
      <c r="E7" s="13"/>
      <c r="J7" s="12"/>
    </row>
    <row r="8" spans="1:10" ht="15.75" x14ac:dyDescent="0.25">
      <c r="A8" s="106" t="s">
        <v>2960</v>
      </c>
      <c r="B8" s="107"/>
      <c r="C8" s="107"/>
      <c r="D8" s="108"/>
      <c r="E8" s="13"/>
      <c r="F8" s="106" t="s">
        <v>2961</v>
      </c>
      <c r="G8" s="107"/>
      <c r="H8" s="107"/>
      <c r="I8" s="108"/>
    </row>
    <row r="9" spans="1:10" x14ac:dyDescent="0.25">
      <c r="A9" s="137">
        <v>95</v>
      </c>
      <c r="B9" s="110"/>
      <c r="C9" s="110"/>
      <c r="D9" s="111"/>
      <c r="E9" s="13"/>
      <c r="F9" s="109">
        <v>828</v>
      </c>
      <c r="G9" s="110"/>
      <c r="H9" s="110"/>
      <c r="I9" s="111"/>
    </row>
    <row r="10" spans="1:10" x14ac:dyDescent="0.25">
      <c r="A10" s="112"/>
      <c r="B10" s="113"/>
      <c r="C10" s="113"/>
      <c r="D10" s="114"/>
      <c r="E10" s="13"/>
      <c r="F10" s="112"/>
      <c r="G10" s="113"/>
      <c r="H10" s="113"/>
      <c r="I10" s="114"/>
    </row>
    <row r="11" spans="1:10" x14ac:dyDescent="0.25">
      <c r="A11" s="13"/>
      <c r="B11" s="13"/>
      <c r="C11" s="13"/>
      <c r="D11" s="13"/>
      <c r="E11" s="13"/>
    </row>
    <row r="12" spans="1:10" x14ac:dyDescent="0.25">
      <c r="A12" s="130" t="s">
        <v>2925</v>
      </c>
      <c r="B12" s="131"/>
      <c r="C12" s="131"/>
      <c r="D12" s="132"/>
      <c r="E12" s="13"/>
      <c r="F12" s="129" t="s">
        <v>2948</v>
      </c>
      <c r="G12" s="129"/>
      <c r="H12" s="129"/>
      <c r="I12" s="129"/>
    </row>
    <row r="13" spans="1:10" s="13" customFormat="1" x14ac:dyDescent="0.25">
      <c r="A13" s="71"/>
      <c r="B13" s="71"/>
      <c r="C13" s="71"/>
      <c r="D13" s="71"/>
      <c r="F13" s="48" t="s">
        <v>2953</v>
      </c>
      <c r="G13" s="45">
        <v>332354</v>
      </c>
      <c r="H13" s="43"/>
      <c r="I13" s="39"/>
    </row>
    <row r="14" spans="1:10" x14ac:dyDescent="0.25">
      <c r="A14" s="29" t="s">
        <v>4</v>
      </c>
      <c r="B14" s="23" t="s">
        <v>229</v>
      </c>
      <c r="C14" s="24"/>
      <c r="D14" s="32"/>
      <c r="E14" s="13"/>
      <c r="F14" s="48" t="s">
        <v>2952</v>
      </c>
      <c r="G14" s="45">
        <v>387927</v>
      </c>
      <c r="H14" s="43"/>
      <c r="I14" s="39"/>
    </row>
    <row r="15" spans="1:10" x14ac:dyDescent="0.25">
      <c r="A15" s="30" t="s">
        <v>216</v>
      </c>
      <c r="B15" s="25">
        <v>65</v>
      </c>
      <c r="C15" s="26"/>
      <c r="D15" s="33"/>
      <c r="E15" s="13"/>
      <c r="F15" s="48" t="s">
        <v>2951</v>
      </c>
      <c r="G15" s="45">
        <v>417695</v>
      </c>
      <c r="H15" s="43"/>
      <c r="I15" s="39"/>
    </row>
    <row r="16" spans="1:10" x14ac:dyDescent="0.25">
      <c r="A16" s="30" t="s">
        <v>217</v>
      </c>
      <c r="B16" s="25">
        <v>7</v>
      </c>
      <c r="C16" s="26"/>
      <c r="D16" s="33"/>
      <c r="E16" s="13"/>
      <c r="F16" s="48" t="s">
        <v>2950</v>
      </c>
      <c r="G16" s="45">
        <v>461449</v>
      </c>
      <c r="H16" s="43"/>
      <c r="I16" s="39"/>
    </row>
    <row r="17" spans="1:9" x14ac:dyDescent="0.25">
      <c r="A17" s="31" t="s">
        <v>218</v>
      </c>
      <c r="B17" s="27">
        <v>23</v>
      </c>
      <c r="C17" s="28"/>
      <c r="D17" s="34"/>
      <c r="E17" s="13"/>
      <c r="F17" s="49" t="s">
        <v>2949</v>
      </c>
      <c r="G17" s="46">
        <v>1052480</v>
      </c>
      <c r="H17" s="47"/>
      <c r="I17" s="50"/>
    </row>
    <row r="18" spans="1:9" x14ac:dyDescent="0.25">
      <c r="A18" s="14"/>
      <c r="B18" s="14"/>
      <c r="C18" s="15"/>
      <c r="D18" s="14"/>
      <c r="E18" s="13"/>
      <c r="F18" s="44"/>
      <c r="G18" s="45"/>
      <c r="H18" s="43"/>
      <c r="I18" s="43"/>
    </row>
    <row r="19" spans="1:9" x14ac:dyDescent="0.25">
      <c r="A19" s="14"/>
      <c r="B19" s="14"/>
      <c r="C19" s="15"/>
      <c r="D19" s="14"/>
      <c r="E19" s="13"/>
      <c r="F19" s="44"/>
      <c r="G19" s="45"/>
      <c r="H19" s="43"/>
      <c r="I19" s="43"/>
    </row>
    <row r="20" spans="1:9" x14ac:dyDescent="0.25">
      <c r="A20" s="14"/>
      <c r="B20" s="14"/>
      <c r="C20" s="15"/>
      <c r="D20" s="14"/>
      <c r="E20" s="13"/>
      <c r="F20" s="44"/>
      <c r="G20" s="45"/>
      <c r="H20" s="43"/>
      <c r="I20" s="43"/>
    </row>
    <row r="21" spans="1:9" ht="15.75" thickBot="1" x14ac:dyDescent="0.3">
      <c r="A21" s="14"/>
      <c r="B21" s="14"/>
      <c r="C21" s="15"/>
      <c r="D21" s="14"/>
      <c r="E21" s="13"/>
      <c r="F21" s="13"/>
      <c r="G21" s="13"/>
      <c r="H21" s="13"/>
      <c r="I21" s="13"/>
    </row>
    <row r="22" spans="1:9" x14ac:dyDescent="0.25">
      <c r="A22" s="130" t="s">
        <v>2894</v>
      </c>
      <c r="B22" s="131"/>
      <c r="C22" s="131"/>
      <c r="D22" s="131"/>
      <c r="E22" s="13"/>
      <c r="F22" s="103" t="s">
        <v>2926</v>
      </c>
      <c r="G22" s="104"/>
      <c r="H22" s="104"/>
      <c r="I22" s="104"/>
    </row>
    <row r="23" spans="1:9" x14ac:dyDescent="0.25">
      <c r="A23" s="20" t="s">
        <v>2924</v>
      </c>
      <c r="B23" s="21" t="s">
        <v>227</v>
      </c>
      <c r="C23" s="21" t="s">
        <v>228</v>
      </c>
      <c r="D23" s="22" t="s">
        <v>230</v>
      </c>
      <c r="E23" s="13"/>
      <c r="F23" s="138" t="s">
        <v>2958</v>
      </c>
      <c r="G23" s="139"/>
      <c r="H23" s="139"/>
      <c r="I23" s="139"/>
    </row>
    <row r="24" spans="1:9" s="13" customFormat="1" x14ac:dyDescent="0.25">
      <c r="A24" s="37" t="s">
        <v>21</v>
      </c>
      <c r="B24" s="35">
        <f>SUMIFS(tbl_Savings[FA Savings],tbl_Savings[OER Status],"&lt;&gt;In development")</f>
        <v>2437512.5399999996</v>
      </c>
      <c r="C24" s="36">
        <f>SUMIFS(tbl_Savings[FA25 Enrollment],tbl_Savings[OER Status],"&lt;&gt;In development")</f>
        <v>17673</v>
      </c>
      <c r="D24" s="39">
        <f>COUNTA(tbl_FA25Footprint[Course])</f>
        <v>831</v>
      </c>
      <c r="F24" s="74" t="s">
        <v>161</v>
      </c>
      <c r="G24" s="70" t="s">
        <v>2895</v>
      </c>
      <c r="H24" s="70" t="s">
        <v>2902</v>
      </c>
      <c r="I24" s="76" t="s">
        <v>2901</v>
      </c>
    </row>
    <row r="25" spans="1:9" x14ac:dyDescent="0.25">
      <c r="A25" s="37" t="s">
        <v>14</v>
      </c>
      <c r="B25" s="35">
        <f>SUMIFS(tbl_Savings[SP Savings],tbl_Savings[OER Status],"&lt;&gt;In development")</f>
        <v>2044633.8599999999</v>
      </c>
      <c r="C25" s="36">
        <f>SUMIFS(tbl_Savings[SP26 Enrollment],tbl_Savings[OER Status],"&lt;&gt;In development")</f>
        <v>14734</v>
      </c>
      <c r="D25" s="39">
        <f>COUNTA(tbl_Footprint[Course])</f>
        <v>825</v>
      </c>
      <c r="E25" s="13"/>
      <c r="F25" s="75" t="s">
        <v>225</v>
      </c>
      <c r="G25" s="72">
        <v>4.54</v>
      </c>
      <c r="H25" s="73">
        <v>0.91</v>
      </c>
      <c r="I25" s="77" t="s">
        <v>2957</v>
      </c>
    </row>
    <row r="26" spans="1:9" x14ac:dyDescent="0.25">
      <c r="A26" s="82" t="s">
        <v>160</v>
      </c>
      <c r="B26" s="78">
        <f>B24+B25</f>
        <v>4482146.3999999994</v>
      </c>
      <c r="C26" s="79">
        <f>C24+C25</f>
        <v>32407</v>
      </c>
      <c r="D26" s="80">
        <f>D24+D25</f>
        <v>1656</v>
      </c>
      <c r="E26" s="13"/>
      <c r="F26" s="75" t="s">
        <v>221</v>
      </c>
      <c r="G26" s="72">
        <v>4.54</v>
      </c>
      <c r="H26" s="73">
        <v>0.91</v>
      </c>
      <c r="I26" s="77" t="s">
        <v>2957</v>
      </c>
    </row>
    <row r="27" spans="1:9" x14ac:dyDescent="0.25">
      <c r="A27" s="83" t="s">
        <v>2954</v>
      </c>
      <c r="B27" s="105" t="s">
        <v>2955</v>
      </c>
      <c r="C27" s="105"/>
      <c r="D27" s="41">
        <f>(SUMIFS(tbl_Savings[Combined Savings],tbl_Savings[OER Status],"&lt;&gt;In development")/COUNTIFS(tbl_Savings[OER Status],"&lt;&gt;In development"))*COUNTIF(tbl_Savings[OER Status],"In development")</f>
        <v>1431796.7666666668</v>
      </c>
      <c r="E27" s="13"/>
      <c r="F27" s="75" t="s">
        <v>2903</v>
      </c>
      <c r="G27" s="72">
        <v>4.38</v>
      </c>
      <c r="H27" s="73">
        <v>0.88</v>
      </c>
      <c r="I27" s="77" t="s">
        <v>2911</v>
      </c>
    </row>
    <row r="28" spans="1:9" ht="15.75" thickBot="1" x14ac:dyDescent="0.3">
      <c r="A28" s="13"/>
      <c r="B28" s="13"/>
      <c r="C28" s="13"/>
      <c r="D28" s="13"/>
      <c r="E28" s="13"/>
      <c r="F28" s="140" t="s">
        <v>2930</v>
      </c>
      <c r="G28" s="141"/>
      <c r="H28" s="141"/>
      <c r="I28" s="142"/>
    </row>
    <row r="29" spans="1:9" x14ac:dyDescent="0.25">
      <c r="A29" s="13"/>
      <c r="B29" s="13"/>
      <c r="C29" s="13"/>
      <c r="D29" s="13"/>
      <c r="E29" s="13"/>
      <c r="F29" s="81"/>
      <c r="G29" s="81"/>
      <c r="H29" s="81"/>
      <c r="I29" s="81"/>
    </row>
    <row r="30" spans="1:9" ht="21.95" customHeight="1" x14ac:dyDescent="0.25">
      <c r="A30" s="93" t="s">
        <v>2927</v>
      </c>
      <c r="B30" s="94"/>
      <c r="C30" s="94"/>
      <c r="D30" s="94"/>
      <c r="E30" s="94"/>
      <c r="F30" s="94"/>
      <c r="G30" s="94"/>
      <c r="H30" s="94"/>
      <c r="I30" s="95"/>
    </row>
    <row r="31" spans="1:9" ht="18" customHeight="1" x14ac:dyDescent="0.25">
      <c r="A31" s="134" t="s">
        <v>2923</v>
      </c>
      <c r="B31" s="135"/>
      <c r="C31" s="135"/>
      <c r="D31" s="135"/>
      <c r="E31" s="135"/>
      <c r="F31" s="135"/>
      <c r="G31" s="135"/>
      <c r="H31" s="135"/>
      <c r="I31" s="136"/>
    </row>
    <row r="32" spans="1:9" ht="27.95" customHeight="1" thickBot="1" x14ac:dyDescent="0.3">
      <c r="A32" s="96" t="s">
        <v>2962</v>
      </c>
      <c r="B32" s="97"/>
      <c r="C32" s="97"/>
      <c r="D32" s="98"/>
      <c r="E32" s="85"/>
      <c r="F32" s="99" t="s">
        <v>2963</v>
      </c>
      <c r="G32" s="100"/>
      <c r="H32" s="100"/>
      <c r="I32" s="101"/>
    </row>
    <row r="35" spans="1:9" x14ac:dyDescent="0.25">
      <c r="A35" s="13"/>
      <c r="B35" s="13"/>
      <c r="C35" s="13"/>
      <c r="D35" s="13"/>
    </row>
    <row r="36" spans="1:9" ht="30" customHeight="1" x14ac:dyDescent="0.25">
      <c r="A36" s="179" t="s">
        <v>2982</v>
      </c>
      <c r="B36" s="92"/>
      <c r="C36" s="92"/>
      <c r="D36" s="92"/>
      <c r="E36" s="92"/>
      <c r="F36" s="92"/>
      <c r="G36" s="92"/>
      <c r="H36" s="92"/>
      <c r="I36" s="92"/>
    </row>
  </sheetData>
  <sortState xmlns:xlrd2="http://schemas.microsoft.com/office/spreadsheetml/2017/richdata2" ref="F14:G17">
    <sortCondition ref="G13:G17"/>
  </sortState>
  <mergeCells count="22">
    <mergeCell ref="A2:I2"/>
    <mergeCell ref="A31:I31"/>
    <mergeCell ref="A8:D8"/>
    <mergeCell ref="A9:D10"/>
    <mergeCell ref="F23:I23"/>
    <mergeCell ref="F28:I28"/>
    <mergeCell ref="A36:I36"/>
    <mergeCell ref="A30:I30"/>
    <mergeCell ref="A32:D32"/>
    <mergeCell ref="F32:I32"/>
    <mergeCell ref="A1:I1"/>
    <mergeCell ref="F22:I22"/>
    <mergeCell ref="B27:C27"/>
    <mergeCell ref="F8:I8"/>
    <mergeCell ref="F9:I10"/>
    <mergeCell ref="A4:D4"/>
    <mergeCell ref="F4:I4"/>
    <mergeCell ref="A5:D6"/>
    <mergeCell ref="F5:I6"/>
    <mergeCell ref="F12:I12"/>
    <mergeCell ref="A22:D22"/>
    <mergeCell ref="A12:D12"/>
  </mergeCells>
  <pageMargins left="0.7" right="0.7" top="0.75" bottom="0.75" header="0.3" footer="0.3"/>
  <pageSetup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DF6AD-8B13-4925-8DB3-AC520B6ABEA3}">
  <dimension ref="A1:F95"/>
  <sheetViews>
    <sheetView showGridLines="0" view="pageBreakPreview" zoomScale="60" zoomScaleNormal="100" workbookViewId="0">
      <pane ySplit="21" topLeftCell="A22" activePane="bottomLeft" state="frozen"/>
      <selection pane="bottomLeft" activeCell="I14" sqref="I14"/>
    </sheetView>
  </sheetViews>
  <sheetFormatPr defaultRowHeight="15" x14ac:dyDescent="0.25"/>
  <cols>
    <col min="1" max="6" width="13.85546875" customWidth="1"/>
  </cols>
  <sheetData>
    <row r="1" spans="1:6" ht="27.95" customHeight="1" x14ac:dyDescent="0.25">
      <c r="A1" s="102" t="s">
        <v>2938</v>
      </c>
      <c r="B1" s="102"/>
      <c r="C1" s="102"/>
      <c r="D1" s="102"/>
      <c r="E1" s="102"/>
      <c r="F1" s="102"/>
    </row>
    <row r="2" spans="1:6" ht="20.100000000000001" customHeight="1" x14ac:dyDescent="0.25">
      <c r="A2" s="143" t="s">
        <v>2932</v>
      </c>
      <c r="B2" s="143"/>
      <c r="C2" s="143"/>
      <c r="D2" s="143"/>
      <c r="E2" s="143"/>
      <c r="F2" s="143"/>
    </row>
    <row r="4" spans="1:6" x14ac:dyDescent="0.25">
      <c r="A4" s="16" t="s">
        <v>2931</v>
      </c>
    </row>
    <row r="5" spans="1:6" x14ac:dyDescent="0.25">
      <c r="A5" t="s">
        <v>0</v>
      </c>
      <c r="B5" t="s">
        <v>227</v>
      </c>
      <c r="D5" t="s">
        <v>0</v>
      </c>
      <c r="E5" t="s">
        <v>228</v>
      </c>
    </row>
    <row r="6" spans="1:6" x14ac:dyDescent="0.25">
      <c r="A6" t="str" cm="1">
        <f t="array" ref="A6">INDEX(tbl_Savings[Course],MATCH(LARGE(IF(tbl_Savings[OER Status]&lt;&gt;"In development",tbl_Savings[Combined Savings]),10),IF(tbl_Savings[OER Status]&lt;&gt;"In development",tbl_Savings[Combined Savings]),0))</f>
        <v>HIS‑201</v>
      </c>
      <c r="B6" cm="1">
        <f t="array" ref="B6">LARGE(IF(tbl_Savings[OER Status]&lt;&gt;"In development",tbl_Savings[Combined Savings]),10)</f>
        <v>152770.75</v>
      </c>
      <c r="D6" t="str" cm="1">
        <f t="array" ref="D6">INDEX(tbl_Savings[Course],MATCH(LARGE(IF(tbl_Savings[OER Status]&lt;&gt;"In development",tbl_Savings[FA25 Enrollment]+tbl_Savings[SP26 Enrollment]),10),IF(tbl_Savings[OER Status]&lt;&gt;"In development",tbl_Savings[FA25 Enrollment]+tbl_Savings[SP26 Enrollment]),0))</f>
        <v>MAT‑120</v>
      </c>
      <c r="E6" cm="1">
        <f t="array" ref="E6">LARGE(IF(tbl_Savings[OER Status]&lt;&gt;"In development",tbl_Savings[FA25 Enrollment]+tbl_Savings[SP26 Enrollment]),10)</f>
        <v>1051</v>
      </c>
    </row>
    <row r="7" spans="1:6" x14ac:dyDescent="0.25">
      <c r="A7" t="str" cm="1">
        <f t="array" ref="A7">INDEX(tbl_Savings[Course],MATCH(LARGE(IF(tbl_Savings[OER Status]&lt;&gt;"In development",tbl_Savings[Combined Savings]),9),IF(tbl_Savings[OER Status]&lt;&gt;"In development",tbl_Savings[Combined Savings]),0))</f>
        <v>BIO‑101</v>
      </c>
      <c r="B7" cm="1">
        <f t="array" ref="B7">LARGE(IF(tbl_Savings[OER Status]&lt;&gt;"In development",tbl_Savings[Combined Savings]),9)</f>
        <v>154213.85</v>
      </c>
      <c r="D7" t="str" cm="1">
        <f t="array" ref="D7">INDEX(tbl_Savings[Course],MATCH(LARGE(IF(tbl_Savings[OER Status]&lt;&gt;"In development",tbl_Savings[FA25 Enrollment]+tbl_Savings[SP26 Enrollment]),9),IF(tbl_Savings[OER Status]&lt;&gt;"In development",tbl_Savings[FA25 Enrollment]+tbl_Savings[SP26 Enrollment]),0))</f>
        <v>ART‑101</v>
      </c>
      <c r="E7" cm="1">
        <f t="array" ref="E7">LARGE(IF(tbl_Savings[OER Status]&lt;&gt;"In development",tbl_Savings[FA25 Enrollment]+tbl_Savings[SP26 Enrollment]),9)</f>
        <v>1059</v>
      </c>
    </row>
    <row r="8" spans="1:6" x14ac:dyDescent="0.25">
      <c r="A8" t="str" cm="1">
        <f t="array" ref="A8">INDEX(tbl_Savings[Course],MATCH(LARGE(IF(tbl_Savings[OER Status]&lt;&gt;"In development",tbl_Savings[Combined Savings]),8),IF(tbl_Savings[OER Status]&lt;&gt;"In development",tbl_Savings[Combined Savings]),0))</f>
        <v>COL‑101</v>
      </c>
      <c r="B8" cm="1">
        <f t="array" ref="B8">LARGE(IF(tbl_Savings[OER Status]&lt;&gt;"In development",tbl_Savings[Combined Savings]),8)</f>
        <v>161300</v>
      </c>
      <c r="D8" t="str" cm="1">
        <f t="array" ref="D8">INDEX(tbl_Savings[Course],MATCH(LARGE(IF(tbl_Savings[OER Status]&lt;&gt;"In development",tbl_Savings[FA25 Enrollment]+tbl_Savings[SP26 Enrollment]),8),IF(tbl_Savings[OER Status]&lt;&gt;"In development",tbl_Savings[FA25 Enrollment]+tbl_Savings[SP26 Enrollment]),0))</f>
        <v>SOC‑101</v>
      </c>
      <c r="E8" cm="1">
        <f t="array" ref="E8">LARGE(IF(tbl_Savings[OER Status]&lt;&gt;"In development",tbl_Savings[FA25 Enrollment]+tbl_Savings[SP26 Enrollment]),8)</f>
        <v>1140</v>
      </c>
    </row>
    <row r="9" spans="1:6" x14ac:dyDescent="0.25">
      <c r="A9" t="str" cm="1">
        <f t="array" ref="A9">INDEX(tbl_Savings[Course],MATCH(LARGE(IF(tbl_Savings[OER Status]&lt;&gt;"In development",tbl_Savings[Combined Savings]),7),IF(tbl_Savings[OER Status]&lt;&gt;"In development",tbl_Savings[Combined Savings]),0))</f>
        <v>ENG‑101</v>
      </c>
      <c r="B9" cm="1">
        <f t="array" ref="B9">LARGE(IF(tbl_Savings[OER Status]&lt;&gt;"In development",tbl_Savings[Combined Savings]),7)</f>
        <v>164444.41</v>
      </c>
      <c r="D9" t="str" cm="1">
        <f t="array" ref="D9">INDEX(tbl_Savings[Course],MATCH(LARGE(IF(tbl_Savings[OER Status]&lt;&gt;"In development",tbl_Savings[FA25 Enrollment]+tbl_Savings[SP26 Enrollment]),7),IF(tbl_Savings[OER Status]&lt;&gt;"In development",tbl_Savings[FA25 Enrollment]+tbl_Savings[SP26 Enrollment]),0))</f>
        <v>AHS‑102</v>
      </c>
      <c r="E9" cm="1">
        <f t="array" ref="E9">LARGE(IF(tbl_Savings[OER Status]&lt;&gt;"In development",tbl_Savings[FA25 Enrollment]+tbl_Savings[SP26 Enrollment]),7)</f>
        <v>1185</v>
      </c>
    </row>
    <row r="10" spans="1:6" x14ac:dyDescent="0.25">
      <c r="A10" t="str" cm="1">
        <f t="array" ref="A10">INDEX(tbl_Savings[Course],MATCH(LARGE(IF(tbl_Savings[OER Status]&lt;&gt;"In development",tbl_Savings[Combined Savings]),6),IF(tbl_Savings[OER Status]&lt;&gt;"In development",tbl_Savings[Combined Savings]),0))</f>
        <v>SPC‑205</v>
      </c>
      <c r="B10" cm="1">
        <f t="array" ref="B10">LARGE(IF(tbl_Savings[OER Status]&lt;&gt;"In development",tbl_Savings[Combined Savings]),6)</f>
        <v>174600</v>
      </c>
      <c r="D10" t="str" cm="1">
        <f t="array" ref="D10">INDEX(tbl_Savings[Course],MATCH(LARGE(IF(tbl_Savings[OER Status]&lt;&gt;"In development",tbl_Savings[FA25 Enrollment]+tbl_Savings[SP26 Enrollment]),6),IF(tbl_Savings[OER Status]&lt;&gt;"In development",tbl_Savings[FA25 Enrollment]+tbl_Savings[SP26 Enrollment]),0))</f>
        <v>BIO‑210</v>
      </c>
      <c r="E10" cm="1">
        <f t="array" ref="E10">LARGE(IF(tbl_Savings[OER Status]&lt;&gt;"In development",tbl_Savings[FA25 Enrollment]+tbl_Savings[SP26 Enrollment]),6)</f>
        <v>1547</v>
      </c>
    </row>
    <row r="11" spans="1:6" x14ac:dyDescent="0.25">
      <c r="A11" t="str" cm="1">
        <f t="array" ref="A11">INDEX(tbl_Savings[Course],MATCH(LARGE(IF(tbl_Savings[OER Status]&lt;&gt;"In development",tbl_Savings[Combined Savings]),5),IF(tbl_Savings[OER Status]&lt;&gt;"In development",tbl_Savings[Combined Savings]),0))</f>
        <v>BIO‑112</v>
      </c>
      <c r="B11" cm="1">
        <f t="array" ref="B11">LARGE(IF(tbl_Savings[OER Status]&lt;&gt;"In development",tbl_Savings[Combined Savings]),5)</f>
        <v>190667.24</v>
      </c>
      <c r="D11" t="str" cm="1">
        <f t="array" ref="D11">INDEX(tbl_Savings[Course],MATCH(LARGE(IF(tbl_Savings[OER Status]&lt;&gt;"In development",tbl_Savings[FA25 Enrollment]+tbl_Savings[SP26 Enrollment]),5),IF(tbl_Savings[OER Status]&lt;&gt;"In development",tbl_Savings[FA25 Enrollment]+tbl_Savings[SP26 Enrollment]),0))</f>
        <v>SPC‑205</v>
      </c>
      <c r="E11" cm="1">
        <f t="array" ref="E11">LARGE(IF(tbl_Savings[OER Status]&lt;&gt;"In development",tbl_Savings[FA25 Enrollment]+tbl_Savings[SP26 Enrollment]),5)</f>
        <v>1552</v>
      </c>
    </row>
    <row r="12" spans="1:6" x14ac:dyDescent="0.25">
      <c r="A12" t="str" cm="1">
        <f t="array" ref="A12">INDEX(tbl_Savings[Course],MATCH(LARGE(IF(tbl_Savings[OER Status]&lt;&gt;"In development",tbl_Savings[Combined Savings]),4),IF(tbl_Savings[OER Status]&lt;&gt;"In development",tbl_Savings[Combined Savings]),0))</f>
        <v>BIO‑211</v>
      </c>
      <c r="B12" cm="1">
        <f t="array" ref="B12">LARGE(IF(tbl_Savings[OER Status]&lt;&gt;"In development",tbl_Savings[Combined Savings]),4)</f>
        <v>216116.9</v>
      </c>
      <c r="D12" t="str" cm="1">
        <f t="array" ref="D12">INDEX(tbl_Savings[Course],MATCH(LARGE(IF(tbl_Savings[OER Status]&lt;&gt;"In development",tbl_Savings[FA25 Enrollment]+tbl_Savings[SP26 Enrollment]),4),IF(tbl_Savings[OER Status]&lt;&gt;"In development",tbl_Savings[FA25 Enrollment]+tbl_Savings[SP26 Enrollment]),0))</f>
        <v>COL‑101</v>
      </c>
      <c r="E12" cm="1">
        <f t="array" ref="E12">LARGE(IF(tbl_Savings[OER Status]&lt;&gt;"In development",tbl_Savings[FA25 Enrollment]+tbl_Savings[SP26 Enrollment]),4)</f>
        <v>1613</v>
      </c>
    </row>
    <row r="13" spans="1:6" x14ac:dyDescent="0.25">
      <c r="A13" t="str" cm="1">
        <f t="array" ref="A13">INDEX(tbl_Savings[Course],MATCH(LARGE(IF(tbl_Savings[OER Status]&lt;&gt;"In development",tbl_Savings[Combined Savings]),3),IF(tbl_Savings[OER Status]&lt;&gt;"In development",tbl_Savings[Combined Savings]),0))</f>
        <v>AHS‑102</v>
      </c>
      <c r="B13" cm="1">
        <f t="array" ref="B13">LARGE(IF(tbl_Savings[OER Status]&lt;&gt;"In development",tbl_Savings[Combined Savings]),3)</f>
        <v>298371.15000000002</v>
      </c>
      <c r="D13" t="str" cm="1">
        <f t="array" ref="D13">INDEX(tbl_Savings[Course],MATCH(LARGE(IF(tbl_Savings[OER Status]&lt;&gt;"In development",tbl_Savings[FA25 Enrollment]+tbl_Savings[SP26 Enrollment]),3),IF(tbl_Savings[OER Status]&lt;&gt;"In development",tbl_Savings[FA25 Enrollment]+tbl_Savings[SP26 Enrollment]),0))</f>
        <v>ENG‑102</v>
      </c>
      <c r="E13" cm="1">
        <f t="array" ref="E13">LARGE(IF(tbl_Savings[OER Status]&lt;&gt;"In development",tbl_Savings[FA25 Enrollment]+tbl_Savings[SP26 Enrollment]),3)</f>
        <v>2007</v>
      </c>
    </row>
    <row r="14" spans="1:6" x14ac:dyDescent="0.25">
      <c r="A14" t="str" cm="1">
        <f t="array" ref="A14">INDEX(tbl_Savings[Course],MATCH(LARGE(IF(tbl_Savings[OER Status]&lt;&gt;"In development",tbl_Savings[Combined Savings]),2),IF(tbl_Savings[OER Status]&lt;&gt;"In development",tbl_Savings[Combined Savings]),0))</f>
        <v>PSY‑201</v>
      </c>
      <c r="B14" cm="1">
        <f t="array" ref="B14">LARGE(IF(tbl_Savings[OER Status]&lt;&gt;"In development",tbl_Savings[Combined Savings]),2)</f>
        <v>334050</v>
      </c>
      <c r="D14" t="str" cm="1">
        <f t="array" ref="D14">INDEX(tbl_Savings[Course],MATCH(LARGE(IF(tbl_Savings[OER Status]&lt;&gt;"In development",tbl_Savings[FA25 Enrollment]+tbl_Savings[SP26 Enrollment]),2),IF(tbl_Savings[OER Status]&lt;&gt;"In development",tbl_Savings[FA25 Enrollment]+tbl_Savings[SP26 Enrollment]),0))</f>
        <v>PSY‑201</v>
      </c>
      <c r="E14" cm="1">
        <f t="array" ref="E14">LARGE(IF(tbl_Savings[OER Status]&lt;&gt;"In development",tbl_Savings[FA25 Enrollment]+tbl_Savings[SP26 Enrollment]),2)</f>
        <v>2620</v>
      </c>
    </row>
    <row r="15" spans="1:6" x14ac:dyDescent="0.25">
      <c r="A15" t="str" cm="1">
        <f t="array" ref="A15">INDEX(tbl_Savings[Course],MATCH(LARGE(IF(tbl_Savings[OER Status]&lt;&gt;"In development",tbl_Savings[Combined Savings]),1),IF(tbl_Savings[OER Status]&lt;&gt;"In development",tbl_Savings[Combined Savings]),0))</f>
        <v>BIO‑210</v>
      </c>
      <c r="B15" cm="1">
        <f t="array" ref="B15">LARGE(IF(tbl_Savings[OER Status]&lt;&gt;"In development",tbl_Savings[Combined Savings]),1)</f>
        <v>470891.33</v>
      </c>
      <c r="D15" t="str" cm="1">
        <f t="array" ref="D15">INDEX(tbl_Savings[Course],MATCH(LARGE(IF(tbl_Savings[OER Status]&lt;&gt;"In development",tbl_Savings[FA25 Enrollment]+tbl_Savings[SP26 Enrollment]),1),IF(tbl_Savings[OER Status]&lt;&gt;"In development",tbl_Savings[FA25 Enrollment]+tbl_Savings[SP26 Enrollment]),0))</f>
        <v>ENG‑101</v>
      </c>
      <c r="E15" cm="1">
        <f t="array" ref="E15">LARGE(IF(tbl_Savings[OER Status]&lt;&gt;"In development",tbl_Savings[FA25 Enrollment]+tbl_Savings[SP26 Enrollment]),1)</f>
        <v>3029</v>
      </c>
    </row>
    <row r="21" spans="1:6" x14ac:dyDescent="0.25">
      <c r="A21" s="51" t="s">
        <v>0</v>
      </c>
      <c r="B21" s="42" t="s">
        <v>4</v>
      </c>
      <c r="C21" s="42" t="s">
        <v>2896</v>
      </c>
      <c r="D21" s="42" t="s">
        <v>2897</v>
      </c>
      <c r="E21" s="42" t="s">
        <v>159</v>
      </c>
      <c r="F21" s="52" t="s">
        <v>227</v>
      </c>
    </row>
    <row r="22" spans="1:6" x14ac:dyDescent="0.25">
      <c r="A22" s="37" t="s">
        <v>310</v>
      </c>
      <c r="B22" s="43" t="s">
        <v>9</v>
      </c>
      <c r="C22" s="36">
        <v>955</v>
      </c>
      <c r="D22" s="36">
        <v>592</v>
      </c>
      <c r="E22" s="36">
        <v>1547</v>
      </c>
      <c r="F22" s="54">
        <f>IFERROR(SUMIFS(tbl_Savings[Combined Savings],tbl_Savings[Course],A22),0)</f>
        <v>470891.33</v>
      </c>
    </row>
    <row r="23" spans="1:6" x14ac:dyDescent="0.25">
      <c r="A23" s="55" t="s">
        <v>355</v>
      </c>
      <c r="B23" s="13" t="s">
        <v>9</v>
      </c>
      <c r="C23" s="56">
        <v>1477</v>
      </c>
      <c r="D23" s="56">
        <v>1143</v>
      </c>
      <c r="E23" s="56">
        <v>2620</v>
      </c>
      <c r="F23" s="57">
        <f>IFERROR(SUMIFS(tbl_Savings[Combined Savings],tbl_Savings[Course],A23),0)</f>
        <v>334050</v>
      </c>
    </row>
    <row r="24" spans="1:6" x14ac:dyDescent="0.25">
      <c r="A24" s="37" t="s">
        <v>311</v>
      </c>
      <c r="B24" s="43" t="s">
        <v>9</v>
      </c>
      <c r="C24" s="36">
        <v>284</v>
      </c>
      <c r="D24" s="36">
        <v>426</v>
      </c>
      <c r="E24" s="36">
        <v>710</v>
      </c>
      <c r="F24" s="54">
        <f>IFERROR(SUMIFS(tbl_Savings[Combined Savings],tbl_Savings[Course],A24),0)</f>
        <v>216116.9</v>
      </c>
    </row>
    <row r="25" spans="1:6" x14ac:dyDescent="0.25">
      <c r="A25" s="55" t="s">
        <v>308</v>
      </c>
      <c r="B25" s="13" t="s">
        <v>9</v>
      </c>
      <c r="C25" s="56">
        <v>378</v>
      </c>
      <c r="D25" s="56">
        <v>290</v>
      </c>
      <c r="E25" s="56">
        <v>668</v>
      </c>
      <c r="F25" s="57">
        <f>IFERROR(SUMIFS(tbl_Savings[Combined Savings],tbl_Savings[Course],A25),0)</f>
        <v>190667.24</v>
      </c>
    </row>
    <row r="26" spans="1:6" x14ac:dyDescent="0.25">
      <c r="A26" s="37" t="s">
        <v>362</v>
      </c>
      <c r="B26" s="43" t="s">
        <v>9</v>
      </c>
      <c r="C26" s="36">
        <v>847</v>
      </c>
      <c r="D26" s="36">
        <v>705</v>
      </c>
      <c r="E26" s="36">
        <v>1552</v>
      </c>
      <c r="F26" s="54">
        <f>IFERROR(SUMIFS(tbl_Savings[Combined Savings],tbl_Savings[Course],A26),0)</f>
        <v>174600</v>
      </c>
    </row>
    <row r="27" spans="1:6" x14ac:dyDescent="0.25">
      <c r="A27" s="55" t="s">
        <v>327</v>
      </c>
      <c r="B27" s="13" t="s">
        <v>12</v>
      </c>
      <c r="C27" s="56">
        <v>2204</v>
      </c>
      <c r="D27" s="56">
        <v>825</v>
      </c>
      <c r="E27" s="56">
        <v>3029</v>
      </c>
      <c r="F27" s="57">
        <f>IFERROR(SUMIFS(tbl_Savings[Combined Savings],tbl_Savings[Course],A27),0)</f>
        <v>164444.41</v>
      </c>
    </row>
    <row r="28" spans="1:6" x14ac:dyDescent="0.25">
      <c r="A28" s="37" t="s">
        <v>319</v>
      </c>
      <c r="B28" s="43" t="s">
        <v>9</v>
      </c>
      <c r="C28" s="36">
        <v>1070</v>
      </c>
      <c r="D28" s="36">
        <v>543</v>
      </c>
      <c r="E28" s="36">
        <v>1613</v>
      </c>
      <c r="F28" s="54">
        <f>IFERROR(SUMIFS(tbl_Savings[Combined Savings],tbl_Savings[Course],A28),0)</f>
        <v>161300</v>
      </c>
    </row>
    <row r="29" spans="1:6" x14ac:dyDescent="0.25">
      <c r="A29" s="55" t="s">
        <v>306</v>
      </c>
      <c r="B29" s="13" t="s">
        <v>12</v>
      </c>
      <c r="C29" s="56">
        <v>467</v>
      </c>
      <c r="D29" s="56">
        <v>338</v>
      </c>
      <c r="E29" s="56">
        <v>805</v>
      </c>
      <c r="F29" s="57">
        <f>IFERROR(SUMIFS(tbl_Savings[Combined Savings],tbl_Savings[Course],A29),0)</f>
        <v>154213.85</v>
      </c>
    </row>
    <row r="30" spans="1:6" x14ac:dyDescent="0.25">
      <c r="A30" s="37" t="s">
        <v>333</v>
      </c>
      <c r="B30" s="43" t="s">
        <v>9</v>
      </c>
      <c r="C30" s="36">
        <v>558</v>
      </c>
      <c r="D30" s="36">
        <v>245</v>
      </c>
      <c r="E30" s="36">
        <v>803</v>
      </c>
      <c r="F30" s="54">
        <f>IFERROR(SUMIFS(tbl_Savings[Combined Savings],tbl_Savings[Course],A30),0)</f>
        <v>152770.75</v>
      </c>
    </row>
    <row r="31" spans="1:6" x14ac:dyDescent="0.25">
      <c r="A31" s="55" t="s">
        <v>334</v>
      </c>
      <c r="B31" s="13" t="s">
        <v>9</v>
      </c>
      <c r="C31" s="56">
        <v>322</v>
      </c>
      <c r="D31" s="56">
        <v>479</v>
      </c>
      <c r="E31" s="56">
        <v>801</v>
      </c>
      <c r="F31" s="57">
        <f>IFERROR(SUMIFS(tbl_Savings[Combined Savings],tbl_Savings[Course],A31),0)</f>
        <v>152390.25</v>
      </c>
    </row>
    <row r="32" spans="1:6" x14ac:dyDescent="0.25">
      <c r="A32" s="37" t="s">
        <v>341</v>
      </c>
      <c r="B32" s="43" t="s">
        <v>9</v>
      </c>
      <c r="C32" s="36">
        <v>556</v>
      </c>
      <c r="D32" s="36">
        <v>495</v>
      </c>
      <c r="E32" s="36">
        <v>1051</v>
      </c>
      <c r="F32" s="54">
        <f>IFERROR(SUMIFS(tbl_Savings[Combined Savings],tbl_Savings[Course],A32),0)</f>
        <v>119099.31999999999</v>
      </c>
    </row>
    <row r="33" spans="1:6" x14ac:dyDescent="0.25">
      <c r="A33" s="55" t="s">
        <v>329</v>
      </c>
      <c r="B33" s="13" t="s">
        <v>9</v>
      </c>
      <c r="C33" s="56">
        <v>505</v>
      </c>
      <c r="D33" s="56">
        <v>409</v>
      </c>
      <c r="E33" s="56">
        <v>914</v>
      </c>
      <c r="F33" s="57">
        <f>IFERROR(SUMIFS(tbl_Savings[Combined Savings],tbl_Savings[Course],A33),0)</f>
        <v>118490.95999999999</v>
      </c>
    </row>
    <row r="34" spans="1:6" x14ac:dyDescent="0.25">
      <c r="A34" s="37" t="s">
        <v>360</v>
      </c>
      <c r="B34" s="43" t="s">
        <v>9</v>
      </c>
      <c r="C34" s="36">
        <v>587</v>
      </c>
      <c r="D34" s="36">
        <v>553</v>
      </c>
      <c r="E34" s="36">
        <v>1140</v>
      </c>
      <c r="F34" s="54">
        <f>IFERROR(SUMIFS(tbl_Savings[Combined Savings],tbl_Savings[Course],A34),0)</f>
        <v>113988.59999999999</v>
      </c>
    </row>
    <row r="35" spans="1:6" x14ac:dyDescent="0.25">
      <c r="A35" s="55" t="s">
        <v>356</v>
      </c>
      <c r="B35" s="13" t="s">
        <v>9</v>
      </c>
      <c r="C35" s="56">
        <v>316</v>
      </c>
      <c r="D35" s="56">
        <v>384</v>
      </c>
      <c r="E35" s="56">
        <v>700</v>
      </c>
      <c r="F35" s="57">
        <f>IFERROR(SUMIFS(tbl_Savings[Combined Savings],tbl_Savings[Course],A35),0)</f>
        <v>112000</v>
      </c>
    </row>
    <row r="36" spans="1:6" x14ac:dyDescent="0.25">
      <c r="A36" s="37" t="s">
        <v>337</v>
      </c>
      <c r="B36" s="43" t="s">
        <v>9</v>
      </c>
      <c r="C36" s="36">
        <v>596</v>
      </c>
      <c r="D36" s="36">
        <v>384</v>
      </c>
      <c r="E36" s="36">
        <v>980</v>
      </c>
      <c r="F36" s="54">
        <f>IFERROR(SUMIFS(tbl_Savings[Combined Savings],tbl_Savings[Course],A36),0)</f>
        <v>110250</v>
      </c>
    </row>
    <row r="37" spans="1:6" x14ac:dyDescent="0.25">
      <c r="A37" s="55" t="s">
        <v>328</v>
      </c>
      <c r="B37" s="13" t="s">
        <v>12</v>
      </c>
      <c r="C37" s="56">
        <v>592</v>
      </c>
      <c r="D37" s="56">
        <v>1415</v>
      </c>
      <c r="E37" s="56">
        <v>2007</v>
      </c>
      <c r="F37" s="57">
        <f>IFERROR(SUMIFS(tbl_Savings[Combined Savings],tbl_Savings[Course],A37),0)</f>
        <v>108960.03</v>
      </c>
    </row>
    <row r="38" spans="1:6" x14ac:dyDescent="0.25">
      <c r="A38" s="37" t="s">
        <v>352</v>
      </c>
      <c r="B38" s="43" t="s">
        <v>9</v>
      </c>
      <c r="C38" s="36">
        <v>397</v>
      </c>
      <c r="D38" s="36">
        <v>266</v>
      </c>
      <c r="E38" s="36">
        <v>663</v>
      </c>
      <c r="F38" s="54">
        <f>IFERROR(SUMIFS(tbl_Savings[Combined Savings],tbl_Savings[Course],A38),0)</f>
        <v>103235.73000000001</v>
      </c>
    </row>
    <row r="39" spans="1:6" x14ac:dyDescent="0.25">
      <c r="A39" s="55" t="s">
        <v>321</v>
      </c>
      <c r="B39" s="13" t="s">
        <v>9</v>
      </c>
      <c r="C39" s="56">
        <v>441</v>
      </c>
      <c r="D39" s="56">
        <v>583</v>
      </c>
      <c r="E39" s="56">
        <v>1024</v>
      </c>
      <c r="F39" s="57">
        <f>IFERROR(SUMIFS(tbl_Savings[Combined Savings],tbl_Savings[Course],A39),0)</f>
        <v>102400</v>
      </c>
    </row>
    <row r="40" spans="1:6" x14ac:dyDescent="0.25">
      <c r="A40" s="37" t="s">
        <v>354</v>
      </c>
      <c r="B40" s="43" t="s">
        <v>9</v>
      </c>
      <c r="C40" s="36">
        <v>454</v>
      </c>
      <c r="D40" s="36">
        <v>178</v>
      </c>
      <c r="E40" s="36">
        <v>632</v>
      </c>
      <c r="F40" s="54">
        <f>IFERROR(SUMIFS(tbl_Savings[Combined Savings],tbl_Savings[Course],A40),0)</f>
        <v>93378</v>
      </c>
    </row>
    <row r="41" spans="1:6" x14ac:dyDescent="0.25">
      <c r="A41" s="55" t="s">
        <v>302</v>
      </c>
      <c r="B41" s="13" t="s">
        <v>9</v>
      </c>
      <c r="C41" s="56">
        <v>599</v>
      </c>
      <c r="D41" s="56">
        <v>460</v>
      </c>
      <c r="E41" s="56">
        <v>1059</v>
      </c>
      <c r="F41" s="57">
        <f>IFERROR(SUMIFS(tbl_Savings[Combined Savings],tbl_Savings[Course],A41),0)</f>
        <v>91063.409999999989</v>
      </c>
    </row>
    <row r="42" spans="1:6" x14ac:dyDescent="0.25">
      <c r="A42" s="37" t="s">
        <v>347</v>
      </c>
      <c r="B42" s="43" t="s">
        <v>9</v>
      </c>
      <c r="C42" s="36">
        <v>172</v>
      </c>
      <c r="D42" s="36">
        <v>134</v>
      </c>
      <c r="E42" s="36">
        <v>306</v>
      </c>
      <c r="F42" s="54">
        <f>IFERROR(SUMIFS(tbl_Savings[Combined Savings],tbl_Savings[Course],A42),0)</f>
        <v>74966.94</v>
      </c>
    </row>
    <row r="43" spans="1:6" x14ac:dyDescent="0.25">
      <c r="A43" s="55" t="s">
        <v>314</v>
      </c>
      <c r="B43" s="13" t="s">
        <v>9</v>
      </c>
      <c r="C43" s="56">
        <v>140</v>
      </c>
      <c r="D43" s="56">
        <v>153</v>
      </c>
      <c r="E43" s="56">
        <v>293</v>
      </c>
      <c r="F43" s="57">
        <f>IFERROR(SUMIFS(tbl_Savings[Combined Savings],tbl_Savings[Course],A43),0)</f>
        <v>71782.070000000007</v>
      </c>
    </row>
    <row r="44" spans="1:6" x14ac:dyDescent="0.25">
      <c r="A44" s="37" t="s">
        <v>312</v>
      </c>
      <c r="B44" s="43" t="s">
        <v>9</v>
      </c>
      <c r="C44" s="36">
        <v>254</v>
      </c>
      <c r="D44" s="36">
        <v>191</v>
      </c>
      <c r="E44" s="36">
        <v>445</v>
      </c>
      <c r="F44" s="54">
        <f>IFERROR(SUMIFS(tbl_Savings[Combined Savings],tbl_Savings[Course],A44),0)</f>
        <v>69001.7</v>
      </c>
    </row>
    <row r="45" spans="1:6" x14ac:dyDescent="0.25">
      <c r="A45" s="55" t="s">
        <v>315</v>
      </c>
      <c r="B45" s="13" t="s">
        <v>9</v>
      </c>
      <c r="C45" s="56">
        <v>248</v>
      </c>
      <c r="D45" s="56">
        <v>252</v>
      </c>
      <c r="E45" s="56">
        <v>500</v>
      </c>
      <c r="F45" s="57">
        <f>IFERROR(SUMIFS(tbl_Savings[Combined Savings],tbl_Savings[Course],A45),0)</f>
        <v>68170</v>
      </c>
    </row>
    <row r="46" spans="1:6" x14ac:dyDescent="0.25">
      <c r="A46" s="37" t="s">
        <v>320</v>
      </c>
      <c r="B46" s="43" t="s">
        <v>9</v>
      </c>
      <c r="C46" s="36">
        <v>411</v>
      </c>
      <c r="D46" s="36">
        <v>206</v>
      </c>
      <c r="E46" s="36">
        <v>617</v>
      </c>
      <c r="F46" s="54">
        <f>IFERROR(SUMIFS(tbl_Savings[Combined Savings],tbl_Savings[Course],A46),0)</f>
        <v>61700</v>
      </c>
    </row>
    <row r="47" spans="1:6" x14ac:dyDescent="0.25">
      <c r="A47" s="55" t="s">
        <v>332</v>
      </c>
      <c r="B47" s="13" t="s">
        <v>9</v>
      </c>
      <c r="C47" s="56">
        <v>125</v>
      </c>
      <c r="D47" s="56">
        <v>195</v>
      </c>
      <c r="E47" s="56">
        <v>320</v>
      </c>
      <c r="F47" s="57">
        <f>IFERROR(SUMIFS(tbl_Savings[Combined Savings],tbl_Savings[Course],A47),0)</f>
        <v>57609.599999999999</v>
      </c>
    </row>
    <row r="48" spans="1:6" x14ac:dyDescent="0.25">
      <c r="A48" s="37" t="s">
        <v>363</v>
      </c>
      <c r="B48" s="43" t="s">
        <v>12</v>
      </c>
      <c r="C48" s="36">
        <v>294</v>
      </c>
      <c r="D48" s="36">
        <v>171</v>
      </c>
      <c r="E48" s="36">
        <v>465</v>
      </c>
      <c r="F48" s="54">
        <f>IFERROR(SUMIFS(tbl_Savings[Combined Savings],tbl_Savings[Course],A48),0)</f>
        <v>54986.25</v>
      </c>
    </row>
    <row r="49" spans="1:6" x14ac:dyDescent="0.25">
      <c r="A49" s="55" t="s">
        <v>331</v>
      </c>
      <c r="B49" s="13" t="s">
        <v>9</v>
      </c>
      <c r="C49" s="56">
        <v>198</v>
      </c>
      <c r="D49" s="56">
        <v>115</v>
      </c>
      <c r="E49" s="56">
        <v>313</v>
      </c>
      <c r="F49" s="57">
        <f>IFERROR(SUMIFS(tbl_Savings[Combined Savings],tbl_Savings[Course],A49),0)</f>
        <v>54145.87000000001</v>
      </c>
    </row>
    <row r="50" spans="1:6" x14ac:dyDescent="0.25">
      <c r="A50" s="37" t="s">
        <v>344</v>
      </c>
      <c r="B50" s="43" t="s">
        <v>9</v>
      </c>
      <c r="C50" s="36">
        <v>118</v>
      </c>
      <c r="D50" s="36">
        <v>83</v>
      </c>
      <c r="E50" s="36">
        <v>201</v>
      </c>
      <c r="F50" s="54">
        <f>IFERROR(SUMIFS(tbl_Savings[Combined Savings],tbl_Savings[Course],A50),0)</f>
        <v>35619.210000000006</v>
      </c>
    </row>
    <row r="51" spans="1:6" x14ac:dyDescent="0.25">
      <c r="A51" s="55" t="s">
        <v>338</v>
      </c>
      <c r="B51" s="13" t="s">
        <v>9</v>
      </c>
      <c r="C51" s="56">
        <v>137</v>
      </c>
      <c r="D51" s="56">
        <v>155</v>
      </c>
      <c r="E51" s="56">
        <v>292</v>
      </c>
      <c r="F51" s="57">
        <f>IFERROR(SUMIFS(tbl_Savings[Combined Savings],tbl_Savings[Course],A51),0)</f>
        <v>32850</v>
      </c>
    </row>
    <row r="52" spans="1:6" x14ac:dyDescent="0.25">
      <c r="A52" s="37" t="s">
        <v>305</v>
      </c>
      <c r="B52" s="43" t="s">
        <v>9</v>
      </c>
      <c r="C52" s="36">
        <v>45</v>
      </c>
      <c r="D52" s="36">
        <v>108</v>
      </c>
      <c r="E52" s="36">
        <v>153</v>
      </c>
      <c r="F52" s="54">
        <f>IFERROR(SUMIFS(tbl_Savings[Combined Savings],tbl_Savings[Course],A52),0)</f>
        <v>28211.67</v>
      </c>
    </row>
    <row r="53" spans="1:6" x14ac:dyDescent="0.25">
      <c r="A53" s="55" t="s">
        <v>324</v>
      </c>
      <c r="B53" s="13" t="s">
        <v>9</v>
      </c>
      <c r="C53" s="56">
        <v>35</v>
      </c>
      <c r="D53" s="56">
        <v>120</v>
      </c>
      <c r="E53" s="56">
        <v>155</v>
      </c>
      <c r="F53" s="57">
        <f>IFERROR(SUMIFS(tbl_Savings[Combined Savings],tbl_Savings[Course],A53),0)</f>
        <v>27123.45</v>
      </c>
    </row>
    <row r="54" spans="1:6" x14ac:dyDescent="0.25">
      <c r="A54" s="37" t="s">
        <v>65</v>
      </c>
      <c r="B54" s="43" t="s">
        <v>9</v>
      </c>
      <c r="C54" s="36">
        <v>137</v>
      </c>
      <c r="D54" s="36">
        <v>110</v>
      </c>
      <c r="E54" s="36">
        <v>247</v>
      </c>
      <c r="F54" s="54">
        <f>IFERROR(SUMIFS(tbl_Savings[Combined Savings],tbl_Savings[Course],A54),0)</f>
        <v>24700</v>
      </c>
    </row>
    <row r="55" spans="1:6" x14ac:dyDescent="0.25">
      <c r="A55" s="55" t="s">
        <v>301</v>
      </c>
      <c r="B55" s="13" t="s">
        <v>9</v>
      </c>
      <c r="C55" s="56">
        <v>123</v>
      </c>
      <c r="D55" s="56">
        <v>100</v>
      </c>
      <c r="E55" s="56">
        <v>223</v>
      </c>
      <c r="F55" s="57">
        <f>IFERROR(SUMIFS(tbl_Savings[Combined Savings],tbl_Savings[Course],A55),0)</f>
        <v>20866.11</v>
      </c>
    </row>
    <row r="56" spans="1:6" x14ac:dyDescent="0.25">
      <c r="A56" s="37" t="s">
        <v>342</v>
      </c>
      <c r="B56" s="43" t="s">
        <v>9</v>
      </c>
      <c r="C56" s="36">
        <v>110</v>
      </c>
      <c r="D56" s="36">
        <v>87</v>
      </c>
      <c r="E56" s="36">
        <v>197</v>
      </c>
      <c r="F56" s="54">
        <f>IFERROR(SUMIFS(tbl_Savings[Combined Savings],tbl_Savings[Course],A56),0)</f>
        <v>19700</v>
      </c>
    </row>
    <row r="57" spans="1:6" x14ac:dyDescent="0.25">
      <c r="A57" s="55" t="s">
        <v>336</v>
      </c>
      <c r="B57" s="13" t="s">
        <v>9</v>
      </c>
      <c r="C57" s="56"/>
      <c r="D57" s="56">
        <v>184</v>
      </c>
      <c r="E57" s="56">
        <v>184</v>
      </c>
      <c r="F57" s="57">
        <f>IFERROR(SUMIFS(tbl_Savings[Combined Savings],tbl_Savings[Course],A57),0)</f>
        <v>18400</v>
      </c>
    </row>
    <row r="58" spans="1:6" x14ac:dyDescent="0.25">
      <c r="A58" s="37" t="s">
        <v>303</v>
      </c>
      <c r="B58" s="43" t="s">
        <v>9</v>
      </c>
      <c r="C58" s="36">
        <v>72</v>
      </c>
      <c r="D58" s="36">
        <v>102</v>
      </c>
      <c r="E58" s="36">
        <v>174</v>
      </c>
      <c r="F58" s="54">
        <f>IFERROR(SUMIFS(tbl_Savings[Combined Savings],tbl_Savings[Course],A58),0)</f>
        <v>17400</v>
      </c>
    </row>
    <row r="59" spans="1:6" x14ac:dyDescent="0.25">
      <c r="A59" s="55" t="s">
        <v>359</v>
      </c>
      <c r="B59" s="13" t="s">
        <v>9</v>
      </c>
      <c r="C59" s="56">
        <v>159</v>
      </c>
      <c r="D59" s="56">
        <v>0</v>
      </c>
      <c r="E59" s="56">
        <v>159</v>
      </c>
      <c r="F59" s="57">
        <f>IFERROR(SUMIFS(tbl_Savings[Combined Savings],tbl_Savings[Course],A59),0)</f>
        <v>15900</v>
      </c>
    </row>
    <row r="60" spans="1:6" x14ac:dyDescent="0.25">
      <c r="A60" s="37" t="s">
        <v>339</v>
      </c>
      <c r="B60" s="43" t="s">
        <v>9</v>
      </c>
      <c r="C60" s="36">
        <v>59</v>
      </c>
      <c r="D60" s="36">
        <v>77</v>
      </c>
      <c r="E60" s="36">
        <v>136</v>
      </c>
      <c r="F60" s="54">
        <f>IFERROR(SUMIFS(tbl_Savings[Combined Savings],tbl_Savings[Course],A60),0)</f>
        <v>15300</v>
      </c>
    </row>
    <row r="61" spans="1:6" x14ac:dyDescent="0.25">
      <c r="A61" s="55" t="s">
        <v>309</v>
      </c>
      <c r="B61" s="13" t="s">
        <v>9</v>
      </c>
      <c r="C61" s="56">
        <v>50</v>
      </c>
      <c r="D61" s="56">
        <v>57</v>
      </c>
      <c r="E61" s="56">
        <v>107</v>
      </c>
      <c r="F61" s="57">
        <f>IFERROR(SUMIFS(tbl_Savings[Combined Savings],tbl_Savings[Course],A61),0)</f>
        <v>14213.880000000001</v>
      </c>
    </row>
    <row r="62" spans="1:6" x14ac:dyDescent="0.25">
      <c r="A62" s="37" t="s">
        <v>340</v>
      </c>
      <c r="B62" s="43" t="s">
        <v>9</v>
      </c>
      <c r="C62" s="36">
        <v>100</v>
      </c>
      <c r="D62" s="36">
        <v>41</v>
      </c>
      <c r="E62" s="36">
        <v>141</v>
      </c>
      <c r="F62" s="54">
        <f>IFERROR(SUMIFS(tbl_Savings[Combined Savings],tbl_Savings[Course],A62),0)</f>
        <v>14100</v>
      </c>
    </row>
    <row r="63" spans="1:6" x14ac:dyDescent="0.25">
      <c r="A63" s="55" t="s">
        <v>358</v>
      </c>
      <c r="B63" s="13" t="s">
        <v>9</v>
      </c>
      <c r="C63" s="56">
        <v>42</v>
      </c>
      <c r="D63" s="56">
        <v>62</v>
      </c>
      <c r="E63" s="56">
        <v>104</v>
      </c>
      <c r="F63" s="57">
        <f>IFERROR(SUMIFS(tbl_Savings[Combined Savings],tbl_Savings[Course],A63),0)</f>
        <v>12998.96</v>
      </c>
    </row>
    <row r="64" spans="1:6" x14ac:dyDescent="0.25">
      <c r="A64" s="37" t="s">
        <v>353</v>
      </c>
      <c r="B64" s="43" t="s">
        <v>9</v>
      </c>
      <c r="C64" s="36">
        <v>44</v>
      </c>
      <c r="D64" s="36">
        <v>84</v>
      </c>
      <c r="E64" s="36">
        <v>128</v>
      </c>
      <c r="F64" s="54">
        <f>IFERROR(SUMIFS(tbl_Savings[Combined Savings],tbl_Savings[Course],A64),0)</f>
        <v>12800</v>
      </c>
    </row>
    <row r="65" spans="1:6" x14ac:dyDescent="0.25">
      <c r="A65" s="55" t="s">
        <v>330</v>
      </c>
      <c r="B65" s="13" t="s">
        <v>9</v>
      </c>
      <c r="C65" s="56">
        <v>54</v>
      </c>
      <c r="D65" s="56">
        <v>70</v>
      </c>
      <c r="E65" s="56">
        <v>124</v>
      </c>
      <c r="F65" s="57">
        <f>IFERROR(SUMIFS(tbl_Savings[Combined Savings],tbl_Savings[Course],A65),0)</f>
        <v>12400</v>
      </c>
    </row>
    <row r="66" spans="1:6" x14ac:dyDescent="0.25">
      <c r="A66" s="37" t="s">
        <v>313</v>
      </c>
      <c r="B66" s="43" t="s">
        <v>9</v>
      </c>
      <c r="C66" s="36">
        <v>67</v>
      </c>
      <c r="D66" s="36">
        <v>48</v>
      </c>
      <c r="E66" s="36">
        <v>115</v>
      </c>
      <c r="F66" s="54">
        <f>IFERROR(SUMIFS(tbl_Savings[Combined Savings],tbl_Savings[Course],A66),0)</f>
        <v>11500</v>
      </c>
    </row>
    <row r="67" spans="1:6" x14ac:dyDescent="0.25">
      <c r="A67" s="55" t="s">
        <v>335</v>
      </c>
      <c r="B67" s="13" t="s">
        <v>9</v>
      </c>
      <c r="C67" s="56">
        <v>32</v>
      </c>
      <c r="D67" s="56">
        <v>27</v>
      </c>
      <c r="E67" s="56">
        <v>59</v>
      </c>
      <c r="F67" s="57">
        <f>IFERROR(SUMIFS(tbl_Savings[Combined Savings],tbl_Savings[Course],A67),0)</f>
        <v>11061.91</v>
      </c>
    </row>
    <row r="68" spans="1:6" x14ac:dyDescent="0.25">
      <c r="A68" s="37" t="s">
        <v>304</v>
      </c>
      <c r="B68" s="43" t="s">
        <v>9</v>
      </c>
      <c r="C68" s="36">
        <v>45</v>
      </c>
      <c r="D68" s="36">
        <v>42</v>
      </c>
      <c r="E68" s="36">
        <v>87</v>
      </c>
      <c r="F68" s="54">
        <f>IFERROR(SUMIFS(tbl_Savings[Combined Savings],tbl_Savings[Course],A68),0)</f>
        <v>8700</v>
      </c>
    </row>
    <row r="69" spans="1:6" x14ac:dyDescent="0.25">
      <c r="A69" s="55" t="s">
        <v>346</v>
      </c>
      <c r="B69" s="13" t="s">
        <v>9</v>
      </c>
      <c r="C69" s="56">
        <v>37</v>
      </c>
      <c r="D69" s="56">
        <v>34</v>
      </c>
      <c r="E69" s="56">
        <v>71</v>
      </c>
      <c r="F69" s="57">
        <f>IFERROR(SUMIFS(tbl_Savings[Combined Savings],tbl_Savings[Course],A69),0)</f>
        <v>8520</v>
      </c>
    </row>
    <row r="70" spans="1:6" x14ac:dyDescent="0.25">
      <c r="A70" s="37" t="s">
        <v>325</v>
      </c>
      <c r="B70" s="43" t="s">
        <v>9</v>
      </c>
      <c r="C70" s="36"/>
      <c r="D70" s="36">
        <v>82</v>
      </c>
      <c r="E70" s="36">
        <v>82</v>
      </c>
      <c r="F70" s="54">
        <f>IFERROR(SUMIFS(tbl_Savings[Combined Savings],tbl_Savings[Course],A70),0)</f>
        <v>8200</v>
      </c>
    </row>
    <row r="71" spans="1:6" x14ac:dyDescent="0.25">
      <c r="A71" s="55" t="s">
        <v>361</v>
      </c>
      <c r="B71" s="13" t="s">
        <v>9</v>
      </c>
      <c r="C71" s="56">
        <v>47</v>
      </c>
      <c r="D71" s="56">
        <v>38</v>
      </c>
      <c r="E71" s="56">
        <v>85</v>
      </c>
      <c r="F71" s="57">
        <f>IFERROR(SUMIFS(tbl_Savings[Combined Savings],tbl_Savings[Course],A71),0)</f>
        <v>7649.15</v>
      </c>
    </row>
    <row r="72" spans="1:6" x14ac:dyDescent="0.25">
      <c r="A72" s="37" t="s">
        <v>349</v>
      </c>
      <c r="B72" s="43" t="s">
        <v>9</v>
      </c>
      <c r="C72" s="36"/>
      <c r="D72" s="36">
        <v>34</v>
      </c>
      <c r="E72" s="36">
        <v>34</v>
      </c>
      <c r="F72" s="54">
        <f>IFERROR(SUMIFS(tbl_Savings[Combined Savings],tbl_Savings[Course],A72),0)</f>
        <v>7224.66</v>
      </c>
    </row>
    <row r="73" spans="1:6" x14ac:dyDescent="0.25">
      <c r="A73" s="55" t="s">
        <v>102</v>
      </c>
      <c r="B73" s="13" t="s">
        <v>9</v>
      </c>
      <c r="C73" s="56"/>
      <c r="D73" s="56">
        <v>64</v>
      </c>
      <c r="E73" s="56">
        <v>64</v>
      </c>
      <c r="F73" s="57">
        <f>IFERROR(SUMIFS(tbl_Savings[Combined Savings],tbl_Savings[Course],A73),0)</f>
        <v>6400</v>
      </c>
    </row>
    <row r="74" spans="1:6" x14ac:dyDescent="0.25">
      <c r="A74" s="37" t="s">
        <v>37</v>
      </c>
      <c r="B74" s="43" t="s">
        <v>9</v>
      </c>
      <c r="C74" s="36"/>
      <c r="D74" s="36">
        <v>48</v>
      </c>
      <c r="E74" s="36">
        <v>48</v>
      </c>
      <c r="F74" s="54">
        <f>IFERROR(SUMIFS(tbl_Savings[Combined Savings],tbl_Savings[Course],A74),0)</f>
        <v>6376.32</v>
      </c>
    </row>
    <row r="75" spans="1:6" x14ac:dyDescent="0.25">
      <c r="A75" s="55" t="s">
        <v>326</v>
      </c>
      <c r="B75" s="13" t="s">
        <v>9</v>
      </c>
      <c r="C75" s="56"/>
      <c r="D75" s="56">
        <v>52</v>
      </c>
      <c r="E75" s="56">
        <v>52</v>
      </c>
      <c r="F75" s="57">
        <f>IFERROR(SUMIFS(tbl_Savings[Combined Savings],tbl_Savings[Course],A75),0)</f>
        <v>5200</v>
      </c>
    </row>
    <row r="76" spans="1:6" x14ac:dyDescent="0.25">
      <c r="A76" s="37" t="s">
        <v>104</v>
      </c>
      <c r="B76" s="43" t="s">
        <v>9</v>
      </c>
      <c r="C76" s="36"/>
      <c r="D76" s="36">
        <v>44</v>
      </c>
      <c r="E76" s="36">
        <v>44</v>
      </c>
      <c r="F76" s="54">
        <f>IFERROR(SUMIFS(tbl_Savings[Combined Savings],tbl_Savings[Course],A76),0)</f>
        <v>4400</v>
      </c>
    </row>
    <row r="77" spans="1:6" x14ac:dyDescent="0.25">
      <c r="A77" s="55" t="s">
        <v>351</v>
      </c>
      <c r="B77" s="13" t="s">
        <v>9</v>
      </c>
      <c r="C77" s="56">
        <v>21</v>
      </c>
      <c r="D77" s="56">
        <v>7</v>
      </c>
      <c r="E77" s="56">
        <v>28</v>
      </c>
      <c r="F77" s="57">
        <f>IFERROR(SUMIFS(tbl_Savings[Combined Savings],tbl_Savings[Course],A77),0)</f>
        <v>3331.72</v>
      </c>
    </row>
    <row r="78" spans="1:6" x14ac:dyDescent="0.25">
      <c r="A78" s="37" t="s">
        <v>343</v>
      </c>
      <c r="B78" s="43" t="s">
        <v>9</v>
      </c>
      <c r="C78" s="36">
        <v>18</v>
      </c>
      <c r="D78" s="36">
        <v>0</v>
      </c>
      <c r="E78" s="36">
        <v>18</v>
      </c>
      <c r="F78" s="54">
        <f>IFERROR(SUMIFS(tbl_Savings[Combined Savings],tbl_Savings[Course],A78),0)</f>
        <v>2655</v>
      </c>
    </row>
    <row r="79" spans="1:6" x14ac:dyDescent="0.25">
      <c r="A79" s="55" t="s">
        <v>103</v>
      </c>
      <c r="B79" s="13" t="s">
        <v>9</v>
      </c>
      <c r="C79" s="56"/>
      <c r="D79" s="56">
        <v>25</v>
      </c>
      <c r="E79" s="56">
        <v>25</v>
      </c>
      <c r="F79" s="57">
        <f>IFERROR(SUMIFS(tbl_Savings[Combined Savings],tbl_Savings[Course],A79),0)</f>
        <v>2500</v>
      </c>
    </row>
    <row r="80" spans="1:6" x14ac:dyDescent="0.25">
      <c r="A80" s="37" t="s">
        <v>357</v>
      </c>
      <c r="B80" s="43" t="s">
        <v>9</v>
      </c>
      <c r="C80" s="36">
        <v>14</v>
      </c>
      <c r="D80" s="36">
        <v>10</v>
      </c>
      <c r="E80" s="36">
        <v>24</v>
      </c>
      <c r="F80" s="54">
        <f>IFERROR(SUMIFS(tbl_Savings[Combined Savings],tbl_Savings[Course],A80),0)</f>
        <v>2400</v>
      </c>
    </row>
    <row r="81" spans="1:6" x14ac:dyDescent="0.25">
      <c r="A81" s="55" t="s">
        <v>323</v>
      </c>
      <c r="B81" s="13" t="s">
        <v>9</v>
      </c>
      <c r="C81" s="56">
        <v>14</v>
      </c>
      <c r="D81" s="56">
        <v>0</v>
      </c>
      <c r="E81" s="56">
        <v>14</v>
      </c>
      <c r="F81" s="57">
        <f>IFERROR(SUMIFS(tbl_Savings[Combined Savings],tbl_Savings[Course],A81),0)</f>
        <v>1400</v>
      </c>
    </row>
    <row r="82" spans="1:6" x14ac:dyDescent="0.25">
      <c r="A82" s="37" t="s">
        <v>299</v>
      </c>
      <c r="B82" s="43" t="s">
        <v>9</v>
      </c>
      <c r="C82" s="36"/>
      <c r="D82" s="36">
        <v>13</v>
      </c>
      <c r="E82" s="36">
        <v>13</v>
      </c>
      <c r="F82" s="54">
        <f>IFERROR(SUMIFS(tbl_Savings[Combined Savings],tbl_Savings[Course],A82),0)</f>
        <v>1300</v>
      </c>
    </row>
    <row r="83" spans="1:6" x14ac:dyDescent="0.25">
      <c r="A83" s="55" t="s">
        <v>96</v>
      </c>
      <c r="B83" s="13" t="s">
        <v>9</v>
      </c>
      <c r="C83" s="56"/>
      <c r="D83" s="56">
        <v>13</v>
      </c>
      <c r="E83" s="56">
        <v>13</v>
      </c>
      <c r="F83" s="57">
        <f>IFERROR(SUMIFS(tbl_Savings[Combined Savings],tbl_Savings[Course],A83),0)</f>
        <v>1300</v>
      </c>
    </row>
    <row r="84" spans="1:6" x14ac:dyDescent="0.25">
      <c r="A84" s="37" t="s">
        <v>105</v>
      </c>
      <c r="B84" s="43" t="s">
        <v>9</v>
      </c>
      <c r="C84" s="36"/>
      <c r="D84" s="36">
        <v>8</v>
      </c>
      <c r="E84" s="36">
        <v>8</v>
      </c>
      <c r="F84" s="54">
        <f>IFERROR(SUMIFS(tbl_Savings[Combined Savings],tbl_Savings[Course],A84),0)</f>
        <v>800</v>
      </c>
    </row>
    <row r="85" spans="1:6" x14ac:dyDescent="0.25">
      <c r="A85" s="55" t="s">
        <v>13</v>
      </c>
      <c r="B85" s="13" t="s">
        <v>9</v>
      </c>
      <c r="C85" s="56"/>
      <c r="D85" s="56">
        <v>7</v>
      </c>
      <c r="E85" s="56">
        <v>7</v>
      </c>
      <c r="F85" s="57">
        <f>IFERROR(SUMIFS(tbl_Savings[Combined Savings],tbl_Savings[Course],A85),0)</f>
        <v>700</v>
      </c>
    </row>
    <row r="86" spans="1:6" x14ac:dyDescent="0.25">
      <c r="A86" s="37" t="s">
        <v>345</v>
      </c>
      <c r="B86" s="43" t="s">
        <v>9</v>
      </c>
      <c r="C86" s="36"/>
      <c r="D86" s="36">
        <v>7</v>
      </c>
      <c r="E86" s="36">
        <v>7</v>
      </c>
      <c r="F86" s="54">
        <f>IFERROR(SUMIFS(tbl_Savings[Combined Savings],tbl_Savings[Course],A86),0)</f>
        <v>700</v>
      </c>
    </row>
    <row r="87" spans="1:6" x14ac:dyDescent="0.25">
      <c r="A87" s="55" t="s">
        <v>350</v>
      </c>
      <c r="B87" s="13" t="s">
        <v>9</v>
      </c>
      <c r="C87" s="56">
        <v>1</v>
      </c>
      <c r="D87" s="56">
        <v>5</v>
      </c>
      <c r="E87" s="56">
        <v>6</v>
      </c>
      <c r="F87" s="57">
        <f>IFERROR(SUMIFS(tbl_Savings[Combined Savings],tbl_Savings[Course],A87),0)</f>
        <v>600</v>
      </c>
    </row>
    <row r="88" spans="1:6" x14ac:dyDescent="0.25">
      <c r="A88" s="37" t="s">
        <v>42</v>
      </c>
      <c r="B88" s="43" t="s">
        <v>9</v>
      </c>
      <c r="C88" s="36"/>
      <c r="D88" s="36">
        <v>5</v>
      </c>
      <c r="E88" s="36">
        <v>5</v>
      </c>
      <c r="F88" s="54">
        <f>IFERROR(SUMIFS(tbl_Savings[Combined Savings],tbl_Savings[Course],A88),0)</f>
        <v>500</v>
      </c>
    </row>
    <row r="89" spans="1:6" x14ac:dyDescent="0.25">
      <c r="A89" s="55" t="s">
        <v>86</v>
      </c>
      <c r="B89" s="13" t="s">
        <v>9</v>
      </c>
      <c r="C89" s="56"/>
      <c r="D89" s="56">
        <v>5</v>
      </c>
      <c r="E89" s="56">
        <v>5</v>
      </c>
      <c r="F89" s="57">
        <f>IFERROR(SUMIFS(tbl_Savings[Combined Savings],tbl_Savings[Course],A89),0)</f>
        <v>500</v>
      </c>
    </row>
    <row r="90" spans="1:6" x14ac:dyDescent="0.25">
      <c r="A90" s="37" t="s">
        <v>348</v>
      </c>
      <c r="B90" s="43" t="s">
        <v>9</v>
      </c>
      <c r="C90" s="36"/>
      <c r="D90" s="36">
        <v>5</v>
      </c>
      <c r="E90" s="36">
        <v>5</v>
      </c>
      <c r="F90" s="54">
        <f>IFERROR(SUMIFS(tbl_Savings[Combined Savings],tbl_Savings[Course],A90),0)</f>
        <v>500</v>
      </c>
    </row>
    <row r="91" spans="1:6" x14ac:dyDescent="0.25">
      <c r="A91" s="55" t="s">
        <v>46</v>
      </c>
      <c r="B91" s="13" t="s">
        <v>12</v>
      </c>
      <c r="C91" s="56"/>
      <c r="D91" s="56">
        <v>1</v>
      </c>
      <c r="E91" s="56">
        <v>1</v>
      </c>
      <c r="F91" s="57">
        <f>IFERROR(SUMIFS(tbl_Savings[Combined Savings],tbl_Savings[Course],A91),0)</f>
        <v>100</v>
      </c>
    </row>
    <row r="92" spans="1:6" x14ac:dyDescent="0.25">
      <c r="A92" s="37" t="s">
        <v>10</v>
      </c>
      <c r="B92" s="43" t="s">
        <v>12</v>
      </c>
      <c r="C92" s="36"/>
      <c r="D92" s="36">
        <v>0</v>
      </c>
      <c r="E92" s="36">
        <v>0</v>
      </c>
      <c r="F92" s="54">
        <f>IFERROR(SUMIFS(tbl_Savings[Combined Savings],tbl_Savings[Course],A92),0)</f>
        <v>0</v>
      </c>
    </row>
    <row r="93" spans="1:6" x14ac:dyDescent="0.25">
      <c r="A93" s="144" t="s">
        <v>160</v>
      </c>
      <c r="B93" s="145"/>
      <c r="C93" s="145"/>
      <c r="D93" s="145"/>
      <c r="E93" s="145"/>
      <c r="F93" s="146"/>
    </row>
    <row r="94" spans="1:6" x14ac:dyDescent="0.25">
      <c r="A94" s="40"/>
      <c r="B94" s="58"/>
      <c r="C94" s="58"/>
      <c r="D94" s="58"/>
      <c r="E94" s="58"/>
      <c r="F94" s="59"/>
    </row>
    <row r="95" spans="1:6" x14ac:dyDescent="0.25">
      <c r="A95" s="147" t="s">
        <v>2956</v>
      </c>
      <c r="B95" s="147"/>
      <c r="C95" s="147"/>
      <c r="D95" s="147"/>
      <c r="E95" s="147"/>
      <c r="F95" s="147"/>
    </row>
  </sheetData>
  <sortState xmlns:xlrd2="http://schemas.microsoft.com/office/spreadsheetml/2017/richdata2" ref="A6:B15">
    <sortCondition ref="B6:B15"/>
  </sortState>
  <mergeCells count="4">
    <mergeCell ref="A1:F1"/>
    <mergeCell ref="A2:F2"/>
    <mergeCell ref="A93:F93"/>
    <mergeCell ref="A95:F95"/>
  </mergeCells>
  <pageMargins left="0.7" right="0.7" top="0.75" bottom="0.75" header="0.3" footer="0.3"/>
  <pageSetup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8EB26-6BF4-473D-ABE8-9C238FA6AC0B}">
  <dimension ref="A1:J60"/>
  <sheetViews>
    <sheetView zoomScaleNormal="100" zoomScaleSheetLayoutView="130" workbookViewId="0">
      <selection activeCell="O27" sqref="O27"/>
    </sheetView>
  </sheetViews>
  <sheetFormatPr defaultRowHeight="15" x14ac:dyDescent="0.25"/>
  <cols>
    <col min="1" max="1" width="34.28515625" customWidth="1"/>
    <col min="2" max="3" width="13.28515625" customWidth="1"/>
    <col min="4" max="4" width="15.28515625" customWidth="1"/>
    <col min="5" max="5" width="2.85546875" customWidth="1"/>
    <col min="6" max="6" width="19" customWidth="1"/>
    <col min="7" max="7" width="11.42578125" customWidth="1"/>
    <col min="8" max="8" width="28.5703125" customWidth="1"/>
    <col min="9" max="9" width="7.42578125" hidden="1" customWidth="1"/>
    <col min="10" max="10" width="12" hidden="1" customWidth="1"/>
  </cols>
  <sheetData>
    <row r="1" spans="1:8" ht="27.95" customHeight="1" x14ac:dyDescent="0.25">
      <c r="A1" s="102" t="s">
        <v>2939</v>
      </c>
      <c r="B1" s="102"/>
      <c r="C1" s="102"/>
      <c r="D1" s="102"/>
      <c r="E1" s="102"/>
      <c r="F1" s="102"/>
      <c r="G1" s="102"/>
      <c r="H1" s="102"/>
    </row>
    <row r="2" spans="1:8" ht="20.100000000000001" customHeight="1" x14ac:dyDescent="0.25">
      <c r="A2" s="133" t="s">
        <v>2941</v>
      </c>
      <c r="B2" s="133"/>
      <c r="C2" s="133"/>
      <c r="D2" s="133"/>
      <c r="E2" s="133"/>
      <c r="F2" s="133"/>
      <c r="G2" s="133"/>
      <c r="H2" s="133"/>
    </row>
    <row r="3" spans="1:8" ht="9.9499999999999993" customHeight="1" x14ac:dyDescent="0.25">
      <c r="A3" s="13"/>
      <c r="B3" s="13"/>
      <c r="C3" s="13"/>
      <c r="D3" s="13"/>
      <c r="E3" s="13"/>
      <c r="F3" s="13"/>
      <c r="G3" s="13"/>
      <c r="H3" s="13"/>
    </row>
    <row r="4" spans="1:8" ht="15.75" x14ac:dyDescent="0.25">
      <c r="A4" s="166" t="s">
        <v>2942</v>
      </c>
      <c r="B4" s="167"/>
      <c r="C4" s="167"/>
      <c r="D4" s="168"/>
      <c r="E4" s="13"/>
      <c r="F4" s="166" t="s">
        <v>2943</v>
      </c>
      <c r="G4" s="167"/>
      <c r="H4" s="168"/>
    </row>
    <row r="5" spans="1:8" x14ac:dyDescent="0.25">
      <c r="A5" s="61" t="s">
        <v>2905</v>
      </c>
      <c r="B5" s="43" t="s">
        <v>14</v>
      </c>
      <c r="C5" s="43"/>
      <c r="D5" s="39"/>
      <c r="E5" s="13"/>
      <c r="F5" s="169" t="s">
        <v>2915</v>
      </c>
      <c r="G5" s="157"/>
      <c r="H5" s="158"/>
    </row>
    <row r="6" spans="1:8" x14ac:dyDescent="0.25">
      <c r="A6" s="61" t="s">
        <v>2906</v>
      </c>
      <c r="B6" s="43" t="s">
        <v>2907</v>
      </c>
      <c r="C6" s="43"/>
      <c r="D6" s="39"/>
      <c r="E6" s="13"/>
      <c r="F6" s="65" t="s">
        <v>161</v>
      </c>
      <c r="G6" s="21" t="s">
        <v>169</v>
      </c>
      <c r="H6" s="67" t="s">
        <v>2912</v>
      </c>
    </row>
    <row r="7" spans="1:8" x14ac:dyDescent="0.25">
      <c r="A7" s="61" t="s">
        <v>2908</v>
      </c>
      <c r="B7" s="43">
        <f>COUNTA(tbl_SurveyNormalized[Course])</f>
        <v>178</v>
      </c>
      <c r="C7" s="43"/>
      <c r="D7" s="39"/>
      <c r="E7" s="13"/>
      <c r="F7" s="37" t="s">
        <v>2916</v>
      </c>
      <c r="G7" s="60">
        <f>SUMPRODUCT(tbl_SurveyNormalized[CostConcern_Avg],tbl_SurveyNormalized[Response Count])/SUM(tbl_SurveyNormalized[Response Count])</f>
        <v>0.57130657557643039</v>
      </c>
      <c r="H7" s="39" t="s">
        <v>2917</v>
      </c>
    </row>
    <row r="8" spans="1:8" x14ac:dyDescent="0.25">
      <c r="A8" s="61" t="s">
        <v>2909</v>
      </c>
      <c r="B8" s="43">
        <f>SUM(tbl_SurveyNormalized[Response Count])</f>
        <v>1171</v>
      </c>
      <c r="C8" s="43"/>
      <c r="D8" s="39"/>
      <c r="E8" s="13"/>
      <c r="F8" s="38" t="s">
        <v>2918</v>
      </c>
      <c r="G8" s="69">
        <f>SUMPRODUCT(tbl_SurveyNormalized[SkippedBuying_Avg],tbl_SurveyNormalized[Response Count])/SUM(tbl_SurveyNormalized[Response Count])</f>
        <v>0.37489325362937659</v>
      </c>
      <c r="H8" s="50" t="s">
        <v>2919</v>
      </c>
    </row>
    <row r="9" spans="1:8" x14ac:dyDescent="0.25">
      <c r="A9" s="61" t="s">
        <v>2913</v>
      </c>
      <c r="B9" s="60">
        <f>AVERAGE(tbl_SurveyNormalized[Response Rate])</f>
        <v>0.35299025086464075</v>
      </c>
      <c r="C9" s="43"/>
      <c r="D9" s="39"/>
      <c r="E9" s="13"/>
    </row>
    <row r="10" spans="1:8" ht="15.75" x14ac:dyDescent="0.25">
      <c r="A10" s="62" t="s">
        <v>2910</v>
      </c>
      <c r="B10" s="47" t="s">
        <v>2914</v>
      </c>
      <c r="C10" s="47"/>
      <c r="D10" s="50"/>
      <c r="E10" s="13"/>
      <c r="F10" s="166" t="s">
        <v>2945</v>
      </c>
      <c r="G10" s="167"/>
      <c r="H10" s="168"/>
    </row>
    <row r="11" spans="1:8" x14ac:dyDescent="0.25">
      <c r="E11" s="13"/>
      <c r="F11" s="65" t="s">
        <v>161</v>
      </c>
      <c r="G11" s="21" t="s">
        <v>169</v>
      </c>
      <c r="H11" s="67" t="s">
        <v>2912</v>
      </c>
    </row>
    <row r="12" spans="1:8" ht="15.75" x14ac:dyDescent="0.25">
      <c r="A12" s="166" t="s">
        <v>2944</v>
      </c>
      <c r="B12" s="167"/>
      <c r="C12" s="167"/>
      <c r="D12" s="168"/>
      <c r="E12" s="13"/>
      <c r="F12" s="37" t="s">
        <v>2904</v>
      </c>
      <c r="G12" s="43">
        <f>ROUND(SUMPRODUCT(tbl_SurveyNormalized[AccessFirstDay_Avg],tbl_SurveyNormalized[Response Count])/SUM(tbl_SurveyNormalized[Response Count]),2)</f>
        <v>4.0199999999999996</v>
      </c>
      <c r="H12" s="39" t="s">
        <v>2920</v>
      </c>
    </row>
    <row r="13" spans="1:8" x14ac:dyDescent="0.25">
      <c r="A13" s="65" t="s">
        <v>161</v>
      </c>
      <c r="B13" s="21" t="s">
        <v>2895</v>
      </c>
      <c r="C13" s="21" t="s">
        <v>2902</v>
      </c>
      <c r="D13" s="67" t="s">
        <v>2901</v>
      </c>
      <c r="E13" s="13"/>
      <c r="F13" s="38" t="s">
        <v>2921</v>
      </c>
      <c r="G13" s="47">
        <f>ROUND(SUMPRODUCT(tbl_SurveyNormalized[PreferMoreOER_Avg],tbl_SurveyNormalized[Response Count])/SUM(tbl_SurveyNormalized[Response Count]),2)</f>
        <v>2.79</v>
      </c>
      <c r="H13" s="50" t="s">
        <v>2922</v>
      </c>
    </row>
    <row r="14" spans="1:8" x14ac:dyDescent="0.25">
      <c r="A14" s="37" t="s">
        <v>220</v>
      </c>
      <c r="B14" s="43">
        <f>ROUND(SUMPRODUCT(tbl_SurveyNormalized[EasyToAccess_Avg],tbl_SurveyNormalized[Response Count])/SUM(tbl_SurveyNormalized[Response Count]),2)</f>
        <v>4.58</v>
      </c>
      <c r="C14" s="60">
        <f t="shared" ref="C14:C21" si="0">B14/5</f>
        <v>0.91600000000000004</v>
      </c>
      <c r="D14" s="39" t="str">
        <f t="shared" ref="D14:D22" si="1">REPT("★",ROUND(B14,0))&amp;REPT("☆",5-ROUND(B14,0))</f>
        <v>★★★★★</v>
      </c>
      <c r="E14" s="13"/>
    </row>
    <row r="15" spans="1:8" ht="15.75" x14ac:dyDescent="0.25">
      <c r="A15" s="55" t="s">
        <v>225</v>
      </c>
      <c r="B15" s="13">
        <f>ROUND(SUMPRODUCT(tbl_SurveyNormalized[SupportsLearning_Avg],tbl_SurveyNormalized[Response Count])/SUM(tbl_SurveyNormalized[Response Count]),2)</f>
        <v>4.54</v>
      </c>
      <c r="C15" s="87">
        <f t="shared" si="0"/>
        <v>0.90800000000000003</v>
      </c>
      <c r="D15" s="84" t="str">
        <f t="shared" si="1"/>
        <v>★★★★★</v>
      </c>
      <c r="E15" s="13"/>
      <c r="F15" s="170" t="s">
        <v>2946</v>
      </c>
      <c r="G15" s="171"/>
      <c r="H15" s="172"/>
    </row>
    <row r="16" spans="1:8" x14ac:dyDescent="0.25">
      <c r="A16" s="37" t="s">
        <v>221</v>
      </c>
      <c r="B16" s="43">
        <f>ROUND(SUMPRODUCT(tbl_SurveyNormalized[EasyToUse_Avg],tbl_SurveyNormalized[Response Count])/SUM(tbl_SurveyNormalized[Response Count]),2)</f>
        <v>4.54</v>
      </c>
      <c r="C16" s="60">
        <f t="shared" si="0"/>
        <v>0.90800000000000003</v>
      </c>
      <c r="D16" s="39" t="str">
        <f t="shared" si="1"/>
        <v>★★★★★</v>
      </c>
      <c r="E16" s="13"/>
      <c r="F16" s="173" t="str">
        <f>"✅ "&amp;TEXT(C22,"0%")&amp;" overall positive rating"</f>
        <v>✅ 88% overall positive rating</v>
      </c>
      <c r="G16" s="174"/>
      <c r="H16" s="175"/>
    </row>
    <row r="17" spans="1:8" x14ac:dyDescent="0.25">
      <c r="A17" s="55" t="s">
        <v>226</v>
      </c>
      <c r="B17" s="13">
        <f>ROUND(SUMPRODUCT(tbl_SurveyNormalized[RecommendOER_Avg],tbl_SurveyNormalized[Response Count])/SUM(tbl_SurveyNormalized[Response Count]),2)</f>
        <v>4.46</v>
      </c>
      <c r="C17" s="87">
        <f t="shared" si="0"/>
        <v>0.89200000000000002</v>
      </c>
      <c r="D17" s="84" t="str">
        <f t="shared" si="1"/>
        <v>★★★★☆</v>
      </c>
      <c r="E17" s="13"/>
      <c r="F17" s="173" t="str">
        <f>"✅ Top: Easy to Access ("&amp;TEXT(C14,"0%")&amp;"), Supports Learning ("&amp;TEXT(C15,"0%")&amp;")"</f>
        <v>✅ Top: Easy to Access (92%), Supports Learning (91%)</v>
      </c>
      <c r="G17" s="174"/>
      <c r="H17" s="175"/>
    </row>
    <row r="18" spans="1:8" x14ac:dyDescent="0.25">
      <c r="A18" s="37" t="s">
        <v>236</v>
      </c>
      <c r="B18" s="43">
        <f>ROUND(SUMPRODUCT(tbl_SurveyNormalized[PreferOER_Avg],tbl_SurveyNormalized[Response Count])/SUM(tbl_SurveyNormalized[Response Count]),2)</f>
        <v>4.43</v>
      </c>
      <c r="C18" s="60">
        <f t="shared" si="0"/>
        <v>0.8859999999999999</v>
      </c>
      <c r="D18" s="39" t="str">
        <f t="shared" si="1"/>
        <v>★★★★☆</v>
      </c>
      <c r="E18" s="13"/>
      <c r="F18" s="173" t="str">
        <f>"✅ "&amp;TEXT(G7,"0%")&amp;" had cost concerns, "&amp;TEXT(G8,"0%")&amp;" skipped buying"</f>
        <v>✅ 57% had cost concerns, 37% skipped buying</v>
      </c>
      <c r="G18" s="174"/>
      <c r="H18" s="175"/>
    </row>
    <row r="19" spans="1:8" x14ac:dyDescent="0.25">
      <c r="A19" s="55" t="s">
        <v>222</v>
      </c>
      <c r="B19" s="13">
        <f>ROUND(SUMPRODUCT(tbl_SurveyNormalized[UpToDate_Avg],tbl_SurveyNormalized[Response Count])/SUM(tbl_SurveyNormalized[Response Count]),2)</f>
        <v>4.3499999999999996</v>
      </c>
      <c r="C19" s="87">
        <f t="shared" si="0"/>
        <v>0.86999999999999988</v>
      </c>
      <c r="D19" s="84" t="str">
        <f t="shared" si="1"/>
        <v>★★★★☆</v>
      </c>
      <c r="E19" s="13"/>
      <c r="F19" s="176" t="str">
        <f>"✅ First-day access: "&amp;TEXT(G12/5,"0%")&amp;" positive"</f>
        <v>✅ First-day access: 80% positive</v>
      </c>
      <c r="G19" s="177"/>
      <c r="H19" s="178"/>
    </row>
    <row r="20" spans="1:8" x14ac:dyDescent="0.25">
      <c r="A20" s="37" t="s">
        <v>235</v>
      </c>
      <c r="B20" s="43">
        <f>ROUND(SUMPRODUCT(tbl_SurveyNormalized[MoreUseful_Avg],tbl_SurveyNormalized[Response Count])/SUM(tbl_SurveyNormalized[Response Count]),2)</f>
        <v>4.1100000000000003</v>
      </c>
      <c r="C20" s="60">
        <f t="shared" si="0"/>
        <v>0.82200000000000006</v>
      </c>
      <c r="D20" s="39" t="str">
        <f t="shared" si="1"/>
        <v>★★★★☆</v>
      </c>
      <c r="E20" s="13"/>
    </row>
    <row r="21" spans="1:8" x14ac:dyDescent="0.25">
      <c r="A21" s="55" t="s">
        <v>223</v>
      </c>
      <c r="B21" s="13">
        <f>ROUND(SUMPRODUCT(tbl_SurveyNormalized[MoreEngaging_Avg],tbl_SurveyNormalized[Response Count])/SUM(tbl_SurveyNormalized[Response Count]),2)</f>
        <v>4.04</v>
      </c>
      <c r="C21" s="87">
        <f t="shared" si="0"/>
        <v>0.80800000000000005</v>
      </c>
      <c r="D21" s="84" t="str">
        <f t="shared" si="1"/>
        <v>★★★★☆</v>
      </c>
      <c r="E21" s="13"/>
    </row>
    <row r="22" spans="1:8" x14ac:dyDescent="0.25">
      <c r="A22" s="66" t="s">
        <v>290</v>
      </c>
      <c r="B22" s="63">
        <f>ROUND(AVERAGE(B14:B21),2)</f>
        <v>4.38</v>
      </c>
      <c r="C22" s="64">
        <f>AVERAGE(C14:C21)</f>
        <v>0.87624999999999997</v>
      </c>
      <c r="D22" s="68" t="str">
        <f t="shared" si="1"/>
        <v>★★★★☆</v>
      </c>
      <c r="E22" s="13"/>
    </row>
    <row r="23" spans="1:8" ht="12" customHeight="1" x14ac:dyDescent="0.25">
      <c r="A23" s="13"/>
      <c r="B23" s="13"/>
      <c r="C23" s="13"/>
      <c r="D23" s="13"/>
      <c r="E23" s="13"/>
      <c r="F23" s="13"/>
      <c r="G23" s="13"/>
      <c r="H23" s="13"/>
    </row>
    <row r="24" spans="1:8" x14ac:dyDescent="0.25">
      <c r="A24" s="148" t="s">
        <v>2965</v>
      </c>
      <c r="B24" s="149"/>
      <c r="C24" s="150"/>
      <c r="D24" s="13"/>
      <c r="E24" s="148" t="s">
        <v>2972</v>
      </c>
      <c r="F24" s="154"/>
      <c r="G24" s="154"/>
      <c r="H24" s="155"/>
    </row>
    <row r="25" spans="1:8" x14ac:dyDescent="0.25">
      <c r="A25" s="151" t="s">
        <v>2966</v>
      </c>
      <c r="B25" s="152"/>
      <c r="C25" s="153"/>
      <c r="D25" s="13"/>
      <c r="E25" s="156" t="s">
        <v>2973</v>
      </c>
      <c r="F25" s="157"/>
      <c r="G25" s="157"/>
      <c r="H25" s="158"/>
    </row>
    <row r="26" spans="1:8" ht="15" customHeight="1" x14ac:dyDescent="0.25">
      <c r="A26" s="65" t="s">
        <v>2967</v>
      </c>
      <c r="B26" s="21" t="s">
        <v>228</v>
      </c>
      <c r="C26" s="53"/>
      <c r="D26" s="13"/>
      <c r="E26" s="65" t="s">
        <v>2901</v>
      </c>
      <c r="F26" s="21" t="s">
        <v>228</v>
      </c>
      <c r="G26" s="21" t="s">
        <v>2974</v>
      </c>
      <c r="H26" s="53"/>
    </row>
    <row r="27" spans="1:8" ht="15" customHeight="1" x14ac:dyDescent="0.25">
      <c r="A27" s="37" t="s">
        <v>2968</v>
      </c>
      <c r="B27" s="88">
        <v>405</v>
      </c>
      <c r="C27" s="39"/>
      <c r="D27" s="13"/>
      <c r="E27" s="37" t="s">
        <v>2977</v>
      </c>
      <c r="F27" s="43">
        <v>120</v>
      </c>
      <c r="G27" s="60">
        <v>0.1</v>
      </c>
      <c r="H27" s="39"/>
    </row>
    <row r="28" spans="1:8" ht="46.5" customHeight="1" x14ac:dyDescent="0.55000000000000004">
      <c r="A28" s="37" t="s">
        <v>2218</v>
      </c>
      <c r="B28" s="88">
        <v>251</v>
      </c>
      <c r="C28" s="39"/>
      <c r="D28" s="13"/>
      <c r="E28" s="37" t="s">
        <v>2976</v>
      </c>
      <c r="F28" s="43">
        <v>615</v>
      </c>
      <c r="G28" s="60">
        <v>0.53</v>
      </c>
      <c r="H28" s="90">
        <v>0.9</v>
      </c>
    </row>
    <row r="29" spans="1:8" ht="15" customHeight="1" x14ac:dyDescent="0.25">
      <c r="A29" s="37" t="s">
        <v>2969</v>
      </c>
      <c r="B29" s="88">
        <v>197</v>
      </c>
      <c r="C29" s="39"/>
      <c r="D29" s="13"/>
      <c r="E29" s="37" t="s">
        <v>2975</v>
      </c>
      <c r="F29" s="43">
        <v>436</v>
      </c>
      <c r="G29" s="60">
        <v>0.37</v>
      </c>
      <c r="H29" s="91" t="s">
        <v>2979</v>
      </c>
    </row>
    <row r="30" spans="1:8" ht="15" hidden="1" customHeight="1" x14ac:dyDescent="0.25">
      <c r="A30" s="37" t="s">
        <v>2970</v>
      </c>
      <c r="B30" s="88">
        <v>183</v>
      </c>
      <c r="C30" s="39"/>
      <c r="D30" s="13"/>
      <c r="E30" s="29" t="s">
        <v>2978</v>
      </c>
      <c r="F30" s="23">
        <f>F27+F28</f>
        <v>735</v>
      </c>
      <c r="G30" s="86">
        <v>0.9</v>
      </c>
      <c r="H30" s="91" t="s">
        <v>2980</v>
      </c>
    </row>
    <row r="31" spans="1:8" x14ac:dyDescent="0.25">
      <c r="A31" s="37" t="s">
        <v>2231</v>
      </c>
      <c r="B31" s="88">
        <v>114</v>
      </c>
      <c r="C31" s="39"/>
      <c r="D31" s="13"/>
      <c r="E31" s="159" t="s">
        <v>2981</v>
      </c>
      <c r="F31" s="160"/>
      <c r="G31" s="160"/>
      <c r="H31" s="161"/>
    </row>
    <row r="32" spans="1:8" x14ac:dyDescent="0.25">
      <c r="A32" s="38" t="s">
        <v>2971</v>
      </c>
      <c r="B32" s="89">
        <v>61</v>
      </c>
      <c r="C32" s="50"/>
      <c r="D32" s="13"/>
      <c r="E32" s="162"/>
      <c r="F32" s="163"/>
      <c r="G32" s="163"/>
      <c r="H32" s="164"/>
    </row>
    <row r="33" spans="1:8" ht="9.9499999999999993" customHeight="1" x14ac:dyDescent="0.25">
      <c r="A33" s="13"/>
      <c r="B33" s="13"/>
      <c r="C33" s="13"/>
      <c r="D33" s="13"/>
      <c r="E33" s="13"/>
      <c r="F33" s="13"/>
      <c r="G33" s="13"/>
      <c r="H33" s="13"/>
    </row>
    <row r="34" spans="1:8" x14ac:dyDescent="0.25">
      <c r="A34" s="147" t="s">
        <v>2964</v>
      </c>
      <c r="B34" s="147"/>
      <c r="C34" s="147"/>
      <c r="D34" s="147"/>
      <c r="E34" s="147"/>
      <c r="F34" s="147"/>
      <c r="G34" s="147"/>
      <c r="H34" s="147"/>
    </row>
    <row r="35" spans="1:8" hidden="1" x14ac:dyDescent="0.25"/>
    <row r="36" spans="1:8" hidden="1" x14ac:dyDescent="0.25"/>
    <row r="37" spans="1:8" hidden="1" x14ac:dyDescent="0.25"/>
    <row r="38" spans="1:8" ht="15" hidden="1" customHeight="1" x14ac:dyDescent="0.25"/>
    <row r="39" spans="1:8" hidden="1" x14ac:dyDescent="0.25"/>
    <row r="40" spans="1:8" hidden="1" x14ac:dyDescent="0.25"/>
    <row r="41" spans="1:8" hidden="1" x14ac:dyDescent="0.25"/>
    <row r="42" spans="1:8" hidden="1" x14ac:dyDescent="0.25"/>
    <row r="43" spans="1:8" hidden="1" x14ac:dyDescent="0.25"/>
    <row r="44" spans="1:8" hidden="1" x14ac:dyDescent="0.25"/>
    <row r="45" spans="1:8" hidden="1" x14ac:dyDescent="0.25"/>
    <row r="46" spans="1:8" hidden="1" x14ac:dyDescent="0.25"/>
    <row r="47" spans="1:8" hidden="1" x14ac:dyDescent="0.25"/>
    <row r="48" spans="1:8" ht="15" hidden="1" customHeight="1" x14ac:dyDescent="0.25"/>
    <row r="49" spans="1:8" ht="15" hidden="1" customHeight="1" x14ac:dyDescent="0.25"/>
    <row r="50" spans="1:8" hidden="1" x14ac:dyDescent="0.25">
      <c r="A50" s="17"/>
      <c r="B50" s="3"/>
      <c r="C50" s="18"/>
    </row>
    <row r="51" spans="1:8" hidden="1" x14ac:dyDescent="0.25">
      <c r="B51" s="3"/>
      <c r="C51" s="18"/>
    </row>
    <row r="52" spans="1:8" hidden="1" x14ac:dyDescent="0.25"/>
    <row r="53" spans="1:8" ht="15.75" hidden="1" x14ac:dyDescent="0.25">
      <c r="A53" s="19" t="s">
        <v>2933</v>
      </c>
    </row>
    <row r="54" spans="1:8" hidden="1" x14ac:dyDescent="0.25"/>
    <row r="55" spans="1:8" hidden="1" x14ac:dyDescent="0.25">
      <c r="A55" s="1" t="s">
        <v>2934</v>
      </c>
    </row>
    <row r="56" spans="1:8" hidden="1" x14ac:dyDescent="0.25">
      <c r="A56" s="1" t="s">
        <v>2935</v>
      </c>
    </row>
    <row r="57" spans="1:8" hidden="1" x14ac:dyDescent="0.25">
      <c r="A57" s="1" t="s">
        <v>2936</v>
      </c>
    </row>
    <row r="58" spans="1:8" hidden="1" x14ac:dyDescent="0.25">
      <c r="A58" s="1" t="s">
        <v>2937</v>
      </c>
    </row>
    <row r="59" spans="1:8" hidden="1" x14ac:dyDescent="0.25"/>
    <row r="60" spans="1:8" hidden="1" x14ac:dyDescent="0.25">
      <c r="A60" s="165" t="s">
        <v>2947</v>
      </c>
      <c r="B60" s="165"/>
      <c r="C60" s="165"/>
      <c r="D60" s="165"/>
      <c r="E60" s="165"/>
      <c r="F60" s="165"/>
      <c r="G60" s="165"/>
      <c r="H60" s="165"/>
    </row>
  </sheetData>
  <sortState xmlns:xlrd2="http://schemas.microsoft.com/office/spreadsheetml/2017/richdata2" ref="E27:G29">
    <sortCondition descending="1" ref="G27:G29"/>
  </sortState>
  <mergeCells count="19">
    <mergeCell ref="A60:H60"/>
    <mergeCell ref="A1:H1"/>
    <mergeCell ref="A4:D4"/>
    <mergeCell ref="A12:D12"/>
    <mergeCell ref="F4:H4"/>
    <mergeCell ref="F5:H5"/>
    <mergeCell ref="F10:H10"/>
    <mergeCell ref="F15:H15"/>
    <mergeCell ref="F16:H16"/>
    <mergeCell ref="F17:H17"/>
    <mergeCell ref="F18:H18"/>
    <mergeCell ref="F19:H19"/>
    <mergeCell ref="A2:H2"/>
    <mergeCell ref="A24:C24"/>
    <mergeCell ref="A25:C25"/>
    <mergeCell ref="E24:H24"/>
    <mergeCell ref="E25:H25"/>
    <mergeCell ref="A34:H34"/>
    <mergeCell ref="E31:H32"/>
  </mergeCells>
  <pageMargins left="0.7" right="0.7" top="0.75" bottom="0.75" header="0.3" footer="0.3"/>
  <pageSetup orientation="portrait"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50A08-E4CC-4824-8C92-988D9E0747A6}">
  <sheetPr>
    <tabColor rgb="FF4472C4"/>
  </sheetPr>
  <dimension ref="A1:D22"/>
  <sheetViews>
    <sheetView workbookViewId="0"/>
  </sheetViews>
  <sheetFormatPr defaultRowHeight="15" x14ac:dyDescent="0.25"/>
  <cols>
    <col min="1" max="1" width="83" bestFit="1" customWidth="1"/>
    <col min="2" max="2" width="10.140625" bestFit="1" customWidth="1"/>
  </cols>
  <sheetData>
    <row r="1" spans="1:4" x14ac:dyDescent="0.25">
      <c r="A1" t="s">
        <v>254</v>
      </c>
    </row>
    <row r="2" spans="1:4" x14ac:dyDescent="0.25">
      <c r="A2" t="s">
        <v>255</v>
      </c>
    </row>
    <row r="4" spans="1:4" x14ac:dyDescent="0.25">
      <c r="A4" s="6" t="s">
        <v>171</v>
      </c>
      <c r="B4" s="6" t="s">
        <v>172</v>
      </c>
      <c r="C4" s="6" t="s">
        <v>256</v>
      </c>
      <c r="D4" s="6" t="s">
        <v>257</v>
      </c>
    </row>
    <row r="5" spans="1:4" x14ac:dyDescent="0.25">
      <c r="A5" t="s">
        <v>170</v>
      </c>
      <c r="B5" s="4">
        <f>C5</f>
        <v>4482146.4000000004</v>
      </c>
      <c r="C5">
        <f>SUMIFS(tbl_Savings[Combined Savings],tbl_Savings[OER Status],"&lt;&gt;In development")</f>
        <v>4482146.4000000004</v>
      </c>
      <c r="D5" t="s">
        <v>258</v>
      </c>
    </row>
    <row r="6" spans="1:4" x14ac:dyDescent="0.25">
      <c r="A6" t="s">
        <v>259</v>
      </c>
      <c r="B6">
        <f>C6</f>
        <v>32407</v>
      </c>
      <c r="C6">
        <f>SUMIFS(tbl_Savings[FA25 Enrollment],tbl_Savings[OER Status],"&lt;&gt;In development")+SUMIFS(tbl_Savings[SP26 Enrollment],tbl_Savings[OER Status],"&lt;&gt;In development")</f>
        <v>32407</v>
      </c>
      <c r="D6" t="s">
        <v>260</v>
      </c>
    </row>
    <row r="7" spans="1:4" x14ac:dyDescent="0.25">
      <c r="A7" t="s">
        <v>128</v>
      </c>
      <c r="B7">
        <f>SUM(tbl_Savings[FA25 Enrollment])</f>
        <v>17673</v>
      </c>
      <c r="C7">
        <f>SUMIFS(tbl_Savings[FA25 Enrollment],tbl_Savings[OER Status],"&lt;&gt;In development")</f>
        <v>17673</v>
      </c>
      <c r="D7" t="s">
        <v>261</v>
      </c>
    </row>
    <row r="8" spans="1:4" x14ac:dyDescent="0.25">
      <c r="A8" t="s">
        <v>129</v>
      </c>
      <c r="B8">
        <f>C8</f>
        <v>14734</v>
      </c>
      <c r="C8">
        <f>SUMIFS(tbl_Savings[SP26 Enrollment],tbl_Savings[OER Status],"&lt;&gt;In development")</f>
        <v>14734</v>
      </c>
      <c r="D8" t="s">
        <v>262</v>
      </c>
    </row>
    <row r="9" spans="1:4" x14ac:dyDescent="0.25">
      <c r="A9" t="s">
        <v>244</v>
      </c>
      <c r="B9" s="4">
        <f>SUM(tbl_Savings[FA Savings])</f>
        <v>2437512.5399999996</v>
      </c>
      <c r="C9">
        <f>SUMIFS(tbl_Savings[FA Savings],tbl_Savings[OER Status],"&lt;&gt;In development")</f>
        <v>2437512.5399999996</v>
      </c>
      <c r="D9" t="s">
        <v>263</v>
      </c>
    </row>
    <row r="10" spans="1:4" x14ac:dyDescent="0.25">
      <c r="A10" t="s">
        <v>245</v>
      </c>
      <c r="B10" s="4">
        <f>C10</f>
        <v>2044633.8599999999</v>
      </c>
      <c r="C10">
        <f>SUMIFS(tbl_Savings[SP Savings],tbl_Savings[OER Status],"&lt;&gt;In development")</f>
        <v>2044633.8599999999</v>
      </c>
      <c r="D10" t="s">
        <v>264</v>
      </c>
    </row>
    <row r="12" spans="1:4" x14ac:dyDescent="0.25">
      <c r="A12" t="s">
        <v>2929</v>
      </c>
      <c r="B12">
        <v>95</v>
      </c>
      <c r="C12">
        <f>COUNTIFS(tbl_StatusMaster[Status],"&lt;&gt;In development")</f>
        <v>72</v>
      </c>
      <c r="D12" t="s">
        <v>265</v>
      </c>
    </row>
    <row r="13" spans="1:4" x14ac:dyDescent="0.25">
      <c r="A13" t="s">
        <v>216</v>
      </c>
      <c r="B13">
        <f>COUNTIF(tbl_StatusMaster[Status],"Fully deployed")</f>
        <v>65</v>
      </c>
      <c r="C13">
        <f>COUNTIF(tbl_StatusMaster[Status],"Fully deployed")</f>
        <v>65</v>
      </c>
      <c r="D13" t="s">
        <v>266</v>
      </c>
    </row>
    <row r="14" spans="1:4" x14ac:dyDescent="0.25">
      <c r="A14" t="s">
        <v>217</v>
      </c>
      <c r="B14">
        <f>COUNTIF(tbl_StatusMaster[Status],"In pilot")</f>
        <v>7</v>
      </c>
      <c r="C14">
        <f>COUNTIF(tbl_StatusMaster[Status],"In pilot")</f>
        <v>7</v>
      </c>
      <c r="D14" t="s">
        <v>266</v>
      </c>
    </row>
    <row r="15" spans="1:4" x14ac:dyDescent="0.25">
      <c r="A15" t="s">
        <v>218</v>
      </c>
      <c r="B15">
        <f>COUNTIF(tbl_StatusMaster[Status],"In development")</f>
        <v>23</v>
      </c>
      <c r="C15">
        <f>COUNTIF(tbl_StatusMaster[Status],"In development")</f>
        <v>23</v>
      </c>
      <c r="D15" t="s">
        <v>266</v>
      </c>
    </row>
    <row r="17" spans="1:4" x14ac:dyDescent="0.25">
      <c r="A17" t="s">
        <v>231</v>
      </c>
      <c r="B17">
        <f>ROWS(tbl_FA25Footprint[])</f>
        <v>831</v>
      </c>
      <c r="C17">
        <f>COUNTA(tbl_FA25Footprint[Course])</f>
        <v>831</v>
      </c>
      <c r="D17" t="s">
        <v>267</v>
      </c>
    </row>
    <row r="18" spans="1:4" x14ac:dyDescent="0.25">
      <c r="A18" t="s">
        <v>232</v>
      </c>
      <c r="B18">
        <f>ROWS(tbl_Footprint[])</f>
        <v>825</v>
      </c>
      <c r="C18">
        <f>COUNTA(tbl_Footprint[Course])</f>
        <v>825</v>
      </c>
      <c r="D18" t="s">
        <v>268</v>
      </c>
    </row>
    <row r="19" spans="1:4" x14ac:dyDescent="0.25">
      <c r="A19" t="s">
        <v>233</v>
      </c>
      <c r="B19">
        <f>B17+B18</f>
        <v>1656</v>
      </c>
      <c r="C19">
        <f>C17+C18</f>
        <v>1656</v>
      </c>
      <c r="D19" t="s">
        <v>269</v>
      </c>
    </row>
    <row r="21" spans="1:4" x14ac:dyDescent="0.25">
      <c r="A21" t="s">
        <v>270</v>
      </c>
      <c r="B21">
        <f>SUM(tbl_SurveyNormalized[Response Count])</f>
        <v>1171</v>
      </c>
      <c r="C21">
        <f>SUM(tbl_SurveyNormalized[Response Count])</f>
        <v>1171</v>
      </c>
      <c r="D21" t="s">
        <v>271</v>
      </c>
    </row>
    <row r="22" spans="1:4" x14ac:dyDescent="0.25">
      <c r="A22" t="s">
        <v>272</v>
      </c>
      <c r="B22" s="2">
        <f>AVERAGE(tbl_SurveyNormalized[Response Rate])</f>
        <v>0.35299025086464075</v>
      </c>
      <c r="C22">
        <f>AVERAGE(tbl_SurveyNormalized[Response Rate])</f>
        <v>0.35299025086464075</v>
      </c>
      <c r="D22" t="s">
        <v>273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5D955-699B-4759-A7A2-677EA3C76150}">
  <sheetPr>
    <tabColor rgb="FF4472C4"/>
  </sheetPr>
  <dimension ref="A1:C21"/>
  <sheetViews>
    <sheetView workbookViewId="0">
      <selection sqref="A1:XFD1048576"/>
    </sheetView>
  </sheetViews>
  <sheetFormatPr defaultRowHeight="15" x14ac:dyDescent="0.25"/>
  <cols>
    <col min="1" max="1" width="47" bestFit="1" customWidth="1"/>
    <col min="2" max="2" width="18" bestFit="1" customWidth="1"/>
    <col min="3" max="3" width="13.7109375" bestFit="1" customWidth="1"/>
  </cols>
  <sheetData>
    <row r="1" spans="1:3" x14ac:dyDescent="0.25">
      <c r="A1" t="s">
        <v>2899</v>
      </c>
    </row>
    <row r="2" spans="1:3" x14ac:dyDescent="0.25">
      <c r="A2" t="s">
        <v>274</v>
      </c>
    </row>
    <row r="4" spans="1:3" x14ac:dyDescent="0.25">
      <c r="A4" s="6" t="s">
        <v>2898</v>
      </c>
      <c r="B4" s="6" t="s">
        <v>134</v>
      </c>
      <c r="C4" s="6" t="s">
        <v>224</v>
      </c>
    </row>
    <row r="5" spans="1:3" x14ac:dyDescent="0.25">
      <c r="A5" t="s">
        <v>142</v>
      </c>
      <c r="B5" s="4">
        <f>SUMIF(tbl_Savings[Subject],"BIO",tbl_Savings[Combined Savings])</f>
        <v>1052479.52</v>
      </c>
      <c r="C5">
        <f>COUNTIF(tbl_Savings[Subject],"BIO")</f>
        <v>7</v>
      </c>
    </row>
    <row r="6" spans="1:3" x14ac:dyDescent="0.25">
      <c r="A6" t="s">
        <v>154</v>
      </c>
      <c r="B6" s="4">
        <f>SUMIF(tbl_Savings[Subject],"PSY",tbl_Savings[Combined Savings])</f>
        <v>461448.96000000002</v>
      </c>
      <c r="C6">
        <f>COUNTIF(tbl_Savings[Subject],"PSY")</f>
        <v>4</v>
      </c>
    </row>
    <row r="7" spans="1:3" x14ac:dyDescent="0.25">
      <c r="A7" t="s">
        <v>241</v>
      </c>
      <c r="B7" s="4">
        <f>SUMIF(tbl_Savings[Subject],"HUM",tbl_Savings[Combined Savings])</f>
        <v>0</v>
      </c>
      <c r="C7">
        <f>COUNTIF(tbl_Savings[Subject],"HUM")</f>
        <v>0</v>
      </c>
    </row>
    <row r="8" spans="1:3" x14ac:dyDescent="0.25">
      <c r="A8" t="s">
        <v>147</v>
      </c>
      <c r="B8" s="4">
        <f>SUMIF(tbl_Savings[Subject],"ENG",tbl_Savings[Combined Savings])</f>
        <v>417695.4</v>
      </c>
      <c r="C8">
        <f>COUNTIF(tbl_Savings[Subject],"ENG")</f>
        <v>6</v>
      </c>
    </row>
    <row r="9" spans="1:3" x14ac:dyDescent="0.25">
      <c r="A9" t="s">
        <v>135</v>
      </c>
      <c r="B9" s="4">
        <f>SUMIF(tbl_Savings[Subject],"BUS",tbl_Savings[Combined Savings])</f>
        <v>387927.32999999996</v>
      </c>
      <c r="C9">
        <f>COUNTIF(tbl_Savings[Subject],"BUS")</f>
        <v>30</v>
      </c>
    </row>
    <row r="10" spans="1:3" x14ac:dyDescent="0.25">
      <c r="A10" t="s">
        <v>242</v>
      </c>
      <c r="B10" s="4">
        <f>SUMIF(tbl_Savings[Subject],"SBS",tbl_Savings[Combined Savings])</f>
        <v>0</v>
      </c>
      <c r="C10">
        <f>COUNTIF(tbl_Savings[Subject],"SBS")</f>
        <v>0</v>
      </c>
    </row>
    <row r="11" spans="1:3" x14ac:dyDescent="0.25">
      <c r="A11" t="s">
        <v>150</v>
      </c>
      <c r="B11" s="4">
        <f>SUMIF(tbl_Savings[Subject],"MAT",tbl_Savings[Combined Savings])</f>
        <v>332354.32</v>
      </c>
      <c r="C11">
        <f>COUNTIF(tbl_Savings[Subject],"MAT")</f>
        <v>8</v>
      </c>
    </row>
    <row r="12" spans="1:3" x14ac:dyDescent="0.25">
      <c r="A12" t="s">
        <v>143</v>
      </c>
      <c r="B12" s="4">
        <f>SUMIF(tbl_Savings[Subject],"COL",tbl_Savings[Combined Savings])</f>
        <v>325400</v>
      </c>
      <c r="C12">
        <f>COUNTIF(tbl_Savings[Subject],"COL")</f>
        <v>3</v>
      </c>
    </row>
    <row r="13" spans="1:3" x14ac:dyDescent="0.25">
      <c r="A13" t="s">
        <v>141</v>
      </c>
      <c r="B13" s="4">
        <f>SUMIF(tbl_Savings[Subject],"SCI",tbl_Savings[Combined Savings])</f>
        <v>64900</v>
      </c>
      <c r="C13">
        <f>COUNTIF(tbl_Savings[Subject],"SCI")</f>
        <v>12</v>
      </c>
    </row>
    <row r="14" spans="1:3" x14ac:dyDescent="0.25">
      <c r="A14" t="s">
        <v>137</v>
      </c>
      <c r="B14" s="4">
        <f>SUMIF(tbl_Savings[Subject],"HS",tbl_Savings[Combined Savings])</f>
        <v>298371.15000000002</v>
      </c>
      <c r="C14">
        <f>COUNTIF(tbl_Savings[Subject],"HS")</f>
        <v>2</v>
      </c>
    </row>
    <row r="15" spans="1:3" x14ac:dyDescent="0.25">
      <c r="A15" t="s">
        <v>275</v>
      </c>
      <c r="B15" s="4">
        <f>SUMIF(tbl_Savings[Subject],"CIS",tbl_Savings[Combined Savings])</f>
        <v>0</v>
      </c>
      <c r="C15">
        <f>COUNTIF(tbl_Savings[Subject],"CIS")</f>
        <v>0</v>
      </c>
    </row>
    <row r="16" spans="1:3" x14ac:dyDescent="0.25">
      <c r="A16" t="s">
        <v>140</v>
      </c>
      <c r="B16" s="4">
        <f>SUMIF(tbl_Savings[Subject],"ART",tbl_Savings[Combined Savings])</f>
        <v>93663.409999999989</v>
      </c>
      <c r="C16">
        <f>COUNTIF(tbl_Savings[Subject],"ART")</f>
        <v>3</v>
      </c>
    </row>
    <row r="17" spans="1:3" x14ac:dyDescent="0.25">
      <c r="A17" t="s">
        <v>276</v>
      </c>
      <c r="B17" s="4">
        <f>SUMIF(tbl_Savings[Subject],"COM",tbl_Savings[Combined Savings])</f>
        <v>0</v>
      </c>
      <c r="C17">
        <f>COUNTIF(tbl_Savings[Subject],"COM")</f>
        <v>0</v>
      </c>
    </row>
    <row r="18" spans="1:3" x14ac:dyDescent="0.25">
      <c r="A18" t="s">
        <v>151</v>
      </c>
      <c r="B18" s="4">
        <f>SUMIF(tbl_Savings[Subject],"MUS",tbl_Savings[Combined Savings])</f>
        <v>103235.73000000001</v>
      </c>
      <c r="C18">
        <f>COUNTIF(tbl_Savings[Subject],"MUS")</f>
        <v>1</v>
      </c>
    </row>
    <row r="19" spans="1:3" x14ac:dyDescent="0.25">
      <c r="A19" t="s">
        <v>152</v>
      </c>
      <c r="B19" s="4">
        <f>SUMIF(tbl_Savings[Subject],"NUR",tbl_Savings[Combined Savings])</f>
        <v>12800</v>
      </c>
      <c r="C19">
        <f>COUNTIF(tbl_Savings[Subject],"NUR")</f>
        <v>1</v>
      </c>
    </row>
    <row r="20" spans="1:3" x14ac:dyDescent="0.25">
      <c r="A20" t="s">
        <v>277</v>
      </c>
      <c r="B20" s="4">
        <f>SUM(tbl_Savings[Combined Savings])-SUM(B5:B19)</f>
        <v>940369.94000000088</v>
      </c>
      <c r="C20">
        <f>ROWS(tbl_Savings[])-SUM(C5:C19)</f>
        <v>18</v>
      </c>
    </row>
    <row r="21" spans="1:3" x14ac:dyDescent="0.25">
      <c r="A21" t="s">
        <v>160</v>
      </c>
      <c r="B21" s="4">
        <f>SUM(tbl_Savings[Combined Savings])</f>
        <v>4490645.7600000007</v>
      </c>
      <c r="C21">
        <f>ROWS(tbl_Savings[])</f>
        <v>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C4D78-2DED-4B14-A55C-FD5451CEDB4F}">
  <sheetPr>
    <tabColor rgb="FF4472C4"/>
  </sheetPr>
  <dimension ref="A1:C8"/>
  <sheetViews>
    <sheetView workbookViewId="0"/>
  </sheetViews>
  <sheetFormatPr defaultRowHeight="15" x14ac:dyDescent="0.25"/>
  <sheetData>
    <row r="1" spans="1:3" x14ac:dyDescent="0.25">
      <c r="A1" t="s">
        <v>278</v>
      </c>
    </row>
    <row r="2" spans="1:3" x14ac:dyDescent="0.25">
      <c r="A2" t="s">
        <v>279</v>
      </c>
    </row>
    <row r="4" spans="1:3" x14ac:dyDescent="0.25">
      <c r="A4" s="6" t="s">
        <v>4</v>
      </c>
      <c r="B4" s="6" t="s">
        <v>158</v>
      </c>
      <c r="C4" t="s">
        <v>2871</v>
      </c>
    </row>
    <row r="5" spans="1:3" x14ac:dyDescent="0.25">
      <c r="A5" t="s">
        <v>9</v>
      </c>
      <c r="B5">
        <f>COUNTIF(tbl_StatusMaster[Status],"Fully deployed")</f>
        <v>65</v>
      </c>
      <c r="C5" s="8">
        <f>B5/$B$8</f>
        <v>0.68421052631578949</v>
      </c>
    </row>
    <row r="6" spans="1:3" x14ac:dyDescent="0.25">
      <c r="A6" t="s">
        <v>12</v>
      </c>
      <c r="B6">
        <f>COUNTIF(tbl_StatusMaster[Status],"In pilot")</f>
        <v>7</v>
      </c>
      <c r="C6" s="8">
        <f>B6/$B$8</f>
        <v>7.3684210526315783E-2</v>
      </c>
    </row>
    <row r="7" spans="1:3" x14ac:dyDescent="0.25">
      <c r="A7" t="s">
        <v>24</v>
      </c>
      <c r="B7">
        <f>COUNTIF(tbl_StatusMaster[Status],"In development")</f>
        <v>23</v>
      </c>
      <c r="C7" s="8">
        <f>B7/$B$8</f>
        <v>0.24210526315789474</v>
      </c>
    </row>
    <row r="8" spans="1:3" x14ac:dyDescent="0.25">
      <c r="A8" t="s">
        <v>160</v>
      </c>
      <c r="B8">
        <f>SUM(B5:B7)</f>
        <v>95</v>
      </c>
      <c r="C8" s="8">
        <f>SUM(C5:C7)</f>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77253-7F06-44F5-A43A-8FA13F222BC4}">
  <sheetPr>
    <tabColor rgb="FF70AD47"/>
  </sheetPr>
  <dimension ref="A1:D9"/>
  <sheetViews>
    <sheetView workbookViewId="0"/>
  </sheetViews>
  <sheetFormatPr defaultRowHeight="15" x14ac:dyDescent="0.25"/>
  <sheetData>
    <row r="1" spans="1:4" x14ac:dyDescent="0.25">
      <c r="A1" t="s">
        <v>280</v>
      </c>
    </row>
    <row r="2" spans="1:4" x14ac:dyDescent="0.25">
      <c r="A2" t="s">
        <v>281</v>
      </c>
    </row>
    <row r="4" spans="1:4" x14ac:dyDescent="0.25">
      <c r="A4" s="7" t="s">
        <v>282</v>
      </c>
      <c r="B4" s="7"/>
      <c r="C4" s="7"/>
      <c r="D4" s="7"/>
    </row>
    <row r="5" spans="1:4" x14ac:dyDescent="0.25">
      <c r="A5" t="s">
        <v>219</v>
      </c>
      <c r="B5">
        <f>SUM(tbl_SurveyNormalized[Response Count])</f>
        <v>1171</v>
      </c>
      <c r="C5" t="s">
        <v>283</v>
      </c>
      <c r="D5">
        <f>SUM(tbl_SurveyNormalized[Response Count])</f>
        <v>1171</v>
      </c>
    </row>
    <row r="6" spans="1:4" x14ac:dyDescent="0.25">
      <c r="A6" t="s">
        <v>272</v>
      </c>
      <c r="B6" s="2">
        <f>AVERAGE(tbl_SurveyNormalized[Response Rate])</f>
        <v>0.35299025086464075</v>
      </c>
      <c r="C6" t="s">
        <v>283</v>
      </c>
      <c r="D6">
        <f>AVERAGE(tbl_SurveyNormalized[Response Rate])</f>
        <v>0.35299025086464075</v>
      </c>
    </row>
    <row r="7" spans="1:4" x14ac:dyDescent="0.25">
      <c r="A7" t="s">
        <v>284</v>
      </c>
      <c r="B7">
        <f>ROWS(tbl_SurveyNormalized[])</f>
        <v>178</v>
      </c>
      <c r="C7" t="s">
        <v>283</v>
      </c>
      <c r="D7">
        <f>ROWS(tbl_SurveyNormalized[])</f>
        <v>178</v>
      </c>
    </row>
    <row r="9" spans="1:4" x14ac:dyDescent="0.25">
      <c r="A9" t="s">
        <v>285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93C86-1D34-4FD0-A503-9A50323F8BB1}">
  <sheetPr>
    <tabColor rgb="FF70AD47"/>
  </sheetPr>
  <dimension ref="A1:C14"/>
  <sheetViews>
    <sheetView workbookViewId="0">
      <selection sqref="A1:XFD1048576"/>
    </sheetView>
  </sheetViews>
  <sheetFormatPr defaultRowHeight="15" x14ac:dyDescent="0.25"/>
  <cols>
    <col min="1" max="1" width="50.28515625" bestFit="1" customWidth="1"/>
    <col min="2" max="2" width="12.7109375" bestFit="1" customWidth="1"/>
    <col min="3" max="3" width="18.85546875" bestFit="1" customWidth="1"/>
  </cols>
  <sheetData>
    <row r="1" spans="1:3" x14ac:dyDescent="0.25">
      <c r="A1" t="s">
        <v>286</v>
      </c>
    </row>
    <row r="2" spans="1:3" x14ac:dyDescent="0.25">
      <c r="A2" t="s">
        <v>287</v>
      </c>
    </row>
    <row r="4" spans="1:3" x14ac:dyDescent="0.25">
      <c r="A4" s="7" t="s">
        <v>161</v>
      </c>
      <c r="B4" s="7" t="s">
        <v>288</v>
      </c>
      <c r="C4" s="7" t="s">
        <v>289</v>
      </c>
    </row>
    <row r="5" spans="1:3" x14ac:dyDescent="0.25">
      <c r="A5" t="s">
        <v>225</v>
      </c>
      <c r="B5" s="3">
        <f>SUMPRODUCT(tbl_SurveyNormalized[SupportsLearning_Avg],tbl_SurveyNormalized[Response Count])/SUM(tbl_SurveyNormalized[Response Count])</f>
        <v>4.5362937660119558</v>
      </c>
      <c r="C5" t="s">
        <v>162</v>
      </c>
    </row>
    <row r="6" spans="1:3" x14ac:dyDescent="0.25">
      <c r="A6" t="s">
        <v>220</v>
      </c>
      <c r="B6" s="3">
        <f>SUMPRODUCT(tbl_SurveyNormalized[EasyToAccess_Avg],tbl_SurveyNormalized[Response Count])/SUM(tbl_SurveyNormalized[Response Count])</f>
        <v>4.5849701110162258</v>
      </c>
      <c r="C6" t="s">
        <v>164</v>
      </c>
    </row>
    <row r="7" spans="1:3" x14ac:dyDescent="0.25">
      <c r="A7" t="s">
        <v>221</v>
      </c>
      <c r="B7" s="3">
        <f>SUMPRODUCT(tbl_SurveyNormalized[EasyToUse_Avg],tbl_SurveyNormalized[Response Count])/SUM(tbl_SurveyNormalized[Response Count])</f>
        <v>4.5448334756618278</v>
      </c>
      <c r="C7" t="s">
        <v>175</v>
      </c>
    </row>
    <row r="8" spans="1:3" x14ac:dyDescent="0.25">
      <c r="A8" t="s">
        <v>226</v>
      </c>
      <c r="B8" s="3">
        <f>SUMPRODUCT(tbl_SurveyNormalized[RecommendOER_Avg],tbl_SurveyNormalized[Response Count])/SUM(tbl_SurveyNormalized[Response Count])</f>
        <v>4.4619982920580696</v>
      </c>
      <c r="C8" t="s">
        <v>163</v>
      </c>
    </row>
    <row r="9" spans="1:3" x14ac:dyDescent="0.25">
      <c r="A9" t="s">
        <v>236</v>
      </c>
      <c r="B9" s="3">
        <f>SUMPRODUCT(tbl_SurveyNormalized[PreferOER_Avg],tbl_SurveyNormalized[Response Count])/SUM(tbl_SurveyNormalized[Response Count])</f>
        <v>4.4278394534585823</v>
      </c>
      <c r="C9" t="s">
        <v>165</v>
      </c>
    </row>
    <row r="10" spans="1:3" x14ac:dyDescent="0.25">
      <c r="A10" t="s">
        <v>222</v>
      </c>
      <c r="B10" s="3">
        <f>SUMPRODUCT(tbl_SurveyNormalized[UpToDate_Avg],tbl_SurveyNormalized[Response Count])/SUM(tbl_SurveyNormalized[Response Count])</f>
        <v>4.3475661827497865</v>
      </c>
      <c r="C10" t="s">
        <v>176</v>
      </c>
    </row>
    <row r="11" spans="1:3" x14ac:dyDescent="0.25">
      <c r="A11" t="s">
        <v>235</v>
      </c>
      <c r="B11" s="3">
        <f>SUMPRODUCT(tbl_SurveyNormalized[MoreUseful_Avg],tbl_SurveyNormalized[Response Count])/SUM(tbl_SurveyNormalized[Response Count])</f>
        <v>4.1110162254483349</v>
      </c>
      <c r="C11" t="s">
        <v>177</v>
      </c>
    </row>
    <row r="12" spans="1:3" x14ac:dyDescent="0.25">
      <c r="A12" t="s">
        <v>223</v>
      </c>
      <c r="B12" s="3">
        <f>SUMPRODUCT(tbl_SurveyNormalized[MoreEngaging_Avg],tbl_SurveyNormalized[Response Count])/SUM(tbl_SurveyNormalized[Response Count])</f>
        <v>4.0435525192143471</v>
      </c>
      <c r="C12" t="s">
        <v>178</v>
      </c>
    </row>
    <row r="13" spans="1:3" x14ac:dyDescent="0.25">
      <c r="B13" s="3"/>
    </row>
    <row r="14" spans="1:3" x14ac:dyDescent="0.25">
      <c r="A14" s="1" t="s">
        <v>290</v>
      </c>
      <c r="B14" s="9">
        <f>AVERAGE(B5:B12)</f>
        <v>4.3822587532023913</v>
      </c>
      <c r="C14" s="1" t="s">
        <v>291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04E46-7B29-411A-ADCB-C06BFEFA9F2A}">
  <sheetPr>
    <tabColor rgb="FF70AD47"/>
  </sheetPr>
  <dimension ref="A1:C8"/>
  <sheetViews>
    <sheetView workbookViewId="0"/>
  </sheetViews>
  <sheetFormatPr defaultRowHeight="15" x14ac:dyDescent="0.25"/>
  <sheetData>
    <row r="1" spans="1:3" x14ac:dyDescent="0.25">
      <c r="A1" t="s">
        <v>292</v>
      </c>
    </row>
    <row r="2" spans="1:3" x14ac:dyDescent="0.25">
      <c r="A2" t="s">
        <v>293</v>
      </c>
    </row>
    <row r="4" spans="1:3" x14ac:dyDescent="0.25">
      <c r="A4" s="7" t="s">
        <v>161</v>
      </c>
      <c r="B4" s="7" t="s">
        <v>294</v>
      </c>
      <c r="C4" s="7" t="s">
        <v>289</v>
      </c>
    </row>
    <row r="5" spans="1:3" x14ac:dyDescent="0.25">
      <c r="A5" t="s">
        <v>237</v>
      </c>
      <c r="B5" s="8">
        <f>SUMPRODUCT(tbl_SurveyNormalized[SkippedBuying_Avg],tbl_SurveyNormalized[Response Count])/SUM(tbl_SurveyNormalized[Response Count])</f>
        <v>0.37489325362937659</v>
      </c>
      <c r="C5" t="s">
        <v>295</v>
      </c>
    </row>
    <row r="6" spans="1:3" x14ac:dyDescent="0.25">
      <c r="A6" t="s">
        <v>238</v>
      </c>
      <c r="B6" s="8">
        <f>SUMPRODUCT(tbl_SurveyNormalized[CostConcern_Avg],tbl_SurveyNormalized[Response Count])/SUM(tbl_SurveyNormalized[Response Count])</f>
        <v>0.57130657557643039</v>
      </c>
      <c r="C6" t="s">
        <v>297</v>
      </c>
    </row>
    <row r="7" spans="1:3" x14ac:dyDescent="0.25">
      <c r="A7" t="s">
        <v>239</v>
      </c>
      <c r="B7" s="3">
        <f>SUMPRODUCT(tbl_SurveyNormalized[AccessFirstDay_Avg],tbl_SurveyNormalized[Response Count])/SUM(tbl_SurveyNormalized[Response Count])</f>
        <v>4.0204953031596924</v>
      </c>
      <c r="C7" t="s">
        <v>296</v>
      </c>
    </row>
    <row r="8" spans="1:3" x14ac:dyDescent="0.25">
      <c r="A8" t="s">
        <v>240</v>
      </c>
      <c r="B8" s="3">
        <f>SUMPRODUCT(tbl_SurveyNormalized[PreferMoreOER_Avg],tbl_SurveyNormalized[Response Count])/SUM(tbl_SurveyNormalized[Response Count])</f>
        <v>2.792542723595707</v>
      </c>
      <c r="C8" t="s">
        <v>298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2A644-BB5B-4F93-945E-3449D7489DD4}">
  <sheetPr>
    <tabColor rgb="FFFFC000"/>
  </sheetPr>
  <dimension ref="A5:E100"/>
  <sheetViews>
    <sheetView workbookViewId="0">
      <selection activeCell="A5" sqref="A5"/>
    </sheetView>
  </sheetViews>
  <sheetFormatPr defaultRowHeight="15" x14ac:dyDescent="0.25"/>
  <cols>
    <col min="1" max="1" width="9.85546875" bestFit="1" customWidth="1"/>
    <col min="2" max="2" width="23.42578125" bestFit="1" customWidth="1"/>
    <col min="3" max="3" width="19.7109375" bestFit="1" customWidth="1"/>
    <col min="4" max="4" width="23" bestFit="1" customWidth="1"/>
    <col min="5" max="5" width="14.5703125" bestFit="1" customWidth="1"/>
  </cols>
  <sheetData>
    <row r="5" spans="1:5" x14ac:dyDescent="0.25">
      <c r="A5" t="s">
        <v>0</v>
      </c>
      <c r="B5" t="s">
        <v>1</v>
      </c>
      <c r="C5" t="s">
        <v>2</v>
      </c>
      <c r="D5" t="s">
        <v>3</v>
      </c>
      <c r="E5" t="s">
        <v>4</v>
      </c>
    </row>
    <row r="6" spans="1:5" x14ac:dyDescent="0.25">
      <c r="A6" t="s">
        <v>5</v>
      </c>
      <c r="B6" t="s">
        <v>6</v>
      </c>
      <c r="C6" t="s">
        <v>7</v>
      </c>
      <c r="D6" t="s">
        <v>8</v>
      </c>
      <c r="E6" t="s">
        <v>9</v>
      </c>
    </row>
    <row r="7" spans="1:5" x14ac:dyDescent="0.25">
      <c r="A7" t="s">
        <v>13</v>
      </c>
      <c r="B7" t="s">
        <v>14</v>
      </c>
      <c r="C7" t="s">
        <v>14</v>
      </c>
      <c r="D7" t="s">
        <v>14</v>
      </c>
      <c r="E7" t="s">
        <v>9</v>
      </c>
    </row>
    <row r="8" spans="1:5" x14ac:dyDescent="0.25">
      <c r="A8" t="s">
        <v>15</v>
      </c>
      <c r="B8" t="s">
        <v>16</v>
      </c>
      <c r="C8" t="s">
        <v>17</v>
      </c>
      <c r="D8" t="s">
        <v>18</v>
      </c>
      <c r="E8" t="s">
        <v>9</v>
      </c>
    </row>
    <row r="9" spans="1:5" x14ac:dyDescent="0.25">
      <c r="A9" t="s">
        <v>19</v>
      </c>
      <c r="B9" t="s">
        <v>20</v>
      </c>
      <c r="C9" t="s">
        <v>21</v>
      </c>
      <c r="D9" t="s">
        <v>8</v>
      </c>
      <c r="E9" t="s">
        <v>9</v>
      </c>
    </row>
    <row r="10" spans="1:5" x14ac:dyDescent="0.25">
      <c r="A10" t="s">
        <v>27</v>
      </c>
      <c r="B10" t="s">
        <v>20</v>
      </c>
      <c r="C10" t="s">
        <v>21</v>
      </c>
      <c r="D10" t="s">
        <v>14</v>
      </c>
      <c r="E10" t="s">
        <v>9</v>
      </c>
    </row>
    <row r="11" spans="1:5" x14ac:dyDescent="0.25">
      <c r="A11" t="s">
        <v>30</v>
      </c>
      <c r="B11" t="s">
        <v>31</v>
      </c>
      <c r="C11" t="s">
        <v>31</v>
      </c>
      <c r="D11" t="s">
        <v>31</v>
      </c>
      <c r="E11" t="s">
        <v>9</v>
      </c>
    </row>
    <row r="12" spans="1:5" x14ac:dyDescent="0.25">
      <c r="A12" t="s">
        <v>32</v>
      </c>
      <c r="B12" t="s">
        <v>31</v>
      </c>
      <c r="C12" t="s">
        <v>31</v>
      </c>
      <c r="D12" t="s">
        <v>31</v>
      </c>
      <c r="E12" t="s">
        <v>9</v>
      </c>
    </row>
    <row r="13" spans="1:5" x14ac:dyDescent="0.25">
      <c r="A13" t="s">
        <v>33</v>
      </c>
      <c r="B13" t="s">
        <v>6</v>
      </c>
      <c r="C13" t="s">
        <v>7</v>
      </c>
      <c r="D13" t="s">
        <v>8</v>
      </c>
      <c r="E13" t="s">
        <v>9</v>
      </c>
    </row>
    <row r="14" spans="1:5" x14ac:dyDescent="0.25">
      <c r="A14" t="s">
        <v>35</v>
      </c>
      <c r="B14" t="s">
        <v>20</v>
      </c>
      <c r="C14" t="s">
        <v>14</v>
      </c>
      <c r="D14" t="s">
        <v>14</v>
      </c>
      <c r="E14" t="s">
        <v>9</v>
      </c>
    </row>
    <row r="15" spans="1:5" x14ac:dyDescent="0.25">
      <c r="A15" t="s">
        <v>36</v>
      </c>
      <c r="B15" t="s">
        <v>16</v>
      </c>
      <c r="C15" t="s">
        <v>7</v>
      </c>
      <c r="D15" t="s">
        <v>21</v>
      </c>
      <c r="E15" t="s">
        <v>9</v>
      </c>
    </row>
    <row r="16" spans="1:5" x14ac:dyDescent="0.25">
      <c r="A16" t="s">
        <v>37</v>
      </c>
      <c r="B16" t="s">
        <v>16</v>
      </c>
      <c r="C16" t="s">
        <v>7</v>
      </c>
      <c r="D16" t="s">
        <v>21</v>
      </c>
      <c r="E16" t="s">
        <v>9</v>
      </c>
    </row>
    <row r="17" spans="1:5" x14ac:dyDescent="0.25">
      <c r="A17" t="s">
        <v>38</v>
      </c>
      <c r="B17" t="s">
        <v>20</v>
      </c>
      <c r="C17" t="s">
        <v>14</v>
      </c>
      <c r="D17" t="s">
        <v>14</v>
      </c>
      <c r="E17" t="s">
        <v>9</v>
      </c>
    </row>
    <row r="18" spans="1:5" x14ac:dyDescent="0.25">
      <c r="A18" t="s">
        <v>39</v>
      </c>
      <c r="B18" t="s">
        <v>20</v>
      </c>
      <c r="C18" t="s">
        <v>14</v>
      </c>
      <c r="D18" t="s">
        <v>14</v>
      </c>
      <c r="E18" t="s">
        <v>9</v>
      </c>
    </row>
    <row r="19" spans="1:5" x14ac:dyDescent="0.25">
      <c r="A19" t="s">
        <v>40</v>
      </c>
      <c r="B19" t="s">
        <v>6</v>
      </c>
      <c r="C19" t="s">
        <v>7</v>
      </c>
      <c r="D19" t="s">
        <v>21</v>
      </c>
      <c r="E19" t="s">
        <v>9</v>
      </c>
    </row>
    <row r="20" spans="1:5" x14ac:dyDescent="0.25">
      <c r="A20" t="s">
        <v>41</v>
      </c>
      <c r="B20" t="s">
        <v>6</v>
      </c>
      <c r="C20" t="s">
        <v>7</v>
      </c>
      <c r="D20" t="s">
        <v>8</v>
      </c>
      <c r="E20" t="s">
        <v>9</v>
      </c>
    </row>
    <row r="21" spans="1:5" x14ac:dyDescent="0.25">
      <c r="A21" t="s">
        <v>42</v>
      </c>
      <c r="B21" t="s">
        <v>7</v>
      </c>
      <c r="C21" t="s">
        <v>7</v>
      </c>
      <c r="D21" t="s">
        <v>7</v>
      </c>
      <c r="E21" t="s">
        <v>9</v>
      </c>
    </row>
    <row r="22" spans="1:5" x14ac:dyDescent="0.25">
      <c r="A22" t="s">
        <v>43</v>
      </c>
      <c r="B22" t="s">
        <v>6</v>
      </c>
      <c r="C22" t="s">
        <v>7</v>
      </c>
      <c r="D22" t="s">
        <v>21</v>
      </c>
      <c r="E22" t="s">
        <v>9</v>
      </c>
    </row>
    <row r="23" spans="1:5" x14ac:dyDescent="0.25">
      <c r="A23" t="s">
        <v>45</v>
      </c>
      <c r="B23" t="s">
        <v>6</v>
      </c>
      <c r="C23" t="s">
        <v>7</v>
      </c>
      <c r="D23" t="s">
        <v>21</v>
      </c>
      <c r="E23" t="s">
        <v>9</v>
      </c>
    </row>
    <row r="24" spans="1:5" x14ac:dyDescent="0.25">
      <c r="A24" t="s">
        <v>47</v>
      </c>
      <c r="B24" t="s">
        <v>48</v>
      </c>
      <c r="C24" t="s">
        <v>16</v>
      </c>
      <c r="D24" t="s">
        <v>18</v>
      </c>
      <c r="E24" t="s">
        <v>9</v>
      </c>
    </row>
    <row r="25" spans="1:5" x14ac:dyDescent="0.25">
      <c r="A25" t="s">
        <v>49</v>
      </c>
      <c r="B25" t="s">
        <v>17</v>
      </c>
      <c r="C25" t="s">
        <v>18</v>
      </c>
      <c r="D25" t="s">
        <v>50</v>
      </c>
      <c r="E25" t="s">
        <v>9</v>
      </c>
    </row>
    <row r="26" spans="1:5" x14ac:dyDescent="0.25">
      <c r="A26" t="s">
        <v>51</v>
      </c>
      <c r="B26" t="s">
        <v>17</v>
      </c>
      <c r="C26" t="s">
        <v>17</v>
      </c>
      <c r="D26" t="s">
        <v>18</v>
      </c>
      <c r="E26" t="s">
        <v>9</v>
      </c>
    </row>
    <row r="27" spans="1:5" x14ac:dyDescent="0.25">
      <c r="A27" t="s">
        <v>55</v>
      </c>
      <c r="B27" t="s">
        <v>16</v>
      </c>
      <c r="C27" t="s">
        <v>18</v>
      </c>
      <c r="D27" t="s">
        <v>18</v>
      </c>
      <c r="E27" t="s">
        <v>9</v>
      </c>
    </row>
    <row r="28" spans="1:5" x14ac:dyDescent="0.25">
      <c r="A28" t="s">
        <v>56</v>
      </c>
      <c r="B28" t="s">
        <v>20</v>
      </c>
      <c r="C28" t="s">
        <v>14</v>
      </c>
      <c r="D28" t="s">
        <v>14</v>
      </c>
      <c r="E28" t="s">
        <v>9</v>
      </c>
    </row>
    <row r="29" spans="1:5" x14ac:dyDescent="0.25">
      <c r="A29" t="s">
        <v>59</v>
      </c>
      <c r="B29" t="s">
        <v>31</v>
      </c>
      <c r="C29" t="s">
        <v>54</v>
      </c>
      <c r="D29" t="s">
        <v>54</v>
      </c>
      <c r="E29" t="s">
        <v>9</v>
      </c>
    </row>
    <row r="30" spans="1:5" x14ac:dyDescent="0.25">
      <c r="A30" t="s">
        <v>62</v>
      </c>
      <c r="B30" t="s">
        <v>16</v>
      </c>
      <c r="C30" t="s">
        <v>63</v>
      </c>
      <c r="D30" t="s">
        <v>21</v>
      </c>
      <c r="E30" t="s">
        <v>9</v>
      </c>
    </row>
    <row r="31" spans="1:5" x14ac:dyDescent="0.25">
      <c r="A31" t="s">
        <v>64</v>
      </c>
      <c r="B31" t="s">
        <v>7</v>
      </c>
      <c r="C31" t="s">
        <v>63</v>
      </c>
      <c r="D31" t="s">
        <v>21</v>
      </c>
      <c r="E31" t="s">
        <v>9</v>
      </c>
    </row>
    <row r="32" spans="1:5" x14ac:dyDescent="0.25">
      <c r="A32" t="s">
        <v>65</v>
      </c>
      <c r="B32" t="s">
        <v>8</v>
      </c>
      <c r="C32" t="s">
        <v>14</v>
      </c>
      <c r="D32" t="s">
        <v>14</v>
      </c>
      <c r="E32" t="s">
        <v>9</v>
      </c>
    </row>
    <row r="33" spans="1:5" x14ac:dyDescent="0.25">
      <c r="A33" t="s">
        <v>66</v>
      </c>
      <c r="B33" t="s">
        <v>20</v>
      </c>
      <c r="C33" t="s">
        <v>21</v>
      </c>
      <c r="D33" t="s">
        <v>14</v>
      </c>
      <c r="E33" t="s">
        <v>9</v>
      </c>
    </row>
    <row r="34" spans="1:5" x14ac:dyDescent="0.25">
      <c r="A34" t="s">
        <v>67</v>
      </c>
      <c r="B34" t="s">
        <v>20</v>
      </c>
      <c r="C34" t="s">
        <v>21</v>
      </c>
      <c r="D34" t="s">
        <v>14</v>
      </c>
      <c r="E34" t="s">
        <v>9</v>
      </c>
    </row>
    <row r="35" spans="1:5" x14ac:dyDescent="0.25">
      <c r="A35" t="s">
        <v>68</v>
      </c>
      <c r="B35" t="s">
        <v>16</v>
      </c>
      <c r="C35" t="s">
        <v>18</v>
      </c>
      <c r="D35" t="s">
        <v>50</v>
      </c>
      <c r="E35" t="s">
        <v>9</v>
      </c>
    </row>
    <row r="36" spans="1:5" x14ac:dyDescent="0.25">
      <c r="A36" t="s">
        <v>69</v>
      </c>
      <c r="B36" t="s">
        <v>16</v>
      </c>
      <c r="C36" t="s">
        <v>18</v>
      </c>
      <c r="D36" t="s">
        <v>50</v>
      </c>
      <c r="E36" t="s">
        <v>9</v>
      </c>
    </row>
    <row r="37" spans="1:5" x14ac:dyDescent="0.25">
      <c r="A37" t="s">
        <v>70</v>
      </c>
      <c r="B37" t="s">
        <v>7</v>
      </c>
      <c r="C37" t="s">
        <v>7</v>
      </c>
      <c r="D37" t="s">
        <v>8</v>
      </c>
      <c r="E37" t="s">
        <v>9</v>
      </c>
    </row>
    <row r="38" spans="1:5" x14ac:dyDescent="0.25">
      <c r="A38" t="s">
        <v>72</v>
      </c>
      <c r="B38" t="s">
        <v>8</v>
      </c>
      <c r="C38" t="s">
        <v>8</v>
      </c>
      <c r="D38" t="s">
        <v>20</v>
      </c>
      <c r="E38" t="s">
        <v>9</v>
      </c>
    </row>
    <row r="39" spans="1:5" x14ac:dyDescent="0.25">
      <c r="A39" t="s">
        <v>73</v>
      </c>
      <c r="B39" t="s">
        <v>8</v>
      </c>
      <c r="C39" t="s">
        <v>8</v>
      </c>
      <c r="D39" t="s">
        <v>20</v>
      </c>
      <c r="E39" t="s">
        <v>9</v>
      </c>
    </row>
    <row r="40" spans="1:5" x14ac:dyDescent="0.25">
      <c r="A40" t="s">
        <v>74</v>
      </c>
      <c r="B40" t="s">
        <v>8</v>
      </c>
      <c r="C40" t="s">
        <v>8</v>
      </c>
      <c r="D40" t="s">
        <v>20</v>
      </c>
      <c r="E40" t="s">
        <v>9</v>
      </c>
    </row>
    <row r="41" spans="1:5" x14ac:dyDescent="0.25">
      <c r="A41" t="s">
        <v>75</v>
      </c>
      <c r="B41" t="s">
        <v>76</v>
      </c>
      <c r="C41" t="s">
        <v>21</v>
      </c>
      <c r="D41" t="s">
        <v>21</v>
      </c>
      <c r="E41" t="s">
        <v>9</v>
      </c>
    </row>
    <row r="42" spans="1:5" x14ac:dyDescent="0.25">
      <c r="A42" t="s">
        <v>77</v>
      </c>
      <c r="B42" t="s">
        <v>8</v>
      </c>
      <c r="C42" t="s">
        <v>8</v>
      </c>
      <c r="D42" t="s">
        <v>20</v>
      </c>
      <c r="E42" t="s">
        <v>9</v>
      </c>
    </row>
    <row r="43" spans="1:5" x14ac:dyDescent="0.25">
      <c r="A43" t="s">
        <v>78</v>
      </c>
      <c r="B43" t="s">
        <v>16</v>
      </c>
      <c r="C43" t="s">
        <v>18</v>
      </c>
      <c r="D43" t="s">
        <v>50</v>
      </c>
      <c r="E43" t="s">
        <v>9</v>
      </c>
    </row>
    <row r="44" spans="1:5" x14ac:dyDescent="0.25">
      <c r="A44" t="s">
        <v>79</v>
      </c>
      <c r="B44" t="s">
        <v>31</v>
      </c>
      <c r="C44" t="s">
        <v>18</v>
      </c>
      <c r="D44" t="s">
        <v>50</v>
      </c>
      <c r="E44" t="s">
        <v>9</v>
      </c>
    </row>
    <row r="45" spans="1:5" x14ac:dyDescent="0.25">
      <c r="A45" t="s">
        <v>80</v>
      </c>
      <c r="B45" t="s">
        <v>6</v>
      </c>
      <c r="C45" t="s">
        <v>7</v>
      </c>
      <c r="D45" t="s">
        <v>21</v>
      </c>
      <c r="E45" t="s">
        <v>9</v>
      </c>
    </row>
    <row r="46" spans="1:5" x14ac:dyDescent="0.25">
      <c r="A46" t="s">
        <v>81</v>
      </c>
      <c r="B46" t="s">
        <v>82</v>
      </c>
      <c r="C46" t="s">
        <v>23</v>
      </c>
      <c r="D46" t="s">
        <v>23</v>
      </c>
      <c r="E46" t="s">
        <v>9</v>
      </c>
    </row>
    <row r="47" spans="1:5" x14ac:dyDescent="0.25">
      <c r="A47" t="s">
        <v>84</v>
      </c>
      <c r="B47" t="s">
        <v>6</v>
      </c>
      <c r="C47" t="s">
        <v>7</v>
      </c>
      <c r="D47" t="s">
        <v>21</v>
      </c>
      <c r="E47" t="s">
        <v>9</v>
      </c>
    </row>
    <row r="48" spans="1:5" x14ac:dyDescent="0.25">
      <c r="A48" t="s">
        <v>86</v>
      </c>
      <c r="B48" t="s">
        <v>21</v>
      </c>
      <c r="C48" t="s">
        <v>21</v>
      </c>
      <c r="D48" t="s">
        <v>14</v>
      </c>
      <c r="E48" t="s">
        <v>9</v>
      </c>
    </row>
    <row r="49" spans="1:5" x14ac:dyDescent="0.25">
      <c r="A49" t="s">
        <v>88</v>
      </c>
      <c r="B49" t="s">
        <v>6</v>
      </c>
      <c r="C49" t="s">
        <v>7</v>
      </c>
      <c r="D49" t="s">
        <v>21</v>
      </c>
      <c r="E49" t="s">
        <v>9</v>
      </c>
    </row>
    <row r="50" spans="1:5" x14ac:dyDescent="0.25">
      <c r="A50" t="s">
        <v>89</v>
      </c>
      <c r="B50" t="s">
        <v>82</v>
      </c>
      <c r="C50" t="s">
        <v>23</v>
      </c>
      <c r="D50" t="s">
        <v>23</v>
      </c>
      <c r="E50" t="s">
        <v>9</v>
      </c>
    </row>
    <row r="51" spans="1:5" x14ac:dyDescent="0.25">
      <c r="A51" t="s">
        <v>90</v>
      </c>
      <c r="B51" t="s">
        <v>82</v>
      </c>
      <c r="C51" t="s">
        <v>23</v>
      </c>
      <c r="D51" t="s">
        <v>23</v>
      </c>
      <c r="E51" t="s">
        <v>9</v>
      </c>
    </row>
    <row r="52" spans="1:5" x14ac:dyDescent="0.25">
      <c r="A52" t="s">
        <v>91</v>
      </c>
      <c r="B52" t="s">
        <v>92</v>
      </c>
      <c r="C52" t="s">
        <v>16</v>
      </c>
      <c r="D52" t="s">
        <v>16</v>
      </c>
      <c r="E52" t="s">
        <v>9</v>
      </c>
    </row>
    <row r="53" spans="1:5" x14ac:dyDescent="0.25">
      <c r="A53" t="s">
        <v>96</v>
      </c>
      <c r="B53" t="s">
        <v>97</v>
      </c>
      <c r="C53" t="s">
        <v>97</v>
      </c>
      <c r="D53" t="s">
        <v>97</v>
      </c>
      <c r="E53" t="s">
        <v>9</v>
      </c>
    </row>
    <row r="54" spans="1:5" x14ac:dyDescent="0.25">
      <c r="A54" t="s">
        <v>98</v>
      </c>
      <c r="B54" t="s">
        <v>92</v>
      </c>
      <c r="C54" t="s">
        <v>99</v>
      </c>
      <c r="D54" t="s">
        <v>99</v>
      </c>
      <c r="E54" t="s">
        <v>9</v>
      </c>
    </row>
    <row r="55" spans="1:5" x14ac:dyDescent="0.25">
      <c r="A55" t="s">
        <v>100</v>
      </c>
      <c r="B55" t="s">
        <v>20</v>
      </c>
      <c r="C55" t="s">
        <v>21</v>
      </c>
      <c r="D55" t="s">
        <v>14</v>
      </c>
      <c r="E55" t="s">
        <v>9</v>
      </c>
    </row>
    <row r="56" spans="1:5" x14ac:dyDescent="0.25">
      <c r="A56" t="s">
        <v>101</v>
      </c>
      <c r="B56" t="s">
        <v>6</v>
      </c>
      <c r="C56" t="s">
        <v>7</v>
      </c>
      <c r="D56" t="s">
        <v>7</v>
      </c>
      <c r="E56" t="s">
        <v>9</v>
      </c>
    </row>
    <row r="57" spans="1:5" x14ac:dyDescent="0.25">
      <c r="A57" t="s">
        <v>102</v>
      </c>
      <c r="B57" t="s">
        <v>31</v>
      </c>
      <c r="C57" t="s">
        <v>31</v>
      </c>
      <c r="D57" t="s">
        <v>31</v>
      </c>
      <c r="E57" t="s">
        <v>9</v>
      </c>
    </row>
    <row r="58" spans="1:5" x14ac:dyDescent="0.25">
      <c r="A58" t="s">
        <v>103</v>
      </c>
      <c r="B58" t="s">
        <v>31</v>
      </c>
      <c r="C58" t="s">
        <v>31</v>
      </c>
      <c r="D58" t="s">
        <v>31</v>
      </c>
      <c r="E58" t="s">
        <v>9</v>
      </c>
    </row>
    <row r="59" spans="1:5" x14ac:dyDescent="0.25">
      <c r="A59" t="s">
        <v>104</v>
      </c>
      <c r="B59" t="s">
        <v>31</v>
      </c>
      <c r="C59" t="s">
        <v>31</v>
      </c>
      <c r="D59" t="s">
        <v>31</v>
      </c>
      <c r="E59" t="s">
        <v>9</v>
      </c>
    </row>
    <row r="60" spans="1:5" x14ac:dyDescent="0.25">
      <c r="A60" t="s">
        <v>105</v>
      </c>
      <c r="B60" t="s">
        <v>31</v>
      </c>
      <c r="C60" t="s">
        <v>31</v>
      </c>
      <c r="D60" t="s">
        <v>31</v>
      </c>
      <c r="E60" t="s">
        <v>9</v>
      </c>
    </row>
    <row r="61" spans="1:5" x14ac:dyDescent="0.25">
      <c r="A61" t="s">
        <v>106</v>
      </c>
      <c r="B61" t="s">
        <v>6</v>
      </c>
      <c r="C61" t="s">
        <v>7</v>
      </c>
      <c r="D61" t="s">
        <v>7</v>
      </c>
      <c r="E61" t="s">
        <v>9</v>
      </c>
    </row>
    <row r="62" spans="1:5" x14ac:dyDescent="0.25">
      <c r="A62" t="s">
        <v>107</v>
      </c>
      <c r="B62" t="s">
        <v>7</v>
      </c>
      <c r="C62" t="s">
        <v>8</v>
      </c>
      <c r="D62" t="s">
        <v>8</v>
      </c>
      <c r="E62" t="s">
        <v>9</v>
      </c>
    </row>
    <row r="63" spans="1:5" x14ac:dyDescent="0.25">
      <c r="A63" t="s">
        <v>108</v>
      </c>
      <c r="B63" t="s">
        <v>8</v>
      </c>
      <c r="C63" t="s">
        <v>21</v>
      </c>
      <c r="D63" t="s">
        <v>21</v>
      </c>
      <c r="E63" t="s">
        <v>9</v>
      </c>
    </row>
    <row r="64" spans="1:5" x14ac:dyDescent="0.25">
      <c r="A64" t="s">
        <v>109</v>
      </c>
      <c r="B64" t="s">
        <v>7</v>
      </c>
      <c r="C64" t="s">
        <v>8</v>
      </c>
      <c r="D64" t="s">
        <v>8</v>
      </c>
      <c r="E64" t="s">
        <v>9</v>
      </c>
    </row>
    <row r="65" spans="1:5" x14ac:dyDescent="0.25">
      <c r="A65" t="s">
        <v>110</v>
      </c>
      <c r="B65" t="s">
        <v>6</v>
      </c>
      <c r="C65" t="s">
        <v>7</v>
      </c>
      <c r="D65" t="s">
        <v>7</v>
      </c>
      <c r="E65" t="s">
        <v>9</v>
      </c>
    </row>
    <row r="66" spans="1:5" x14ac:dyDescent="0.25">
      <c r="A66" t="s">
        <v>111</v>
      </c>
      <c r="B66" t="s">
        <v>7</v>
      </c>
      <c r="C66" t="s">
        <v>8</v>
      </c>
      <c r="D66" t="s">
        <v>8</v>
      </c>
      <c r="E66" t="s">
        <v>9</v>
      </c>
    </row>
    <row r="67" spans="1:5" x14ac:dyDescent="0.25">
      <c r="A67" t="s">
        <v>112</v>
      </c>
      <c r="B67" t="s">
        <v>20</v>
      </c>
      <c r="C67" t="s">
        <v>21</v>
      </c>
      <c r="D67" t="s">
        <v>14</v>
      </c>
      <c r="E67" t="s">
        <v>9</v>
      </c>
    </row>
    <row r="68" spans="1:5" x14ac:dyDescent="0.25">
      <c r="A68" t="s">
        <v>114</v>
      </c>
      <c r="B68" t="s">
        <v>20</v>
      </c>
      <c r="C68" t="s">
        <v>21</v>
      </c>
      <c r="D68" t="s">
        <v>14</v>
      </c>
      <c r="E68" t="s">
        <v>9</v>
      </c>
    </row>
    <row r="69" spans="1:5" x14ac:dyDescent="0.25">
      <c r="A69" t="s">
        <v>124</v>
      </c>
      <c r="B69" t="s">
        <v>125</v>
      </c>
      <c r="C69" t="s">
        <v>21</v>
      </c>
      <c r="D69" t="s">
        <v>14</v>
      </c>
      <c r="E69" t="s">
        <v>9</v>
      </c>
    </row>
    <row r="70" spans="1:5" x14ac:dyDescent="0.25">
      <c r="A70" t="s">
        <v>126</v>
      </c>
      <c r="B70" t="s">
        <v>31</v>
      </c>
      <c r="C70" t="s">
        <v>31</v>
      </c>
      <c r="D70" t="s">
        <v>31</v>
      </c>
      <c r="E70" t="s">
        <v>9</v>
      </c>
    </row>
    <row r="71" spans="1:5" x14ac:dyDescent="0.25">
      <c r="A71" t="s">
        <v>10</v>
      </c>
      <c r="B71" t="s">
        <v>11</v>
      </c>
      <c r="C71" t="s">
        <v>11</v>
      </c>
      <c r="E71" t="s">
        <v>12</v>
      </c>
    </row>
    <row r="72" spans="1:5" x14ac:dyDescent="0.25">
      <c r="A72" t="s">
        <v>22</v>
      </c>
      <c r="B72" t="s">
        <v>23</v>
      </c>
      <c r="C72" t="s">
        <v>23</v>
      </c>
      <c r="E72" t="s">
        <v>24</v>
      </c>
    </row>
    <row r="73" spans="1:5" x14ac:dyDescent="0.25">
      <c r="A73" t="s">
        <v>25</v>
      </c>
      <c r="B73" t="s">
        <v>23</v>
      </c>
      <c r="C73" t="s">
        <v>23</v>
      </c>
      <c r="E73" t="s">
        <v>24</v>
      </c>
    </row>
    <row r="74" spans="1:5" x14ac:dyDescent="0.25">
      <c r="A74" t="s">
        <v>26</v>
      </c>
      <c r="B74" t="s">
        <v>23</v>
      </c>
      <c r="C74" t="s">
        <v>23</v>
      </c>
      <c r="E74" t="s">
        <v>24</v>
      </c>
    </row>
    <row r="75" spans="1:5" x14ac:dyDescent="0.25">
      <c r="A75" t="s">
        <v>28</v>
      </c>
      <c r="B75" t="s">
        <v>23</v>
      </c>
      <c r="C75" t="s">
        <v>23</v>
      </c>
      <c r="E75" t="s">
        <v>24</v>
      </c>
    </row>
    <row r="76" spans="1:5" x14ac:dyDescent="0.25">
      <c r="A76" t="s">
        <v>29</v>
      </c>
      <c r="B76" t="s">
        <v>23</v>
      </c>
      <c r="C76" t="s">
        <v>23</v>
      </c>
      <c r="E76" t="s">
        <v>24</v>
      </c>
    </row>
    <row r="77" spans="1:5" x14ac:dyDescent="0.25">
      <c r="A77" t="s">
        <v>34</v>
      </c>
      <c r="B77" t="s">
        <v>20</v>
      </c>
      <c r="C77" t="s">
        <v>12</v>
      </c>
      <c r="D77" t="s">
        <v>23</v>
      </c>
      <c r="E77" t="s">
        <v>12</v>
      </c>
    </row>
    <row r="78" spans="1:5" x14ac:dyDescent="0.25">
      <c r="A78" t="s">
        <v>44</v>
      </c>
      <c r="B78" t="s">
        <v>23</v>
      </c>
      <c r="C78" t="s">
        <v>23</v>
      </c>
      <c r="E78" t="s">
        <v>24</v>
      </c>
    </row>
    <row r="79" spans="1:5" x14ac:dyDescent="0.25">
      <c r="A79" t="s">
        <v>46</v>
      </c>
      <c r="B79" t="s">
        <v>11</v>
      </c>
      <c r="C79" t="s">
        <v>11</v>
      </c>
      <c r="E79" t="s">
        <v>12</v>
      </c>
    </row>
    <row r="80" spans="1:5" x14ac:dyDescent="0.25">
      <c r="A80" t="s">
        <v>52</v>
      </c>
      <c r="B80" t="s">
        <v>23</v>
      </c>
      <c r="C80" t="s">
        <v>23</v>
      </c>
      <c r="E80" t="s">
        <v>24</v>
      </c>
    </row>
    <row r="81" spans="1:5" x14ac:dyDescent="0.25">
      <c r="A81" t="s">
        <v>53</v>
      </c>
      <c r="B81" t="s">
        <v>21</v>
      </c>
      <c r="C81" t="s">
        <v>24</v>
      </c>
      <c r="D81" t="s">
        <v>54</v>
      </c>
      <c r="E81" t="s">
        <v>24</v>
      </c>
    </row>
    <row r="82" spans="1:5" x14ac:dyDescent="0.25">
      <c r="A82" t="s">
        <v>57</v>
      </c>
      <c r="B82" t="s">
        <v>20</v>
      </c>
      <c r="C82" t="s">
        <v>58</v>
      </c>
      <c r="D82" t="s">
        <v>23</v>
      </c>
      <c r="E82" t="s">
        <v>12</v>
      </c>
    </row>
    <row r="83" spans="1:5" x14ac:dyDescent="0.25">
      <c r="A83" t="s">
        <v>60</v>
      </c>
      <c r="B83" t="s">
        <v>20</v>
      </c>
      <c r="C83" t="s">
        <v>58</v>
      </c>
      <c r="D83" t="s">
        <v>23</v>
      </c>
      <c r="E83" t="s">
        <v>12</v>
      </c>
    </row>
    <row r="84" spans="1:5" x14ac:dyDescent="0.25">
      <c r="A84" t="s">
        <v>61</v>
      </c>
      <c r="B84" t="s">
        <v>20</v>
      </c>
      <c r="C84" t="s">
        <v>58</v>
      </c>
      <c r="D84" t="s">
        <v>23</v>
      </c>
      <c r="E84" t="s">
        <v>12</v>
      </c>
    </row>
    <row r="85" spans="1:5" x14ac:dyDescent="0.25">
      <c r="A85" t="s">
        <v>71</v>
      </c>
      <c r="B85" t="s">
        <v>23</v>
      </c>
      <c r="C85" t="s">
        <v>23</v>
      </c>
      <c r="E85" t="s">
        <v>24</v>
      </c>
    </row>
    <row r="86" spans="1:5" x14ac:dyDescent="0.25">
      <c r="A86" t="s">
        <v>83</v>
      </c>
      <c r="B86" t="s">
        <v>23</v>
      </c>
      <c r="C86" t="s">
        <v>23</v>
      </c>
      <c r="E86" t="s">
        <v>24</v>
      </c>
    </row>
    <row r="87" spans="1:5" x14ac:dyDescent="0.25">
      <c r="A87" t="s">
        <v>85</v>
      </c>
      <c r="B87" t="s">
        <v>23</v>
      </c>
      <c r="C87" t="s">
        <v>23</v>
      </c>
      <c r="E87" t="s">
        <v>24</v>
      </c>
    </row>
    <row r="88" spans="1:5" x14ac:dyDescent="0.25">
      <c r="A88" t="s">
        <v>87</v>
      </c>
      <c r="B88" t="s">
        <v>23</v>
      </c>
      <c r="C88" t="s">
        <v>23</v>
      </c>
      <c r="E88" t="s">
        <v>24</v>
      </c>
    </row>
    <row r="89" spans="1:5" x14ac:dyDescent="0.25">
      <c r="A89" t="s">
        <v>93</v>
      </c>
      <c r="B89" t="s">
        <v>94</v>
      </c>
      <c r="C89" t="s">
        <v>94</v>
      </c>
      <c r="E89" t="s">
        <v>24</v>
      </c>
    </row>
    <row r="90" spans="1:5" x14ac:dyDescent="0.25">
      <c r="A90" t="s">
        <v>95</v>
      </c>
      <c r="B90" t="s">
        <v>23</v>
      </c>
      <c r="C90" t="s">
        <v>23</v>
      </c>
      <c r="E90" t="s">
        <v>24</v>
      </c>
    </row>
    <row r="91" spans="1:5" x14ac:dyDescent="0.25">
      <c r="A91" t="s">
        <v>113</v>
      </c>
      <c r="B91" t="s">
        <v>21</v>
      </c>
      <c r="C91" t="s">
        <v>14</v>
      </c>
      <c r="D91" t="s">
        <v>23</v>
      </c>
      <c r="E91" t="s">
        <v>12</v>
      </c>
    </row>
    <row r="92" spans="1:5" x14ac:dyDescent="0.25">
      <c r="A92" t="s">
        <v>115</v>
      </c>
      <c r="B92" t="s">
        <v>11</v>
      </c>
      <c r="C92" t="s">
        <v>23</v>
      </c>
      <c r="E92" t="s">
        <v>24</v>
      </c>
    </row>
    <row r="93" spans="1:5" x14ac:dyDescent="0.25">
      <c r="A93" t="s">
        <v>116</v>
      </c>
      <c r="B93" t="s">
        <v>11</v>
      </c>
      <c r="C93" t="s">
        <v>23</v>
      </c>
      <c r="E93" t="s">
        <v>24</v>
      </c>
    </row>
    <row r="94" spans="1:5" x14ac:dyDescent="0.25">
      <c r="A94" t="s">
        <v>117</v>
      </c>
      <c r="B94" t="s">
        <v>11</v>
      </c>
      <c r="C94" t="s">
        <v>23</v>
      </c>
      <c r="E94" t="s">
        <v>24</v>
      </c>
    </row>
    <row r="95" spans="1:5" x14ac:dyDescent="0.25">
      <c r="A95" t="s">
        <v>118</v>
      </c>
      <c r="B95" t="s">
        <v>11</v>
      </c>
      <c r="C95" t="s">
        <v>23</v>
      </c>
      <c r="E95" t="s">
        <v>24</v>
      </c>
    </row>
    <row r="96" spans="1:5" x14ac:dyDescent="0.25">
      <c r="A96" t="s">
        <v>119</v>
      </c>
      <c r="B96" t="s">
        <v>11</v>
      </c>
      <c r="C96" t="s">
        <v>23</v>
      </c>
      <c r="E96" t="s">
        <v>24</v>
      </c>
    </row>
    <row r="97" spans="1:5" x14ac:dyDescent="0.25">
      <c r="A97" t="s">
        <v>120</v>
      </c>
      <c r="B97" t="s">
        <v>11</v>
      </c>
      <c r="C97" t="s">
        <v>23</v>
      </c>
      <c r="E97" t="s">
        <v>24</v>
      </c>
    </row>
    <row r="98" spans="1:5" x14ac:dyDescent="0.25">
      <c r="A98" t="s">
        <v>121</v>
      </c>
      <c r="B98" t="s">
        <v>11</v>
      </c>
      <c r="C98" t="s">
        <v>23</v>
      </c>
      <c r="E98" t="s">
        <v>24</v>
      </c>
    </row>
    <row r="99" spans="1:5" x14ac:dyDescent="0.25">
      <c r="A99" t="s">
        <v>122</v>
      </c>
      <c r="B99" t="s">
        <v>11</v>
      </c>
      <c r="C99" t="s">
        <v>23</v>
      </c>
      <c r="E99" t="s">
        <v>24</v>
      </c>
    </row>
    <row r="100" spans="1:5" x14ac:dyDescent="0.25">
      <c r="A100" t="s">
        <v>123</v>
      </c>
      <c r="B100" t="s">
        <v>11</v>
      </c>
      <c r="C100" t="s">
        <v>23</v>
      </c>
      <c r="E100" t="s">
        <v>24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E80C-92BD-4726-BCC1-9E2EF3F902F1}">
  <sheetPr>
    <tabColor rgb="FFFFC000"/>
  </sheetPr>
  <dimension ref="A5:J100"/>
  <sheetViews>
    <sheetView topLeftCell="C1" workbookViewId="0">
      <selection activeCell="M28" sqref="M28"/>
    </sheetView>
  </sheetViews>
  <sheetFormatPr defaultRowHeight="15" x14ac:dyDescent="0.25"/>
  <cols>
    <col min="1" max="1" width="9.85546875" bestFit="1" customWidth="1"/>
    <col min="2" max="2" width="7.7109375" bestFit="1" customWidth="1"/>
    <col min="3" max="3" width="14.5703125" bestFit="1" customWidth="1"/>
    <col min="4" max="4" width="18" bestFit="1" customWidth="1"/>
    <col min="5" max="5" width="18.140625" bestFit="1" customWidth="1"/>
    <col min="6" max="6" width="16.42578125" bestFit="1" customWidth="1"/>
    <col min="7" max="7" width="14.28515625" bestFit="1" customWidth="1"/>
    <col min="8" max="8" width="12.7109375" bestFit="1" customWidth="1"/>
    <col min="9" max="9" width="12.85546875" bestFit="1" customWidth="1"/>
    <col min="10" max="10" width="20.28515625" bestFit="1" customWidth="1"/>
  </cols>
  <sheetData>
    <row r="5" spans="1:10" x14ac:dyDescent="0.25">
      <c r="A5" t="s">
        <v>0</v>
      </c>
      <c r="B5" t="s">
        <v>2898</v>
      </c>
      <c r="C5" t="s">
        <v>127</v>
      </c>
      <c r="D5" t="s">
        <v>128</v>
      </c>
      <c r="E5" t="s">
        <v>129</v>
      </c>
      <c r="F5" t="s">
        <v>130</v>
      </c>
      <c r="G5" t="s">
        <v>131</v>
      </c>
      <c r="H5" t="s">
        <v>132</v>
      </c>
      <c r="I5" t="s">
        <v>133</v>
      </c>
      <c r="J5" t="s">
        <v>134</v>
      </c>
    </row>
    <row r="6" spans="1:10" x14ac:dyDescent="0.25">
      <c r="A6" t="s">
        <v>299</v>
      </c>
      <c r="B6" t="s">
        <v>135</v>
      </c>
      <c r="C6" t="s">
        <v>9</v>
      </c>
      <c r="E6">
        <v>13</v>
      </c>
      <c r="F6">
        <v>100</v>
      </c>
      <c r="G6" t="s">
        <v>136</v>
      </c>
      <c r="I6">
        <v>1300</v>
      </c>
      <c r="J6">
        <v>1300</v>
      </c>
    </row>
    <row r="7" spans="1:10" x14ac:dyDescent="0.25">
      <c r="A7" t="s">
        <v>10</v>
      </c>
      <c r="B7" t="s">
        <v>135</v>
      </c>
      <c r="C7" t="s">
        <v>12</v>
      </c>
      <c r="E7">
        <v>0</v>
      </c>
      <c r="F7">
        <v>100</v>
      </c>
      <c r="G7" t="s">
        <v>136</v>
      </c>
      <c r="J7">
        <v>0</v>
      </c>
    </row>
    <row r="8" spans="1:10" x14ac:dyDescent="0.25">
      <c r="A8" t="s">
        <v>13</v>
      </c>
      <c r="B8" t="s">
        <v>135</v>
      </c>
      <c r="C8" t="s">
        <v>9</v>
      </c>
      <c r="E8">
        <v>7</v>
      </c>
      <c r="F8">
        <v>100</v>
      </c>
      <c r="G8" t="s">
        <v>136</v>
      </c>
      <c r="I8">
        <v>700</v>
      </c>
      <c r="J8">
        <v>700</v>
      </c>
    </row>
    <row r="9" spans="1:10" x14ac:dyDescent="0.25">
      <c r="A9" t="s">
        <v>300</v>
      </c>
      <c r="B9" t="s">
        <v>137</v>
      </c>
      <c r="C9" t="s">
        <v>9</v>
      </c>
      <c r="D9">
        <v>703</v>
      </c>
      <c r="E9">
        <v>482</v>
      </c>
      <c r="F9">
        <v>251.79</v>
      </c>
      <c r="G9" t="s">
        <v>138</v>
      </c>
      <c r="H9">
        <v>177008.37</v>
      </c>
      <c r="I9">
        <v>121362.78</v>
      </c>
      <c r="J9">
        <v>298371.15000000002</v>
      </c>
    </row>
    <row r="10" spans="1:10" x14ac:dyDescent="0.25">
      <c r="A10" t="s">
        <v>301</v>
      </c>
      <c r="B10" t="s">
        <v>139</v>
      </c>
      <c r="C10" t="s">
        <v>9</v>
      </c>
      <c r="D10">
        <v>123</v>
      </c>
      <c r="E10">
        <v>100</v>
      </c>
      <c r="F10">
        <v>93.57</v>
      </c>
      <c r="G10" t="s">
        <v>138</v>
      </c>
      <c r="H10">
        <v>11509.109999999999</v>
      </c>
      <c r="I10">
        <v>9357</v>
      </c>
      <c r="J10">
        <v>20866.11</v>
      </c>
    </row>
    <row r="11" spans="1:10" x14ac:dyDescent="0.25">
      <c r="A11" t="s">
        <v>22</v>
      </c>
      <c r="B11" t="s">
        <v>135</v>
      </c>
      <c r="C11" t="s">
        <v>24</v>
      </c>
      <c r="E11">
        <v>4</v>
      </c>
      <c r="F11">
        <v>324.83999999999997</v>
      </c>
      <c r="G11" t="s">
        <v>138</v>
      </c>
      <c r="I11">
        <v>1299.3599999999999</v>
      </c>
      <c r="J11">
        <v>1299.3599999999999</v>
      </c>
    </row>
    <row r="12" spans="1:10" x14ac:dyDescent="0.25">
      <c r="A12" t="s">
        <v>25</v>
      </c>
      <c r="B12" t="s">
        <v>135</v>
      </c>
      <c r="C12" t="s">
        <v>24</v>
      </c>
      <c r="E12">
        <v>12</v>
      </c>
      <c r="F12">
        <v>100</v>
      </c>
      <c r="G12" t="s">
        <v>136</v>
      </c>
      <c r="I12">
        <v>1200</v>
      </c>
      <c r="J12">
        <v>1200</v>
      </c>
    </row>
    <row r="13" spans="1:10" x14ac:dyDescent="0.25">
      <c r="A13" t="s">
        <v>26</v>
      </c>
      <c r="B13" t="s">
        <v>135</v>
      </c>
      <c r="C13" t="s">
        <v>24</v>
      </c>
      <c r="E13">
        <v>2</v>
      </c>
      <c r="F13">
        <v>100</v>
      </c>
      <c r="G13" t="s">
        <v>136</v>
      </c>
      <c r="I13">
        <v>200</v>
      </c>
      <c r="J13">
        <v>200</v>
      </c>
    </row>
    <row r="14" spans="1:10" x14ac:dyDescent="0.25">
      <c r="A14" t="s">
        <v>302</v>
      </c>
      <c r="B14" t="s">
        <v>140</v>
      </c>
      <c r="C14" t="s">
        <v>9</v>
      </c>
      <c r="D14">
        <v>599</v>
      </c>
      <c r="E14">
        <v>460</v>
      </c>
      <c r="F14">
        <v>85.99</v>
      </c>
      <c r="G14" t="s">
        <v>138</v>
      </c>
      <c r="H14">
        <v>51508.009999999995</v>
      </c>
      <c r="I14">
        <v>39555.399999999994</v>
      </c>
      <c r="J14">
        <v>91063.409999999989</v>
      </c>
    </row>
    <row r="15" spans="1:10" x14ac:dyDescent="0.25">
      <c r="A15" t="s">
        <v>28</v>
      </c>
      <c r="B15" t="s">
        <v>140</v>
      </c>
      <c r="C15" t="s">
        <v>24</v>
      </c>
      <c r="E15">
        <v>26</v>
      </c>
      <c r="F15">
        <v>100</v>
      </c>
      <c r="G15" t="s">
        <v>136</v>
      </c>
      <c r="I15">
        <v>2600</v>
      </c>
      <c r="J15">
        <v>2600</v>
      </c>
    </row>
    <row r="16" spans="1:10" x14ac:dyDescent="0.25">
      <c r="A16" t="s">
        <v>29</v>
      </c>
      <c r="B16" t="s">
        <v>140</v>
      </c>
      <c r="C16" t="s">
        <v>24</v>
      </c>
      <c r="E16">
        <v>0</v>
      </c>
      <c r="F16">
        <v>212.49</v>
      </c>
      <c r="G16" t="s">
        <v>138</v>
      </c>
      <c r="J16">
        <v>0</v>
      </c>
    </row>
    <row r="17" spans="1:10" x14ac:dyDescent="0.25">
      <c r="A17" t="s">
        <v>303</v>
      </c>
      <c r="B17" t="s">
        <v>141</v>
      </c>
      <c r="C17" t="s">
        <v>9</v>
      </c>
      <c r="D17">
        <v>72</v>
      </c>
      <c r="E17">
        <v>102</v>
      </c>
      <c r="F17">
        <v>100</v>
      </c>
      <c r="G17" t="s">
        <v>136</v>
      </c>
      <c r="H17">
        <v>7200</v>
      </c>
      <c r="I17">
        <v>10200</v>
      </c>
      <c r="J17">
        <v>17400</v>
      </c>
    </row>
    <row r="18" spans="1:10" x14ac:dyDescent="0.25">
      <c r="A18" t="s">
        <v>304</v>
      </c>
      <c r="B18" t="s">
        <v>141</v>
      </c>
      <c r="C18" t="s">
        <v>9</v>
      </c>
      <c r="D18">
        <v>45</v>
      </c>
      <c r="E18">
        <v>42</v>
      </c>
      <c r="F18">
        <v>100</v>
      </c>
      <c r="G18" t="s">
        <v>136</v>
      </c>
      <c r="H18">
        <v>4500</v>
      </c>
      <c r="I18">
        <v>4200</v>
      </c>
      <c r="J18">
        <v>8700</v>
      </c>
    </row>
    <row r="19" spans="1:10" x14ac:dyDescent="0.25">
      <c r="A19" t="s">
        <v>305</v>
      </c>
      <c r="B19" t="s">
        <v>135</v>
      </c>
      <c r="C19" t="s">
        <v>9</v>
      </c>
      <c r="D19">
        <v>45</v>
      </c>
      <c r="E19">
        <v>108</v>
      </c>
      <c r="F19">
        <v>184.39</v>
      </c>
      <c r="G19" t="s">
        <v>138</v>
      </c>
      <c r="H19">
        <v>8297.5499999999993</v>
      </c>
      <c r="I19">
        <v>19914.12</v>
      </c>
      <c r="J19">
        <v>28211.67</v>
      </c>
    </row>
    <row r="20" spans="1:10" x14ac:dyDescent="0.25">
      <c r="A20" t="s">
        <v>306</v>
      </c>
      <c r="B20" t="s">
        <v>142</v>
      </c>
      <c r="C20" t="s">
        <v>12</v>
      </c>
      <c r="D20">
        <v>467</v>
      </c>
      <c r="E20">
        <v>338</v>
      </c>
      <c r="F20">
        <v>191.57</v>
      </c>
      <c r="G20" t="s">
        <v>138</v>
      </c>
      <c r="H20">
        <v>89463.19</v>
      </c>
      <c r="I20">
        <v>64750.659999999996</v>
      </c>
      <c r="J20">
        <v>154213.85</v>
      </c>
    </row>
    <row r="21" spans="1:10" x14ac:dyDescent="0.25">
      <c r="A21" t="s">
        <v>307</v>
      </c>
      <c r="B21" t="s">
        <v>142</v>
      </c>
      <c r="C21" t="s">
        <v>24</v>
      </c>
      <c r="E21">
        <v>0</v>
      </c>
      <c r="F21">
        <v>286.07</v>
      </c>
      <c r="G21" t="s">
        <v>138</v>
      </c>
      <c r="J21">
        <v>0</v>
      </c>
    </row>
    <row r="22" spans="1:10" x14ac:dyDescent="0.25">
      <c r="A22" t="s">
        <v>308</v>
      </c>
      <c r="B22" t="s">
        <v>142</v>
      </c>
      <c r="C22" t="s">
        <v>9</v>
      </c>
      <c r="D22">
        <v>378</v>
      </c>
      <c r="E22">
        <v>290</v>
      </c>
      <c r="F22">
        <v>285.43</v>
      </c>
      <c r="G22" t="s">
        <v>138</v>
      </c>
      <c r="H22">
        <v>107892.54000000001</v>
      </c>
      <c r="I22">
        <v>82774.7</v>
      </c>
      <c r="J22">
        <v>190667.24</v>
      </c>
    </row>
    <row r="23" spans="1:10" x14ac:dyDescent="0.25">
      <c r="A23" t="s">
        <v>309</v>
      </c>
      <c r="B23" t="s">
        <v>142</v>
      </c>
      <c r="C23" t="s">
        <v>9</v>
      </c>
      <c r="D23">
        <v>50</v>
      </c>
      <c r="E23">
        <v>57</v>
      </c>
      <c r="F23">
        <v>132.84</v>
      </c>
      <c r="G23" t="s">
        <v>138</v>
      </c>
      <c r="H23">
        <v>6642</v>
      </c>
      <c r="I23">
        <v>7571.88</v>
      </c>
      <c r="J23">
        <v>14213.880000000001</v>
      </c>
    </row>
    <row r="24" spans="1:10" x14ac:dyDescent="0.25">
      <c r="A24" t="s">
        <v>37</v>
      </c>
      <c r="B24" t="s">
        <v>142</v>
      </c>
      <c r="C24" t="s">
        <v>9</v>
      </c>
      <c r="E24">
        <v>48</v>
      </c>
      <c r="F24">
        <v>132.84</v>
      </c>
      <c r="G24" t="s">
        <v>138</v>
      </c>
      <c r="I24">
        <v>6376.32</v>
      </c>
      <c r="J24">
        <v>6376.32</v>
      </c>
    </row>
    <row r="25" spans="1:10" x14ac:dyDescent="0.25">
      <c r="A25" t="s">
        <v>310</v>
      </c>
      <c r="B25" t="s">
        <v>142</v>
      </c>
      <c r="C25" t="s">
        <v>9</v>
      </c>
      <c r="D25">
        <v>897</v>
      </c>
      <c r="E25">
        <v>650</v>
      </c>
      <c r="F25">
        <v>304.39</v>
      </c>
      <c r="G25" t="s">
        <v>138</v>
      </c>
      <c r="H25">
        <v>273037.83</v>
      </c>
      <c r="I25">
        <v>197853.5</v>
      </c>
      <c r="J25">
        <v>470891.33</v>
      </c>
    </row>
    <row r="26" spans="1:10" x14ac:dyDescent="0.25">
      <c r="A26" t="s">
        <v>311</v>
      </c>
      <c r="B26" t="s">
        <v>142</v>
      </c>
      <c r="C26" t="s">
        <v>9</v>
      </c>
      <c r="D26">
        <v>284</v>
      </c>
      <c r="E26">
        <v>426</v>
      </c>
      <c r="F26">
        <v>304.39</v>
      </c>
      <c r="G26" t="s">
        <v>138</v>
      </c>
      <c r="H26">
        <v>86446.76</v>
      </c>
      <c r="I26">
        <v>129670.14</v>
      </c>
      <c r="J26">
        <v>216116.9</v>
      </c>
    </row>
    <row r="27" spans="1:10" x14ac:dyDescent="0.25">
      <c r="A27" t="s">
        <v>312</v>
      </c>
      <c r="B27" t="s">
        <v>135</v>
      </c>
      <c r="C27" t="s">
        <v>9</v>
      </c>
      <c r="D27">
        <v>254</v>
      </c>
      <c r="E27">
        <v>191</v>
      </c>
      <c r="F27">
        <v>155.06</v>
      </c>
      <c r="G27" t="s">
        <v>138</v>
      </c>
      <c r="H27">
        <v>39385.24</v>
      </c>
      <c r="I27">
        <v>29616.46</v>
      </c>
      <c r="J27">
        <v>69001.7</v>
      </c>
    </row>
    <row r="28" spans="1:10" x14ac:dyDescent="0.25">
      <c r="A28" t="s">
        <v>313</v>
      </c>
      <c r="B28" t="s">
        <v>135</v>
      </c>
      <c r="C28" t="s">
        <v>9</v>
      </c>
      <c r="D28">
        <v>67</v>
      </c>
      <c r="E28">
        <v>48</v>
      </c>
      <c r="F28">
        <v>100</v>
      </c>
      <c r="G28" t="s">
        <v>136</v>
      </c>
      <c r="H28">
        <v>6700</v>
      </c>
      <c r="I28">
        <v>4800</v>
      </c>
      <c r="J28">
        <v>11500</v>
      </c>
    </row>
    <row r="29" spans="1:10" x14ac:dyDescent="0.25">
      <c r="A29" t="s">
        <v>42</v>
      </c>
      <c r="B29" t="s">
        <v>135</v>
      </c>
      <c r="C29" t="s">
        <v>9</v>
      </c>
      <c r="E29">
        <v>5</v>
      </c>
      <c r="F29">
        <v>100</v>
      </c>
      <c r="G29" t="s">
        <v>136</v>
      </c>
      <c r="I29">
        <v>500</v>
      </c>
      <c r="J29">
        <v>500</v>
      </c>
    </row>
    <row r="30" spans="1:10" x14ac:dyDescent="0.25">
      <c r="A30" t="s">
        <v>314</v>
      </c>
      <c r="B30" t="s">
        <v>135</v>
      </c>
      <c r="C30" t="s">
        <v>9</v>
      </c>
      <c r="D30">
        <v>140</v>
      </c>
      <c r="E30">
        <v>153</v>
      </c>
      <c r="F30">
        <v>244.99</v>
      </c>
      <c r="G30" t="s">
        <v>138</v>
      </c>
      <c r="H30">
        <v>34298.6</v>
      </c>
      <c r="I30">
        <v>37483.47</v>
      </c>
      <c r="J30">
        <v>71782.070000000007</v>
      </c>
    </row>
    <row r="31" spans="1:10" x14ac:dyDescent="0.25">
      <c r="A31" t="s">
        <v>44</v>
      </c>
      <c r="B31" t="s">
        <v>135</v>
      </c>
      <c r="C31" t="s">
        <v>24</v>
      </c>
      <c r="E31">
        <v>0</v>
      </c>
      <c r="F31">
        <v>100</v>
      </c>
      <c r="G31" t="s">
        <v>136</v>
      </c>
      <c r="J31">
        <v>0</v>
      </c>
    </row>
    <row r="32" spans="1:10" x14ac:dyDescent="0.25">
      <c r="A32" t="s">
        <v>315</v>
      </c>
      <c r="B32" t="s">
        <v>135</v>
      </c>
      <c r="C32" t="s">
        <v>9</v>
      </c>
      <c r="D32">
        <v>248</v>
      </c>
      <c r="E32">
        <v>252</v>
      </c>
      <c r="F32">
        <v>136.34</v>
      </c>
      <c r="G32" t="s">
        <v>138</v>
      </c>
      <c r="H32">
        <v>33812.32</v>
      </c>
      <c r="I32">
        <v>34357.68</v>
      </c>
      <c r="J32">
        <v>68170</v>
      </c>
    </row>
    <row r="33" spans="1:10" x14ac:dyDescent="0.25">
      <c r="A33" t="s">
        <v>46</v>
      </c>
      <c r="B33" t="s">
        <v>135</v>
      </c>
      <c r="C33" t="s">
        <v>12</v>
      </c>
      <c r="E33">
        <v>1</v>
      </c>
      <c r="F33">
        <v>100</v>
      </c>
      <c r="G33" t="s">
        <v>136</v>
      </c>
      <c r="I33">
        <v>100</v>
      </c>
      <c r="J33">
        <v>100</v>
      </c>
    </row>
    <row r="34" spans="1:10" x14ac:dyDescent="0.25">
      <c r="A34" t="s">
        <v>316</v>
      </c>
      <c r="B34" t="s">
        <v>141</v>
      </c>
      <c r="C34" t="s">
        <v>24</v>
      </c>
      <c r="E34">
        <v>0</v>
      </c>
      <c r="F34">
        <v>161.66999999999999</v>
      </c>
      <c r="G34" t="s">
        <v>138</v>
      </c>
      <c r="J34">
        <v>0</v>
      </c>
    </row>
    <row r="35" spans="1:10" x14ac:dyDescent="0.25">
      <c r="A35" t="s">
        <v>317</v>
      </c>
      <c r="B35" t="s">
        <v>141</v>
      </c>
      <c r="C35" t="s">
        <v>24</v>
      </c>
      <c r="E35">
        <v>0</v>
      </c>
      <c r="F35">
        <v>120</v>
      </c>
      <c r="G35" t="s">
        <v>138</v>
      </c>
      <c r="J35">
        <v>0</v>
      </c>
    </row>
    <row r="36" spans="1:10" x14ac:dyDescent="0.25">
      <c r="A36" t="s">
        <v>318</v>
      </c>
      <c r="B36" t="s">
        <v>141</v>
      </c>
      <c r="C36" t="s">
        <v>24</v>
      </c>
      <c r="E36">
        <v>0</v>
      </c>
      <c r="F36">
        <v>120</v>
      </c>
      <c r="G36" t="s">
        <v>138</v>
      </c>
      <c r="J36">
        <v>0</v>
      </c>
    </row>
    <row r="37" spans="1:10" x14ac:dyDescent="0.25">
      <c r="A37" t="s">
        <v>319</v>
      </c>
      <c r="B37" t="s">
        <v>143</v>
      </c>
      <c r="C37" t="s">
        <v>9</v>
      </c>
      <c r="D37">
        <v>1070</v>
      </c>
      <c r="E37">
        <v>543</v>
      </c>
      <c r="F37">
        <v>100</v>
      </c>
      <c r="G37" t="s">
        <v>136</v>
      </c>
      <c r="H37">
        <v>107000</v>
      </c>
      <c r="I37">
        <v>54300</v>
      </c>
      <c r="J37">
        <v>161300</v>
      </c>
    </row>
    <row r="38" spans="1:10" x14ac:dyDescent="0.25">
      <c r="A38" t="s">
        <v>320</v>
      </c>
      <c r="B38" t="s">
        <v>143</v>
      </c>
      <c r="C38" t="s">
        <v>9</v>
      </c>
      <c r="D38">
        <v>411</v>
      </c>
      <c r="E38">
        <v>206</v>
      </c>
      <c r="F38">
        <v>100</v>
      </c>
      <c r="G38" t="s">
        <v>136</v>
      </c>
      <c r="H38">
        <v>41100</v>
      </c>
      <c r="I38">
        <v>20600</v>
      </c>
      <c r="J38">
        <v>61700</v>
      </c>
    </row>
    <row r="39" spans="1:10" x14ac:dyDescent="0.25">
      <c r="A39" t="s">
        <v>321</v>
      </c>
      <c r="B39" t="s">
        <v>143</v>
      </c>
      <c r="C39" t="s">
        <v>9</v>
      </c>
      <c r="D39">
        <v>441</v>
      </c>
      <c r="E39">
        <v>583</v>
      </c>
      <c r="F39">
        <v>100</v>
      </c>
      <c r="G39" t="s">
        <v>136</v>
      </c>
      <c r="H39">
        <v>44100</v>
      </c>
      <c r="I39">
        <v>58300</v>
      </c>
      <c r="J39">
        <v>102400</v>
      </c>
    </row>
    <row r="40" spans="1:10" x14ac:dyDescent="0.25">
      <c r="A40" t="s">
        <v>322</v>
      </c>
      <c r="B40" t="s">
        <v>144</v>
      </c>
      <c r="C40" t="s">
        <v>24</v>
      </c>
      <c r="E40">
        <v>0</v>
      </c>
      <c r="F40">
        <v>100</v>
      </c>
      <c r="G40" t="s">
        <v>136</v>
      </c>
      <c r="J40">
        <v>0</v>
      </c>
    </row>
    <row r="41" spans="1:10" x14ac:dyDescent="0.25">
      <c r="A41" t="s">
        <v>52</v>
      </c>
      <c r="B41" t="s">
        <v>144</v>
      </c>
      <c r="C41" t="s">
        <v>24</v>
      </c>
      <c r="E41">
        <v>0</v>
      </c>
      <c r="F41">
        <v>212.49</v>
      </c>
      <c r="G41" t="s">
        <v>138</v>
      </c>
      <c r="J41">
        <v>0</v>
      </c>
    </row>
    <row r="42" spans="1:10" x14ac:dyDescent="0.25">
      <c r="A42" t="s">
        <v>53</v>
      </c>
      <c r="B42" t="s">
        <v>144</v>
      </c>
      <c r="C42" t="s">
        <v>24</v>
      </c>
      <c r="E42">
        <v>25</v>
      </c>
      <c r="F42">
        <v>100</v>
      </c>
      <c r="G42" t="s">
        <v>136</v>
      </c>
      <c r="I42">
        <v>2500</v>
      </c>
      <c r="J42">
        <v>2500</v>
      </c>
    </row>
    <row r="43" spans="1:10" x14ac:dyDescent="0.25">
      <c r="A43" t="s">
        <v>323</v>
      </c>
      <c r="B43" t="s">
        <v>145</v>
      </c>
      <c r="C43" t="s">
        <v>9</v>
      </c>
      <c r="D43">
        <v>14</v>
      </c>
      <c r="E43">
        <v>0</v>
      </c>
      <c r="F43">
        <v>100</v>
      </c>
      <c r="G43" t="s">
        <v>136</v>
      </c>
      <c r="H43">
        <v>1400</v>
      </c>
      <c r="I43">
        <v>0</v>
      </c>
      <c r="J43">
        <v>1400</v>
      </c>
    </row>
    <row r="44" spans="1:10" x14ac:dyDescent="0.25">
      <c r="A44" t="s">
        <v>324</v>
      </c>
      <c r="B44" t="s">
        <v>146</v>
      </c>
      <c r="C44" t="s">
        <v>9</v>
      </c>
      <c r="D44">
        <v>35</v>
      </c>
      <c r="E44">
        <v>120</v>
      </c>
      <c r="F44">
        <v>174.99</v>
      </c>
      <c r="G44" t="s">
        <v>138</v>
      </c>
      <c r="H44">
        <v>6124.6500000000005</v>
      </c>
      <c r="I44">
        <v>20998.799999999999</v>
      </c>
      <c r="J44">
        <v>27123.45</v>
      </c>
    </row>
    <row r="45" spans="1:10" x14ac:dyDescent="0.25">
      <c r="A45" t="s">
        <v>325</v>
      </c>
      <c r="B45" t="s">
        <v>147</v>
      </c>
      <c r="C45" t="s">
        <v>9</v>
      </c>
      <c r="E45">
        <v>82</v>
      </c>
      <c r="F45">
        <v>100</v>
      </c>
      <c r="G45" t="s">
        <v>136</v>
      </c>
      <c r="I45">
        <v>8200</v>
      </c>
      <c r="J45">
        <v>8200</v>
      </c>
    </row>
    <row r="46" spans="1:10" x14ac:dyDescent="0.25">
      <c r="A46" t="s">
        <v>326</v>
      </c>
      <c r="B46" t="s">
        <v>147</v>
      </c>
      <c r="C46" t="s">
        <v>9</v>
      </c>
      <c r="E46">
        <v>52</v>
      </c>
      <c r="F46">
        <v>100</v>
      </c>
      <c r="G46" t="s">
        <v>136</v>
      </c>
      <c r="I46">
        <v>5200</v>
      </c>
      <c r="J46">
        <v>5200</v>
      </c>
    </row>
    <row r="47" spans="1:10" x14ac:dyDescent="0.25">
      <c r="A47" t="s">
        <v>327</v>
      </c>
      <c r="B47" t="s">
        <v>147</v>
      </c>
      <c r="C47" t="s">
        <v>12</v>
      </c>
      <c r="D47">
        <v>2204</v>
      </c>
      <c r="E47">
        <v>825</v>
      </c>
      <c r="F47">
        <v>54.29</v>
      </c>
      <c r="G47" t="s">
        <v>138</v>
      </c>
      <c r="H47">
        <v>119655.16</v>
      </c>
      <c r="I47">
        <v>44789.25</v>
      </c>
      <c r="J47">
        <v>164444.41</v>
      </c>
    </row>
    <row r="48" spans="1:10" x14ac:dyDescent="0.25">
      <c r="A48" t="s">
        <v>328</v>
      </c>
      <c r="B48" t="s">
        <v>147</v>
      </c>
      <c r="C48" t="s">
        <v>12</v>
      </c>
      <c r="D48">
        <v>592</v>
      </c>
      <c r="E48">
        <v>1415</v>
      </c>
      <c r="F48">
        <v>54.29</v>
      </c>
      <c r="G48" t="s">
        <v>138</v>
      </c>
      <c r="H48">
        <v>32139.68</v>
      </c>
      <c r="I48">
        <v>76820.350000000006</v>
      </c>
      <c r="J48">
        <v>108960.03</v>
      </c>
    </row>
    <row r="49" spans="1:10" x14ac:dyDescent="0.25">
      <c r="A49" t="s">
        <v>329</v>
      </c>
      <c r="B49" t="s">
        <v>147</v>
      </c>
      <c r="C49" t="s">
        <v>9</v>
      </c>
      <c r="D49">
        <v>505</v>
      </c>
      <c r="E49">
        <v>409</v>
      </c>
      <c r="F49">
        <v>129.63999999999999</v>
      </c>
      <c r="G49" t="s">
        <v>138</v>
      </c>
      <c r="H49">
        <v>65468.19999999999</v>
      </c>
      <c r="I49">
        <v>53022.759999999995</v>
      </c>
      <c r="J49">
        <v>118490.95999999999</v>
      </c>
    </row>
    <row r="50" spans="1:10" x14ac:dyDescent="0.25">
      <c r="A50" t="s">
        <v>330</v>
      </c>
      <c r="B50" t="s">
        <v>147</v>
      </c>
      <c r="C50" t="s">
        <v>9</v>
      </c>
      <c r="D50">
        <v>54</v>
      </c>
      <c r="E50">
        <v>70</v>
      </c>
      <c r="F50">
        <v>100</v>
      </c>
      <c r="G50" t="s">
        <v>136</v>
      </c>
      <c r="H50">
        <v>5400</v>
      </c>
      <c r="I50">
        <v>7000</v>
      </c>
      <c r="J50">
        <v>12400</v>
      </c>
    </row>
    <row r="51" spans="1:10" x14ac:dyDescent="0.25">
      <c r="A51" t="s">
        <v>65</v>
      </c>
      <c r="B51" t="s">
        <v>141</v>
      </c>
      <c r="C51" t="s">
        <v>9</v>
      </c>
      <c r="D51">
        <v>137</v>
      </c>
      <c r="E51">
        <v>110</v>
      </c>
      <c r="F51">
        <v>100</v>
      </c>
      <c r="G51" t="s">
        <v>136</v>
      </c>
      <c r="H51">
        <v>13700</v>
      </c>
      <c r="I51">
        <v>11000</v>
      </c>
      <c r="J51">
        <v>24700</v>
      </c>
    </row>
    <row r="52" spans="1:10" x14ac:dyDescent="0.25">
      <c r="A52" t="s">
        <v>331</v>
      </c>
      <c r="B52" t="s">
        <v>148</v>
      </c>
      <c r="C52" t="s">
        <v>9</v>
      </c>
      <c r="D52">
        <v>198</v>
      </c>
      <c r="E52">
        <v>115</v>
      </c>
      <c r="F52">
        <v>172.99</v>
      </c>
      <c r="G52" t="s">
        <v>138</v>
      </c>
      <c r="H52">
        <v>34252.020000000004</v>
      </c>
      <c r="I52">
        <v>19893.850000000002</v>
      </c>
      <c r="J52">
        <v>54145.87000000001</v>
      </c>
    </row>
    <row r="53" spans="1:10" x14ac:dyDescent="0.25">
      <c r="A53" t="s">
        <v>332</v>
      </c>
      <c r="B53" t="s">
        <v>148</v>
      </c>
      <c r="C53" t="s">
        <v>9</v>
      </c>
      <c r="D53">
        <v>125</v>
      </c>
      <c r="E53">
        <v>195</v>
      </c>
      <c r="F53">
        <v>180.03</v>
      </c>
      <c r="G53" t="s">
        <v>138</v>
      </c>
      <c r="H53">
        <v>22503.75</v>
      </c>
      <c r="I53">
        <v>35105.85</v>
      </c>
      <c r="J53">
        <v>57609.599999999999</v>
      </c>
    </row>
    <row r="54" spans="1:10" x14ac:dyDescent="0.25">
      <c r="A54" t="s">
        <v>333</v>
      </c>
      <c r="B54" t="s">
        <v>148</v>
      </c>
      <c r="C54" t="s">
        <v>9</v>
      </c>
      <c r="D54">
        <v>558</v>
      </c>
      <c r="E54">
        <v>245</v>
      </c>
      <c r="F54">
        <v>190.25</v>
      </c>
      <c r="G54" t="s">
        <v>138</v>
      </c>
      <c r="H54">
        <v>106159.5</v>
      </c>
      <c r="I54">
        <v>46611.25</v>
      </c>
      <c r="J54">
        <v>152770.75</v>
      </c>
    </row>
    <row r="55" spans="1:10" x14ac:dyDescent="0.25">
      <c r="A55" t="s">
        <v>334</v>
      </c>
      <c r="B55" t="s">
        <v>148</v>
      </c>
      <c r="C55" t="s">
        <v>9</v>
      </c>
      <c r="D55">
        <v>322</v>
      </c>
      <c r="E55">
        <v>479</v>
      </c>
      <c r="F55">
        <v>190.25</v>
      </c>
      <c r="G55" t="s">
        <v>138</v>
      </c>
      <c r="H55">
        <v>61260.5</v>
      </c>
      <c r="I55">
        <v>91129.75</v>
      </c>
      <c r="J55">
        <v>152390.25</v>
      </c>
    </row>
    <row r="56" spans="1:10" x14ac:dyDescent="0.25">
      <c r="A56" t="s">
        <v>335</v>
      </c>
      <c r="B56" t="s">
        <v>149</v>
      </c>
      <c r="C56" t="s">
        <v>9</v>
      </c>
      <c r="D56">
        <v>32</v>
      </c>
      <c r="E56">
        <v>27</v>
      </c>
      <c r="F56">
        <v>187.49</v>
      </c>
      <c r="G56" t="s">
        <v>138</v>
      </c>
      <c r="H56">
        <v>5999.68</v>
      </c>
      <c r="I56">
        <v>5062.2300000000005</v>
      </c>
      <c r="J56">
        <v>11061.91</v>
      </c>
    </row>
    <row r="57" spans="1:10" x14ac:dyDescent="0.25">
      <c r="A57" t="s">
        <v>71</v>
      </c>
      <c r="B57" t="s">
        <v>135</v>
      </c>
      <c r="C57" t="s">
        <v>24</v>
      </c>
      <c r="E57">
        <v>0</v>
      </c>
      <c r="F57">
        <v>100</v>
      </c>
      <c r="G57" t="s">
        <v>136</v>
      </c>
      <c r="J57">
        <v>0</v>
      </c>
    </row>
    <row r="58" spans="1:10" x14ac:dyDescent="0.25">
      <c r="A58" t="s">
        <v>336</v>
      </c>
      <c r="B58" t="s">
        <v>150</v>
      </c>
      <c r="C58" t="s">
        <v>9</v>
      </c>
      <c r="E58">
        <v>184</v>
      </c>
      <c r="F58">
        <v>100</v>
      </c>
      <c r="G58" t="s">
        <v>136</v>
      </c>
      <c r="I58">
        <v>18400</v>
      </c>
      <c r="J58">
        <v>18400</v>
      </c>
    </row>
    <row r="59" spans="1:10" x14ac:dyDescent="0.25">
      <c r="A59" t="s">
        <v>337</v>
      </c>
      <c r="B59" t="s">
        <v>150</v>
      </c>
      <c r="C59" t="s">
        <v>9</v>
      </c>
      <c r="D59">
        <v>596</v>
      </c>
      <c r="E59">
        <v>384</v>
      </c>
      <c r="F59">
        <v>112.5</v>
      </c>
      <c r="G59" t="s">
        <v>138</v>
      </c>
      <c r="H59">
        <v>67050</v>
      </c>
      <c r="I59">
        <v>43200</v>
      </c>
      <c r="J59">
        <v>110250</v>
      </c>
    </row>
    <row r="60" spans="1:10" x14ac:dyDescent="0.25">
      <c r="A60" t="s">
        <v>338</v>
      </c>
      <c r="B60" t="s">
        <v>150</v>
      </c>
      <c r="C60" t="s">
        <v>9</v>
      </c>
      <c r="D60">
        <v>137</v>
      </c>
      <c r="E60">
        <v>155</v>
      </c>
      <c r="F60">
        <v>112.5</v>
      </c>
      <c r="G60" t="s">
        <v>138</v>
      </c>
      <c r="H60">
        <v>15412.5</v>
      </c>
      <c r="I60">
        <v>17437.5</v>
      </c>
      <c r="J60">
        <v>32850</v>
      </c>
    </row>
    <row r="61" spans="1:10" x14ac:dyDescent="0.25">
      <c r="A61" t="s">
        <v>339</v>
      </c>
      <c r="B61" t="s">
        <v>150</v>
      </c>
      <c r="C61" t="s">
        <v>9</v>
      </c>
      <c r="D61">
        <v>59</v>
      </c>
      <c r="E61">
        <v>77</v>
      </c>
      <c r="F61">
        <v>112.5</v>
      </c>
      <c r="G61" t="s">
        <v>138</v>
      </c>
      <c r="H61">
        <v>6637.5</v>
      </c>
      <c r="I61">
        <v>8662.5</v>
      </c>
      <c r="J61">
        <v>15300</v>
      </c>
    </row>
    <row r="62" spans="1:10" x14ac:dyDescent="0.25">
      <c r="A62" t="s">
        <v>340</v>
      </c>
      <c r="B62" t="s">
        <v>150</v>
      </c>
      <c r="C62" t="s">
        <v>9</v>
      </c>
      <c r="D62">
        <v>100</v>
      </c>
      <c r="E62">
        <v>41</v>
      </c>
      <c r="F62">
        <v>100</v>
      </c>
      <c r="G62" t="s">
        <v>136</v>
      </c>
      <c r="H62">
        <v>10000</v>
      </c>
      <c r="I62">
        <v>4100</v>
      </c>
      <c r="J62">
        <v>14100</v>
      </c>
    </row>
    <row r="63" spans="1:10" x14ac:dyDescent="0.25">
      <c r="A63" t="s">
        <v>341</v>
      </c>
      <c r="B63" t="s">
        <v>150</v>
      </c>
      <c r="C63" t="s">
        <v>9</v>
      </c>
      <c r="D63">
        <v>556</v>
      </c>
      <c r="E63">
        <v>495</v>
      </c>
      <c r="F63">
        <v>113.32</v>
      </c>
      <c r="G63" t="s">
        <v>138</v>
      </c>
      <c r="H63">
        <v>63005.919999999998</v>
      </c>
      <c r="I63">
        <v>56093.399999999994</v>
      </c>
      <c r="J63">
        <v>119099.31999999999</v>
      </c>
    </row>
    <row r="64" spans="1:10" x14ac:dyDescent="0.25">
      <c r="A64" t="s">
        <v>342</v>
      </c>
      <c r="B64" t="s">
        <v>150</v>
      </c>
      <c r="C64" t="s">
        <v>9</v>
      </c>
      <c r="D64">
        <v>110</v>
      </c>
      <c r="E64">
        <v>87</v>
      </c>
      <c r="F64">
        <v>100</v>
      </c>
      <c r="G64" t="s">
        <v>136</v>
      </c>
      <c r="H64">
        <v>11000</v>
      </c>
      <c r="I64">
        <v>8700</v>
      </c>
      <c r="J64">
        <v>19700</v>
      </c>
    </row>
    <row r="65" spans="1:10" x14ac:dyDescent="0.25">
      <c r="A65" t="s">
        <v>343</v>
      </c>
      <c r="B65" t="s">
        <v>150</v>
      </c>
      <c r="C65" t="s">
        <v>9</v>
      </c>
      <c r="D65">
        <v>18</v>
      </c>
      <c r="E65">
        <v>0</v>
      </c>
      <c r="F65">
        <v>147.5</v>
      </c>
      <c r="G65" t="s">
        <v>138</v>
      </c>
      <c r="H65">
        <v>2655</v>
      </c>
      <c r="J65">
        <v>2655</v>
      </c>
    </row>
    <row r="66" spans="1:10" x14ac:dyDescent="0.25">
      <c r="A66" t="s">
        <v>344</v>
      </c>
      <c r="B66" t="s">
        <v>135</v>
      </c>
      <c r="C66" t="s">
        <v>9</v>
      </c>
      <c r="D66">
        <v>118</v>
      </c>
      <c r="E66">
        <v>83</v>
      </c>
      <c r="F66">
        <v>177.21</v>
      </c>
      <c r="G66" t="s">
        <v>138</v>
      </c>
      <c r="H66">
        <v>20910.780000000002</v>
      </c>
      <c r="I66">
        <v>14708.43</v>
      </c>
      <c r="J66">
        <v>35619.210000000006</v>
      </c>
    </row>
    <row r="67" spans="1:10" x14ac:dyDescent="0.25">
      <c r="A67" t="s">
        <v>345</v>
      </c>
      <c r="B67" t="s">
        <v>135</v>
      </c>
      <c r="C67" t="s">
        <v>9</v>
      </c>
      <c r="E67">
        <v>7</v>
      </c>
      <c r="F67">
        <v>100</v>
      </c>
      <c r="G67" t="s">
        <v>136</v>
      </c>
      <c r="I67">
        <v>700</v>
      </c>
      <c r="J67">
        <v>700</v>
      </c>
    </row>
    <row r="68" spans="1:10" x14ac:dyDescent="0.25">
      <c r="A68" t="s">
        <v>83</v>
      </c>
      <c r="B68" t="s">
        <v>135</v>
      </c>
      <c r="C68" t="s">
        <v>24</v>
      </c>
      <c r="E68">
        <v>0</v>
      </c>
      <c r="F68">
        <v>100</v>
      </c>
      <c r="G68" t="s">
        <v>136</v>
      </c>
      <c r="J68">
        <v>0</v>
      </c>
    </row>
    <row r="69" spans="1:10" x14ac:dyDescent="0.25">
      <c r="A69" t="s">
        <v>346</v>
      </c>
      <c r="B69" t="s">
        <v>135</v>
      </c>
      <c r="C69" t="s">
        <v>9</v>
      </c>
      <c r="D69">
        <v>37</v>
      </c>
      <c r="E69">
        <v>34</v>
      </c>
      <c r="F69">
        <v>120</v>
      </c>
      <c r="G69" t="s">
        <v>138</v>
      </c>
      <c r="H69">
        <v>4440</v>
      </c>
      <c r="I69">
        <v>4080</v>
      </c>
      <c r="J69">
        <v>8520</v>
      </c>
    </row>
    <row r="70" spans="1:10" x14ac:dyDescent="0.25">
      <c r="A70" t="s">
        <v>85</v>
      </c>
      <c r="B70" t="s">
        <v>135</v>
      </c>
      <c r="C70" t="s">
        <v>24</v>
      </c>
      <c r="E70">
        <v>0</v>
      </c>
      <c r="F70">
        <v>100</v>
      </c>
      <c r="G70" t="s">
        <v>136</v>
      </c>
      <c r="J70">
        <v>0</v>
      </c>
    </row>
    <row r="71" spans="1:10" x14ac:dyDescent="0.25">
      <c r="A71" t="s">
        <v>86</v>
      </c>
      <c r="B71" t="s">
        <v>135</v>
      </c>
      <c r="C71" t="s">
        <v>9</v>
      </c>
      <c r="E71">
        <v>5</v>
      </c>
      <c r="F71">
        <v>100</v>
      </c>
      <c r="G71" t="s">
        <v>136</v>
      </c>
      <c r="I71">
        <v>500</v>
      </c>
      <c r="J71">
        <v>500</v>
      </c>
    </row>
    <row r="72" spans="1:10" x14ac:dyDescent="0.25">
      <c r="A72" t="s">
        <v>87</v>
      </c>
      <c r="B72" t="s">
        <v>135</v>
      </c>
      <c r="C72" t="s">
        <v>24</v>
      </c>
      <c r="E72">
        <v>0</v>
      </c>
      <c r="F72">
        <v>100</v>
      </c>
      <c r="G72" t="s">
        <v>136</v>
      </c>
      <c r="J72">
        <v>0</v>
      </c>
    </row>
    <row r="73" spans="1:10" x14ac:dyDescent="0.25">
      <c r="A73" t="s">
        <v>347</v>
      </c>
      <c r="B73" t="s">
        <v>135</v>
      </c>
      <c r="C73" t="s">
        <v>9</v>
      </c>
      <c r="D73">
        <v>172</v>
      </c>
      <c r="E73">
        <v>134</v>
      </c>
      <c r="F73">
        <v>244.99</v>
      </c>
      <c r="G73" t="s">
        <v>138</v>
      </c>
      <c r="H73">
        <v>42138.28</v>
      </c>
      <c r="I73">
        <v>32828.660000000003</v>
      </c>
      <c r="J73">
        <v>74966.94</v>
      </c>
    </row>
    <row r="74" spans="1:10" x14ac:dyDescent="0.25">
      <c r="A74" t="s">
        <v>348</v>
      </c>
      <c r="B74" t="s">
        <v>135</v>
      </c>
      <c r="C74" t="s">
        <v>9</v>
      </c>
      <c r="E74">
        <v>5</v>
      </c>
      <c r="F74">
        <v>100</v>
      </c>
      <c r="G74" t="s">
        <v>136</v>
      </c>
      <c r="I74">
        <v>500</v>
      </c>
      <c r="J74">
        <v>500</v>
      </c>
    </row>
    <row r="75" spans="1:10" x14ac:dyDescent="0.25">
      <c r="A75" t="s">
        <v>349</v>
      </c>
      <c r="B75" t="s">
        <v>135</v>
      </c>
      <c r="C75" t="s">
        <v>9</v>
      </c>
      <c r="E75">
        <v>34</v>
      </c>
      <c r="F75">
        <v>212.49</v>
      </c>
      <c r="G75" t="s">
        <v>138</v>
      </c>
      <c r="I75">
        <v>7224.66</v>
      </c>
      <c r="J75">
        <v>7224.66</v>
      </c>
    </row>
    <row r="76" spans="1:10" x14ac:dyDescent="0.25">
      <c r="A76" t="s">
        <v>350</v>
      </c>
      <c r="B76" t="s">
        <v>135</v>
      </c>
      <c r="C76" t="s">
        <v>9</v>
      </c>
      <c r="D76">
        <v>1</v>
      </c>
      <c r="E76">
        <v>5</v>
      </c>
      <c r="F76">
        <v>100</v>
      </c>
      <c r="G76" t="s">
        <v>136</v>
      </c>
      <c r="H76">
        <v>100</v>
      </c>
      <c r="I76">
        <v>500</v>
      </c>
      <c r="J76">
        <v>600</v>
      </c>
    </row>
    <row r="77" spans="1:10" x14ac:dyDescent="0.25">
      <c r="A77" t="s">
        <v>93</v>
      </c>
      <c r="B77" t="s">
        <v>135</v>
      </c>
      <c r="C77" t="s">
        <v>24</v>
      </c>
      <c r="E77">
        <v>7</v>
      </c>
      <c r="F77">
        <v>100</v>
      </c>
      <c r="G77" t="s">
        <v>136</v>
      </c>
      <c r="I77">
        <v>700</v>
      </c>
      <c r="J77">
        <v>700</v>
      </c>
    </row>
    <row r="78" spans="1:10" x14ac:dyDescent="0.25">
      <c r="A78" t="s">
        <v>95</v>
      </c>
      <c r="B78" t="s">
        <v>135</v>
      </c>
      <c r="C78" t="s">
        <v>24</v>
      </c>
      <c r="E78">
        <v>0</v>
      </c>
      <c r="F78">
        <v>100</v>
      </c>
      <c r="G78" t="s">
        <v>136</v>
      </c>
      <c r="J78">
        <v>0</v>
      </c>
    </row>
    <row r="79" spans="1:10" x14ac:dyDescent="0.25">
      <c r="A79" t="s">
        <v>96</v>
      </c>
      <c r="B79" t="s">
        <v>135</v>
      </c>
      <c r="C79" t="s">
        <v>9</v>
      </c>
      <c r="E79">
        <v>13</v>
      </c>
      <c r="F79">
        <v>100</v>
      </c>
      <c r="G79" t="s">
        <v>136</v>
      </c>
      <c r="I79">
        <v>1300</v>
      </c>
      <c r="J79">
        <v>1300</v>
      </c>
    </row>
    <row r="80" spans="1:10" x14ac:dyDescent="0.25">
      <c r="A80" t="s">
        <v>351</v>
      </c>
      <c r="B80" t="s">
        <v>135</v>
      </c>
      <c r="C80" t="s">
        <v>9</v>
      </c>
      <c r="D80">
        <v>21</v>
      </c>
      <c r="E80">
        <v>7</v>
      </c>
      <c r="F80">
        <v>118.99</v>
      </c>
      <c r="G80" t="s">
        <v>138</v>
      </c>
      <c r="H80">
        <v>2498.79</v>
      </c>
      <c r="I80">
        <v>832.93</v>
      </c>
      <c r="J80">
        <v>3331.72</v>
      </c>
    </row>
    <row r="81" spans="1:10" x14ac:dyDescent="0.25">
      <c r="A81" t="s">
        <v>352</v>
      </c>
      <c r="B81" t="s">
        <v>151</v>
      </c>
      <c r="C81" t="s">
        <v>9</v>
      </c>
      <c r="D81">
        <v>397</v>
      </c>
      <c r="E81">
        <v>266</v>
      </c>
      <c r="F81">
        <v>155.71</v>
      </c>
      <c r="G81" t="s">
        <v>138</v>
      </c>
      <c r="H81">
        <v>61816.87</v>
      </c>
      <c r="I81">
        <v>41418.86</v>
      </c>
      <c r="J81">
        <v>103235.73000000001</v>
      </c>
    </row>
    <row r="82" spans="1:10" x14ac:dyDescent="0.25">
      <c r="A82" t="s">
        <v>353</v>
      </c>
      <c r="B82" t="s">
        <v>152</v>
      </c>
      <c r="C82" t="s">
        <v>9</v>
      </c>
      <c r="D82">
        <v>44</v>
      </c>
      <c r="E82">
        <v>84</v>
      </c>
      <c r="F82">
        <v>100</v>
      </c>
      <c r="G82" t="s">
        <v>136</v>
      </c>
      <c r="H82">
        <v>4400</v>
      </c>
      <c r="I82">
        <v>8400</v>
      </c>
      <c r="J82">
        <v>12800</v>
      </c>
    </row>
    <row r="83" spans="1:10" x14ac:dyDescent="0.25">
      <c r="A83" t="s">
        <v>102</v>
      </c>
      <c r="B83" t="s">
        <v>141</v>
      </c>
      <c r="C83" t="s">
        <v>9</v>
      </c>
      <c r="E83">
        <v>64</v>
      </c>
      <c r="F83">
        <v>100</v>
      </c>
      <c r="G83" t="s">
        <v>136</v>
      </c>
      <c r="I83">
        <v>6400</v>
      </c>
      <c r="J83">
        <v>6400</v>
      </c>
    </row>
    <row r="84" spans="1:10" x14ac:dyDescent="0.25">
      <c r="A84" t="s">
        <v>103</v>
      </c>
      <c r="B84" t="s">
        <v>141</v>
      </c>
      <c r="C84" t="s">
        <v>9</v>
      </c>
      <c r="E84">
        <v>25</v>
      </c>
      <c r="F84">
        <v>100</v>
      </c>
      <c r="G84" t="s">
        <v>136</v>
      </c>
      <c r="I84">
        <v>2500</v>
      </c>
      <c r="J84">
        <v>2500</v>
      </c>
    </row>
    <row r="85" spans="1:10" x14ac:dyDescent="0.25">
      <c r="A85" t="s">
        <v>104</v>
      </c>
      <c r="B85" t="s">
        <v>141</v>
      </c>
      <c r="C85" t="s">
        <v>9</v>
      </c>
      <c r="E85">
        <v>44</v>
      </c>
      <c r="F85">
        <v>100</v>
      </c>
      <c r="G85" t="s">
        <v>136</v>
      </c>
      <c r="I85">
        <v>4400</v>
      </c>
      <c r="J85">
        <v>4400</v>
      </c>
    </row>
    <row r="86" spans="1:10" x14ac:dyDescent="0.25">
      <c r="A86" t="s">
        <v>105</v>
      </c>
      <c r="B86" t="s">
        <v>141</v>
      </c>
      <c r="C86" t="s">
        <v>9</v>
      </c>
      <c r="E86">
        <v>8</v>
      </c>
      <c r="F86">
        <v>100</v>
      </c>
      <c r="G86" t="s">
        <v>136</v>
      </c>
      <c r="I86">
        <v>800</v>
      </c>
      <c r="J86">
        <v>800</v>
      </c>
    </row>
    <row r="87" spans="1:10" x14ac:dyDescent="0.25">
      <c r="A87" t="s">
        <v>354</v>
      </c>
      <c r="B87" t="s">
        <v>153</v>
      </c>
      <c r="C87" t="s">
        <v>9</v>
      </c>
      <c r="D87">
        <v>454</v>
      </c>
      <c r="E87">
        <v>178</v>
      </c>
      <c r="F87">
        <v>147.75</v>
      </c>
      <c r="G87" t="s">
        <v>138</v>
      </c>
      <c r="H87">
        <v>67078.5</v>
      </c>
      <c r="I87">
        <v>26299.5</v>
      </c>
      <c r="J87">
        <v>93378</v>
      </c>
    </row>
    <row r="88" spans="1:10" x14ac:dyDescent="0.25">
      <c r="A88" t="s">
        <v>355</v>
      </c>
      <c r="B88" t="s">
        <v>154</v>
      </c>
      <c r="C88" t="s">
        <v>9</v>
      </c>
      <c r="D88">
        <v>1477</v>
      </c>
      <c r="E88">
        <v>1143</v>
      </c>
      <c r="F88">
        <v>127.5</v>
      </c>
      <c r="G88" t="s">
        <v>138</v>
      </c>
      <c r="H88">
        <v>188317.5</v>
      </c>
      <c r="I88">
        <v>145732.5</v>
      </c>
      <c r="J88">
        <v>334050</v>
      </c>
    </row>
    <row r="89" spans="1:10" x14ac:dyDescent="0.25">
      <c r="A89" t="s">
        <v>356</v>
      </c>
      <c r="B89" t="s">
        <v>154</v>
      </c>
      <c r="C89" t="s">
        <v>9</v>
      </c>
      <c r="D89">
        <v>316</v>
      </c>
      <c r="E89">
        <v>384</v>
      </c>
      <c r="F89">
        <v>160</v>
      </c>
      <c r="G89" t="s">
        <v>138</v>
      </c>
      <c r="H89">
        <v>50560</v>
      </c>
      <c r="I89">
        <v>61440</v>
      </c>
      <c r="J89">
        <v>112000</v>
      </c>
    </row>
    <row r="90" spans="1:10" x14ac:dyDescent="0.25">
      <c r="A90" t="s">
        <v>357</v>
      </c>
      <c r="B90" t="s">
        <v>154</v>
      </c>
      <c r="C90" t="s">
        <v>9</v>
      </c>
      <c r="D90">
        <v>14</v>
      </c>
      <c r="E90">
        <v>10</v>
      </c>
      <c r="F90">
        <v>100</v>
      </c>
      <c r="G90" t="s">
        <v>136</v>
      </c>
      <c r="H90">
        <v>1400</v>
      </c>
      <c r="I90">
        <v>1000</v>
      </c>
      <c r="J90">
        <v>2400</v>
      </c>
    </row>
    <row r="91" spans="1:10" x14ac:dyDescent="0.25">
      <c r="A91" t="s">
        <v>358</v>
      </c>
      <c r="B91" t="s">
        <v>154</v>
      </c>
      <c r="C91" t="s">
        <v>9</v>
      </c>
      <c r="D91">
        <v>42</v>
      </c>
      <c r="E91">
        <v>62</v>
      </c>
      <c r="F91">
        <v>124.99</v>
      </c>
      <c r="G91" t="s">
        <v>138</v>
      </c>
      <c r="H91">
        <v>5249.58</v>
      </c>
      <c r="I91">
        <v>7749.38</v>
      </c>
      <c r="J91">
        <v>12998.96</v>
      </c>
    </row>
    <row r="92" spans="1:10" x14ac:dyDescent="0.25">
      <c r="A92" t="s">
        <v>359</v>
      </c>
      <c r="B92" t="s">
        <v>155</v>
      </c>
      <c r="C92" t="s">
        <v>9</v>
      </c>
      <c r="D92">
        <v>159</v>
      </c>
      <c r="E92">
        <v>0</v>
      </c>
      <c r="F92">
        <v>100</v>
      </c>
      <c r="G92" t="s">
        <v>136</v>
      </c>
      <c r="H92">
        <v>15900</v>
      </c>
      <c r="J92">
        <v>15900</v>
      </c>
    </row>
    <row r="93" spans="1:10" x14ac:dyDescent="0.25">
      <c r="A93" t="s">
        <v>360</v>
      </c>
      <c r="B93" t="s">
        <v>139</v>
      </c>
      <c r="C93" t="s">
        <v>9</v>
      </c>
      <c r="D93">
        <v>587</v>
      </c>
      <c r="E93">
        <v>553</v>
      </c>
      <c r="F93">
        <v>99.99</v>
      </c>
      <c r="G93" t="s">
        <v>138</v>
      </c>
      <c r="H93">
        <v>58694.13</v>
      </c>
      <c r="I93">
        <v>55294.469999999994</v>
      </c>
      <c r="J93">
        <v>113988.59999999999</v>
      </c>
    </row>
    <row r="94" spans="1:10" x14ac:dyDescent="0.25">
      <c r="A94" t="s">
        <v>361</v>
      </c>
      <c r="B94" t="s">
        <v>139</v>
      </c>
      <c r="C94" t="s">
        <v>9</v>
      </c>
      <c r="D94">
        <v>47</v>
      </c>
      <c r="E94">
        <v>38</v>
      </c>
      <c r="F94">
        <v>89.99</v>
      </c>
      <c r="G94" t="s">
        <v>138</v>
      </c>
      <c r="H94">
        <v>4229.53</v>
      </c>
      <c r="I94">
        <v>3419.62</v>
      </c>
      <c r="J94">
        <v>7649.15</v>
      </c>
    </row>
    <row r="95" spans="1:10" x14ac:dyDescent="0.25">
      <c r="A95" t="s">
        <v>362</v>
      </c>
      <c r="B95" t="s">
        <v>156</v>
      </c>
      <c r="C95" t="s">
        <v>9</v>
      </c>
      <c r="D95">
        <v>847</v>
      </c>
      <c r="E95">
        <v>705</v>
      </c>
      <c r="F95">
        <v>112.5</v>
      </c>
      <c r="G95" t="s">
        <v>138</v>
      </c>
      <c r="H95">
        <v>95287.5</v>
      </c>
      <c r="I95">
        <v>79312.5</v>
      </c>
      <c r="J95">
        <v>174600</v>
      </c>
    </row>
    <row r="96" spans="1:10" x14ac:dyDescent="0.25">
      <c r="A96" t="s">
        <v>363</v>
      </c>
      <c r="B96" t="s">
        <v>157</v>
      </c>
      <c r="C96" t="s">
        <v>12</v>
      </c>
      <c r="D96">
        <v>294</v>
      </c>
      <c r="E96">
        <v>171</v>
      </c>
      <c r="F96">
        <v>118.25</v>
      </c>
      <c r="G96" t="s">
        <v>138</v>
      </c>
      <c r="H96">
        <v>34765.5</v>
      </c>
      <c r="I96">
        <v>20220.75</v>
      </c>
      <c r="J96">
        <v>54986.25</v>
      </c>
    </row>
    <row r="97" spans="1:10" x14ac:dyDescent="0.25">
      <c r="A97" t="s">
        <v>120</v>
      </c>
      <c r="B97" t="s">
        <v>144</v>
      </c>
      <c r="C97" t="s">
        <v>24</v>
      </c>
      <c r="E97">
        <v>0</v>
      </c>
      <c r="F97">
        <v>100</v>
      </c>
      <c r="G97" t="s">
        <v>136</v>
      </c>
      <c r="J97">
        <v>0</v>
      </c>
    </row>
    <row r="98" spans="1:10" x14ac:dyDescent="0.25">
      <c r="A98" t="s">
        <v>121</v>
      </c>
      <c r="B98" t="s">
        <v>141</v>
      </c>
      <c r="C98" t="s">
        <v>24</v>
      </c>
      <c r="E98">
        <v>0</v>
      </c>
      <c r="F98">
        <v>100</v>
      </c>
      <c r="G98" t="s">
        <v>136</v>
      </c>
      <c r="J98">
        <v>0</v>
      </c>
    </row>
    <row r="99" spans="1:10" x14ac:dyDescent="0.25">
      <c r="A99" t="s">
        <v>122</v>
      </c>
      <c r="B99" t="s">
        <v>141</v>
      </c>
      <c r="C99" t="s">
        <v>24</v>
      </c>
      <c r="E99">
        <v>0</v>
      </c>
      <c r="F99">
        <v>100</v>
      </c>
      <c r="G99" t="s">
        <v>136</v>
      </c>
      <c r="J99">
        <v>0</v>
      </c>
    </row>
    <row r="100" spans="1:10" x14ac:dyDescent="0.25">
      <c r="A100" t="s">
        <v>123</v>
      </c>
      <c r="B100" t="s">
        <v>137</v>
      </c>
      <c r="C100" t="s">
        <v>24</v>
      </c>
      <c r="E100">
        <v>0</v>
      </c>
      <c r="F100">
        <v>100</v>
      </c>
      <c r="G100" t="s">
        <v>136</v>
      </c>
      <c r="J100">
        <v>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0D693-0579-4325-BF12-E7E06B6F9E43}">
  <sheetPr>
    <tabColor rgb="FFFFC000"/>
  </sheetPr>
  <dimension ref="A5:G836"/>
  <sheetViews>
    <sheetView workbookViewId="0">
      <selection activeCell="H1" sqref="H1:K1048576"/>
    </sheetView>
  </sheetViews>
  <sheetFormatPr defaultRowHeight="15" x14ac:dyDescent="0.25"/>
  <cols>
    <col min="1" max="1" width="9.85546875" bestFit="1" customWidth="1"/>
    <col min="2" max="2" width="10.140625" bestFit="1" customWidth="1"/>
    <col min="3" max="3" width="17.5703125" bestFit="1" customWidth="1"/>
    <col min="4" max="4" width="28.42578125" bestFit="1" customWidth="1"/>
    <col min="5" max="5" width="7.7109375" bestFit="1" customWidth="1"/>
    <col min="6" max="6" width="13.28515625" bestFit="1" customWidth="1"/>
    <col min="7" max="7" width="11.42578125" bestFit="1" customWidth="1"/>
  </cols>
  <sheetData>
    <row r="5" spans="1:7" x14ac:dyDescent="0.25">
      <c r="A5" t="s">
        <v>0</v>
      </c>
      <c r="B5" t="s">
        <v>210</v>
      </c>
      <c r="C5" t="s">
        <v>173</v>
      </c>
      <c r="D5" t="s">
        <v>364</v>
      </c>
      <c r="E5" t="s">
        <v>2898</v>
      </c>
      <c r="F5" t="s">
        <v>174</v>
      </c>
      <c r="G5" t="s">
        <v>211</v>
      </c>
    </row>
    <row r="6" spans="1:7" x14ac:dyDescent="0.25">
      <c r="A6" t="s">
        <v>60</v>
      </c>
      <c r="B6" t="s">
        <v>365</v>
      </c>
      <c r="C6" t="s">
        <v>366</v>
      </c>
      <c r="D6" t="s">
        <v>367</v>
      </c>
      <c r="E6" t="s">
        <v>147</v>
      </c>
      <c r="F6">
        <v>22</v>
      </c>
      <c r="G6" t="s">
        <v>212</v>
      </c>
    </row>
    <row r="7" spans="1:7" x14ac:dyDescent="0.25">
      <c r="A7" t="s">
        <v>60</v>
      </c>
      <c r="B7" t="s">
        <v>368</v>
      </c>
      <c r="C7" t="s">
        <v>369</v>
      </c>
      <c r="D7" t="s">
        <v>367</v>
      </c>
      <c r="E7" t="s">
        <v>147</v>
      </c>
      <c r="F7">
        <v>22</v>
      </c>
      <c r="G7" t="s">
        <v>212</v>
      </c>
    </row>
    <row r="8" spans="1:7" x14ac:dyDescent="0.25">
      <c r="A8" t="s">
        <v>60</v>
      </c>
      <c r="B8" t="s">
        <v>370</v>
      </c>
      <c r="C8" t="s">
        <v>371</v>
      </c>
      <c r="D8" t="s">
        <v>367</v>
      </c>
      <c r="E8" t="s">
        <v>147</v>
      </c>
      <c r="F8">
        <v>22</v>
      </c>
      <c r="G8" t="s">
        <v>212</v>
      </c>
    </row>
    <row r="9" spans="1:7" x14ac:dyDescent="0.25">
      <c r="A9" t="s">
        <v>60</v>
      </c>
      <c r="B9" t="s">
        <v>372</v>
      </c>
      <c r="C9" t="s">
        <v>373</v>
      </c>
      <c r="D9" t="s">
        <v>367</v>
      </c>
      <c r="E9" t="s">
        <v>147</v>
      </c>
      <c r="F9">
        <v>22</v>
      </c>
      <c r="G9" t="s">
        <v>212</v>
      </c>
    </row>
    <row r="10" spans="1:7" x14ac:dyDescent="0.25">
      <c r="A10" t="s">
        <v>60</v>
      </c>
      <c r="B10" t="s">
        <v>374</v>
      </c>
      <c r="C10" t="s">
        <v>375</v>
      </c>
      <c r="D10" t="s">
        <v>367</v>
      </c>
      <c r="E10" t="s">
        <v>147</v>
      </c>
      <c r="F10">
        <v>22</v>
      </c>
      <c r="G10" t="s">
        <v>212</v>
      </c>
    </row>
    <row r="11" spans="1:7" x14ac:dyDescent="0.25">
      <c r="A11" t="s">
        <v>60</v>
      </c>
      <c r="B11" t="s">
        <v>376</v>
      </c>
      <c r="C11" t="s">
        <v>377</v>
      </c>
      <c r="D11" t="s">
        <v>367</v>
      </c>
      <c r="E11" t="s">
        <v>147</v>
      </c>
      <c r="F11">
        <v>22</v>
      </c>
      <c r="G11" t="s">
        <v>212</v>
      </c>
    </row>
    <row r="12" spans="1:7" x14ac:dyDescent="0.25">
      <c r="A12" t="s">
        <v>60</v>
      </c>
      <c r="B12" t="s">
        <v>378</v>
      </c>
      <c r="C12" t="s">
        <v>379</v>
      </c>
      <c r="D12" t="s">
        <v>367</v>
      </c>
      <c r="E12" t="s">
        <v>147</v>
      </c>
      <c r="F12">
        <v>22</v>
      </c>
      <c r="G12" t="s">
        <v>212</v>
      </c>
    </row>
    <row r="13" spans="1:7" x14ac:dyDescent="0.25">
      <c r="A13" t="s">
        <v>60</v>
      </c>
      <c r="B13" t="s">
        <v>380</v>
      </c>
      <c r="C13" t="s">
        <v>381</v>
      </c>
      <c r="D13" t="s">
        <v>367</v>
      </c>
      <c r="E13" t="s">
        <v>147</v>
      </c>
      <c r="F13">
        <v>22</v>
      </c>
      <c r="G13" t="s">
        <v>212</v>
      </c>
    </row>
    <row r="14" spans="1:7" x14ac:dyDescent="0.25">
      <c r="A14" t="s">
        <v>60</v>
      </c>
      <c r="B14" t="s">
        <v>382</v>
      </c>
      <c r="C14" t="s">
        <v>383</v>
      </c>
      <c r="D14" t="s">
        <v>367</v>
      </c>
      <c r="E14" t="s">
        <v>147</v>
      </c>
      <c r="F14">
        <v>22</v>
      </c>
      <c r="G14" t="s">
        <v>212</v>
      </c>
    </row>
    <row r="15" spans="1:7" x14ac:dyDescent="0.25">
      <c r="A15" t="s">
        <v>60</v>
      </c>
      <c r="B15" t="s">
        <v>384</v>
      </c>
      <c r="C15" t="s">
        <v>385</v>
      </c>
      <c r="D15" t="s">
        <v>367</v>
      </c>
      <c r="E15" t="s">
        <v>147</v>
      </c>
      <c r="F15">
        <v>22</v>
      </c>
      <c r="G15" t="s">
        <v>212</v>
      </c>
    </row>
    <row r="16" spans="1:7" x14ac:dyDescent="0.25">
      <c r="A16" t="s">
        <v>60</v>
      </c>
      <c r="B16" t="s">
        <v>386</v>
      </c>
      <c r="C16" t="s">
        <v>387</v>
      </c>
      <c r="D16" t="s">
        <v>367</v>
      </c>
      <c r="E16" t="s">
        <v>147</v>
      </c>
      <c r="F16">
        <v>22</v>
      </c>
      <c r="G16" t="s">
        <v>212</v>
      </c>
    </row>
    <row r="17" spans="1:7" x14ac:dyDescent="0.25">
      <c r="A17" t="s">
        <v>60</v>
      </c>
      <c r="B17" t="s">
        <v>388</v>
      </c>
      <c r="C17" t="s">
        <v>389</v>
      </c>
      <c r="D17" t="s">
        <v>367</v>
      </c>
      <c r="E17" t="s">
        <v>147</v>
      </c>
      <c r="F17">
        <v>22</v>
      </c>
      <c r="G17" t="s">
        <v>212</v>
      </c>
    </row>
    <row r="18" spans="1:7" x14ac:dyDescent="0.25">
      <c r="A18" t="s">
        <v>60</v>
      </c>
      <c r="B18" t="s">
        <v>390</v>
      </c>
      <c r="C18" t="s">
        <v>391</v>
      </c>
      <c r="D18" t="s">
        <v>367</v>
      </c>
      <c r="E18" t="s">
        <v>147</v>
      </c>
      <c r="F18">
        <v>22</v>
      </c>
      <c r="G18" t="s">
        <v>212</v>
      </c>
    </row>
    <row r="19" spans="1:7" x14ac:dyDescent="0.25">
      <c r="A19" t="s">
        <v>60</v>
      </c>
      <c r="B19" t="s">
        <v>392</v>
      </c>
      <c r="C19" t="s">
        <v>393</v>
      </c>
      <c r="D19" t="s">
        <v>367</v>
      </c>
      <c r="E19" t="s">
        <v>147</v>
      </c>
      <c r="F19">
        <v>22</v>
      </c>
      <c r="G19" t="s">
        <v>212</v>
      </c>
    </row>
    <row r="20" spans="1:7" x14ac:dyDescent="0.25">
      <c r="A20" t="s">
        <v>60</v>
      </c>
      <c r="B20" t="s">
        <v>394</v>
      </c>
      <c r="C20" t="s">
        <v>395</v>
      </c>
      <c r="D20" t="s">
        <v>367</v>
      </c>
      <c r="E20" t="s">
        <v>147</v>
      </c>
      <c r="F20">
        <v>22</v>
      </c>
      <c r="G20" t="s">
        <v>212</v>
      </c>
    </row>
    <row r="21" spans="1:7" x14ac:dyDescent="0.25">
      <c r="A21" t="s">
        <v>60</v>
      </c>
      <c r="B21" t="s">
        <v>396</v>
      </c>
      <c r="C21" t="s">
        <v>397</v>
      </c>
      <c r="D21" t="s">
        <v>367</v>
      </c>
      <c r="E21" t="s">
        <v>147</v>
      </c>
      <c r="F21">
        <v>22</v>
      </c>
      <c r="G21" t="s">
        <v>212</v>
      </c>
    </row>
    <row r="22" spans="1:7" x14ac:dyDescent="0.25">
      <c r="A22" t="s">
        <v>60</v>
      </c>
      <c r="B22" t="s">
        <v>398</v>
      </c>
      <c r="C22" t="s">
        <v>399</v>
      </c>
      <c r="D22" t="s">
        <v>367</v>
      </c>
      <c r="E22" t="s">
        <v>147</v>
      </c>
      <c r="F22">
        <v>22</v>
      </c>
      <c r="G22" t="s">
        <v>212</v>
      </c>
    </row>
    <row r="23" spans="1:7" x14ac:dyDescent="0.25">
      <c r="A23" t="s">
        <v>60</v>
      </c>
      <c r="B23" t="s">
        <v>400</v>
      </c>
      <c r="C23" t="s">
        <v>401</v>
      </c>
      <c r="D23" t="s">
        <v>367</v>
      </c>
      <c r="E23" t="s">
        <v>147</v>
      </c>
      <c r="F23">
        <v>22</v>
      </c>
      <c r="G23" t="s">
        <v>212</v>
      </c>
    </row>
    <row r="24" spans="1:7" x14ac:dyDescent="0.25">
      <c r="A24" t="s">
        <v>60</v>
      </c>
      <c r="B24" t="s">
        <v>402</v>
      </c>
      <c r="C24" t="s">
        <v>403</v>
      </c>
      <c r="D24" t="s">
        <v>367</v>
      </c>
      <c r="E24" t="s">
        <v>147</v>
      </c>
      <c r="F24">
        <v>22</v>
      </c>
      <c r="G24" t="s">
        <v>212</v>
      </c>
    </row>
    <row r="25" spans="1:7" x14ac:dyDescent="0.25">
      <c r="A25" t="s">
        <v>60</v>
      </c>
      <c r="B25" t="s">
        <v>404</v>
      </c>
      <c r="C25" t="s">
        <v>405</v>
      </c>
      <c r="D25" t="s">
        <v>367</v>
      </c>
      <c r="E25" t="s">
        <v>147</v>
      </c>
      <c r="F25">
        <v>22</v>
      </c>
      <c r="G25" t="s">
        <v>212</v>
      </c>
    </row>
    <row r="26" spans="1:7" x14ac:dyDescent="0.25">
      <c r="A26" t="s">
        <v>60</v>
      </c>
      <c r="B26" t="s">
        <v>406</v>
      </c>
      <c r="C26" t="s">
        <v>407</v>
      </c>
      <c r="D26" t="s">
        <v>367</v>
      </c>
      <c r="E26" t="s">
        <v>147</v>
      </c>
      <c r="F26">
        <v>22</v>
      </c>
      <c r="G26" t="s">
        <v>212</v>
      </c>
    </row>
    <row r="27" spans="1:7" x14ac:dyDescent="0.25">
      <c r="A27" t="s">
        <v>60</v>
      </c>
      <c r="B27" t="s">
        <v>408</v>
      </c>
      <c r="C27" t="s">
        <v>409</v>
      </c>
      <c r="D27" t="s">
        <v>367</v>
      </c>
      <c r="E27" t="s">
        <v>147</v>
      </c>
      <c r="F27">
        <v>22</v>
      </c>
      <c r="G27" t="s">
        <v>212</v>
      </c>
    </row>
    <row r="28" spans="1:7" x14ac:dyDescent="0.25">
      <c r="A28" t="s">
        <v>60</v>
      </c>
      <c r="B28" t="s">
        <v>410</v>
      </c>
      <c r="C28" t="s">
        <v>411</v>
      </c>
      <c r="D28" t="s">
        <v>367</v>
      </c>
      <c r="E28" t="s">
        <v>147</v>
      </c>
      <c r="F28">
        <v>22</v>
      </c>
      <c r="G28" t="s">
        <v>212</v>
      </c>
    </row>
    <row r="29" spans="1:7" x14ac:dyDescent="0.25">
      <c r="A29" t="s">
        <v>60</v>
      </c>
      <c r="B29" t="s">
        <v>412</v>
      </c>
      <c r="C29" t="s">
        <v>413</v>
      </c>
      <c r="D29" t="s">
        <v>367</v>
      </c>
      <c r="E29" t="s">
        <v>147</v>
      </c>
      <c r="F29">
        <v>22</v>
      </c>
      <c r="G29" t="s">
        <v>212</v>
      </c>
    </row>
    <row r="30" spans="1:7" x14ac:dyDescent="0.25">
      <c r="A30" t="s">
        <v>60</v>
      </c>
      <c r="B30" t="s">
        <v>414</v>
      </c>
      <c r="C30" t="s">
        <v>415</v>
      </c>
      <c r="D30" t="s">
        <v>367</v>
      </c>
      <c r="E30" t="s">
        <v>147</v>
      </c>
      <c r="F30">
        <v>22</v>
      </c>
      <c r="G30" t="s">
        <v>212</v>
      </c>
    </row>
    <row r="31" spans="1:7" x14ac:dyDescent="0.25">
      <c r="A31" t="s">
        <v>60</v>
      </c>
      <c r="B31" t="s">
        <v>416</v>
      </c>
      <c r="C31" t="s">
        <v>417</v>
      </c>
      <c r="D31" t="s">
        <v>367</v>
      </c>
      <c r="E31" t="s">
        <v>147</v>
      </c>
      <c r="F31">
        <v>22</v>
      </c>
      <c r="G31" t="s">
        <v>212</v>
      </c>
    </row>
    <row r="32" spans="1:7" x14ac:dyDescent="0.25">
      <c r="A32" t="s">
        <v>60</v>
      </c>
      <c r="B32" t="s">
        <v>418</v>
      </c>
      <c r="C32" t="s">
        <v>419</v>
      </c>
      <c r="D32" t="s">
        <v>367</v>
      </c>
      <c r="E32" t="s">
        <v>147</v>
      </c>
      <c r="F32">
        <v>22</v>
      </c>
      <c r="G32" t="s">
        <v>212</v>
      </c>
    </row>
    <row r="33" spans="1:7" x14ac:dyDescent="0.25">
      <c r="A33" t="s">
        <v>60</v>
      </c>
      <c r="B33" t="s">
        <v>420</v>
      </c>
      <c r="C33" t="s">
        <v>421</v>
      </c>
      <c r="D33" t="s">
        <v>367</v>
      </c>
      <c r="E33" t="s">
        <v>147</v>
      </c>
      <c r="F33">
        <v>22</v>
      </c>
      <c r="G33" t="s">
        <v>212</v>
      </c>
    </row>
    <row r="34" spans="1:7" x14ac:dyDescent="0.25">
      <c r="A34" t="s">
        <v>60</v>
      </c>
      <c r="B34" t="s">
        <v>422</v>
      </c>
      <c r="C34" t="s">
        <v>423</v>
      </c>
      <c r="D34" t="s">
        <v>367</v>
      </c>
      <c r="E34" t="s">
        <v>147</v>
      </c>
      <c r="F34">
        <v>22</v>
      </c>
      <c r="G34" t="s">
        <v>212</v>
      </c>
    </row>
    <row r="35" spans="1:7" x14ac:dyDescent="0.25">
      <c r="A35" t="s">
        <v>60</v>
      </c>
      <c r="B35" t="s">
        <v>424</v>
      </c>
      <c r="C35" t="s">
        <v>425</v>
      </c>
      <c r="D35" t="s">
        <v>367</v>
      </c>
      <c r="E35" t="s">
        <v>147</v>
      </c>
      <c r="F35">
        <v>22</v>
      </c>
      <c r="G35" t="s">
        <v>212</v>
      </c>
    </row>
    <row r="36" spans="1:7" x14ac:dyDescent="0.25">
      <c r="A36" t="s">
        <v>60</v>
      </c>
      <c r="B36" t="s">
        <v>426</v>
      </c>
      <c r="C36" t="s">
        <v>427</v>
      </c>
      <c r="D36" t="s">
        <v>367</v>
      </c>
      <c r="E36" t="s">
        <v>147</v>
      </c>
      <c r="F36">
        <v>22</v>
      </c>
      <c r="G36" t="s">
        <v>212</v>
      </c>
    </row>
    <row r="37" spans="1:7" x14ac:dyDescent="0.25">
      <c r="A37" t="s">
        <v>60</v>
      </c>
      <c r="B37" t="s">
        <v>428</v>
      </c>
      <c r="C37" t="s">
        <v>429</v>
      </c>
      <c r="D37" t="s">
        <v>367</v>
      </c>
      <c r="E37" t="s">
        <v>147</v>
      </c>
      <c r="F37">
        <v>22</v>
      </c>
      <c r="G37" t="s">
        <v>212</v>
      </c>
    </row>
    <row r="38" spans="1:7" x14ac:dyDescent="0.25">
      <c r="A38" t="s">
        <v>60</v>
      </c>
      <c r="B38" t="s">
        <v>430</v>
      </c>
      <c r="C38" t="s">
        <v>431</v>
      </c>
      <c r="D38" t="s">
        <v>367</v>
      </c>
      <c r="E38" t="s">
        <v>147</v>
      </c>
      <c r="F38">
        <v>22</v>
      </c>
      <c r="G38" t="s">
        <v>212</v>
      </c>
    </row>
    <row r="39" spans="1:7" x14ac:dyDescent="0.25">
      <c r="A39" t="s">
        <v>60</v>
      </c>
      <c r="B39" t="s">
        <v>432</v>
      </c>
      <c r="C39" t="s">
        <v>433</v>
      </c>
      <c r="D39" t="s">
        <v>367</v>
      </c>
      <c r="E39" t="s">
        <v>147</v>
      </c>
      <c r="F39">
        <v>22</v>
      </c>
      <c r="G39" t="s">
        <v>212</v>
      </c>
    </row>
    <row r="40" spans="1:7" x14ac:dyDescent="0.25">
      <c r="A40" t="s">
        <v>60</v>
      </c>
      <c r="B40" t="s">
        <v>434</v>
      </c>
      <c r="C40" t="s">
        <v>435</v>
      </c>
      <c r="D40" t="s">
        <v>367</v>
      </c>
      <c r="E40" t="s">
        <v>147</v>
      </c>
      <c r="F40">
        <v>22</v>
      </c>
      <c r="G40" t="s">
        <v>212</v>
      </c>
    </row>
    <row r="41" spans="1:7" x14ac:dyDescent="0.25">
      <c r="A41" t="s">
        <v>60</v>
      </c>
      <c r="B41" t="s">
        <v>436</v>
      </c>
      <c r="C41" t="s">
        <v>437</v>
      </c>
      <c r="D41" t="s">
        <v>367</v>
      </c>
      <c r="E41" t="s">
        <v>147</v>
      </c>
      <c r="F41">
        <v>22</v>
      </c>
      <c r="G41" t="s">
        <v>215</v>
      </c>
    </row>
    <row r="42" spans="1:7" x14ac:dyDescent="0.25">
      <c r="A42" t="s">
        <v>60</v>
      </c>
      <c r="B42" t="s">
        <v>438</v>
      </c>
      <c r="C42" t="s">
        <v>439</v>
      </c>
      <c r="D42" t="s">
        <v>367</v>
      </c>
      <c r="E42" t="s">
        <v>147</v>
      </c>
      <c r="F42">
        <v>22</v>
      </c>
      <c r="G42" t="s">
        <v>215</v>
      </c>
    </row>
    <row r="43" spans="1:7" x14ac:dyDescent="0.25">
      <c r="A43" t="s">
        <v>60</v>
      </c>
      <c r="B43" t="s">
        <v>440</v>
      </c>
      <c r="C43" t="s">
        <v>441</v>
      </c>
      <c r="D43" t="s">
        <v>367</v>
      </c>
      <c r="E43" t="s">
        <v>147</v>
      </c>
      <c r="F43">
        <v>22</v>
      </c>
      <c r="G43" t="s">
        <v>215</v>
      </c>
    </row>
    <row r="44" spans="1:7" x14ac:dyDescent="0.25">
      <c r="A44" t="s">
        <v>60</v>
      </c>
      <c r="B44" t="s">
        <v>442</v>
      </c>
      <c r="C44" t="s">
        <v>443</v>
      </c>
      <c r="D44" t="s">
        <v>367</v>
      </c>
      <c r="E44" t="s">
        <v>147</v>
      </c>
      <c r="F44">
        <v>22</v>
      </c>
      <c r="G44" t="s">
        <v>215</v>
      </c>
    </row>
    <row r="45" spans="1:7" x14ac:dyDescent="0.25">
      <c r="A45" t="s">
        <v>60</v>
      </c>
      <c r="B45" t="s">
        <v>444</v>
      </c>
      <c r="C45" t="s">
        <v>445</v>
      </c>
      <c r="D45" t="s">
        <v>367</v>
      </c>
      <c r="E45" t="s">
        <v>147</v>
      </c>
      <c r="F45">
        <v>22</v>
      </c>
      <c r="G45" t="s">
        <v>215</v>
      </c>
    </row>
    <row r="46" spans="1:7" x14ac:dyDescent="0.25">
      <c r="A46" t="s">
        <v>60</v>
      </c>
      <c r="B46" t="s">
        <v>446</v>
      </c>
      <c r="C46" t="s">
        <v>447</v>
      </c>
      <c r="D46" t="s">
        <v>367</v>
      </c>
      <c r="E46" t="s">
        <v>147</v>
      </c>
      <c r="F46">
        <v>22</v>
      </c>
      <c r="G46" t="s">
        <v>215</v>
      </c>
    </row>
    <row r="47" spans="1:7" x14ac:dyDescent="0.25">
      <c r="A47" t="s">
        <v>60</v>
      </c>
      <c r="B47" t="s">
        <v>448</v>
      </c>
      <c r="C47" t="s">
        <v>449</v>
      </c>
      <c r="D47" t="s">
        <v>367</v>
      </c>
      <c r="E47" t="s">
        <v>147</v>
      </c>
      <c r="F47">
        <v>22</v>
      </c>
      <c r="G47" t="s">
        <v>213</v>
      </c>
    </row>
    <row r="48" spans="1:7" x14ac:dyDescent="0.25">
      <c r="A48" t="s">
        <v>60</v>
      </c>
      <c r="B48" t="s">
        <v>450</v>
      </c>
      <c r="C48" t="s">
        <v>451</v>
      </c>
      <c r="D48" t="s">
        <v>367</v>
      </c>
      <c r="E48" t="s">
        <v>147</v>
      </c>
      <c r="F48">
        <v>22</v>
      </c>
      <c r="G48" t="s">
        <v>213</v>
      </c>
    </row>
    <row r="49" spans="1:7" x14ac:dyDescent="0.25">
      <c r="A49" t="s">
        <v>60</v>
      </c>
      <c r="B49" t="s">
        <v>452</v>
      </c>
      <c r="C49" t="s">
        <v>453</v>
      </c>
      <c r="D49" t="s">
        <v>367</v>
      </c>
      <c r="E49" t="s">
        <v>147</v>
      </c>
      <c r="F49">
        <v>22</v>
      </c>
      <c r="G49" t="s">
        <v>213</v>
      </c>
    </row>
    <row r="50" spans="1:7" x14ac:dyDescent="0.25">
      <c r="A50" t="s">
        <v>60</v>
      </c>
      <c r="B50" t="s">
        <v>454</v>
      </c>
      <c r="C50" t="s">
        <v>455</v>
      </c>
      <c r="D50" t="s">
        <v>367</v>
      </c>
      <c r="E50" t="s">
        <v>147</v>
      </c>
      <c r="F50">
        <v>22</v>
      </c>
      <c r="G50" t="s">
        <v>213</v>
      </c>
    </row>
    <row r="51" spans="1:7" x14ac:dyDescent="0.25">
      <c r="A51" t="s">
        <v>60</v>
      </c>
      <c r="B51" t="s">
        <v>456</v>
      </c>
      <c r="C51" t="s">
        <v>457</v>
      </c>
      <c r="D51" t="s">
        <v>367</v>
      </c>
      <c r="E51" t="s">
        <v>147</v>
      </c>
      <c r="F51">
        <v>22</v>
      </c>
      <c r="G51" t="s">
        <v>213</v>
      </c>
    </row>
    <row r="52" spans="1:7" x14ac:dyDescent="0.25">
      <c r="A52" t="s">
        <v>60</v>
      </c>
      <c r="B52" t="s">
        <v>458</v>
      </c>
      <c r="C52" t="s">
        <v>459</v>
      </c>
      <c r="D52" t="s">
        <v>367</v>
      </c>
      <c r="E52" t="s">
        <v>147</v>
      </c>
      <c r="F52">
        <v>22</v>
      </c>
      <c r="G52" t="s">
        <v>213</v>
      </c>
    </row>
    <row r="53" spans="1:7" x14ac:dyDescent="0.25">
      <c r="A53" t="s">
        <v>60</v>
      </c>
      <c r="B53" t="s">
        <v>460</v>
      </c>
      <c r="C53" t="s">
        <v>461</v>
      </c>
      <c r="D53" t="s">
        <v>367</v>
      </c>
      <c r="E53" t="s">
        <v>147</v>
      </c>
      <c r="F53">
        <v>22</v>
      </c>
      <c r="G53" t="s">
        <v>213</v>
      </c>
    </row>
    <row r="54" spans="1:7" x14ac:dyDescent="0.25">
      <c r="A54" t="s">
        <v>60</v>
      </c>
      <c r="B54" t="s">
        <v>462</v>
      </c>
      <c r="C54" t="s">
        <v>463</v>
      </c>
      <c r="D54" t="s">
        <v>367</v>
      </c>
      <c r="E54" t="s">
        <v>147</v>
      </c>
      <c r="F54">
        <v>22</v>
      </c>
      <c r="G54" t="s">
        <v>213</v>
      </c>
    </row>
    <row r="55" spans="1:7" x14ac:dyDescent="0.25">
      <c r="A55" t="s">
        <v>60</v>
      </c>
      <c r="B55" t="s">
        <v>464</v>
      </c>
      <c r="C55" t="s">
        <v>465</v>
      </c>
      <c r="D55" t="s">
        <v>367</v>
      </c>
      <c r="E55" t="s">
        <v>147</v>
      </c>
      <c r="F55">
        <v>22</v>
      </c>
      <c r="G55" t="s">
        <v>213</v>
      </c>
    </row>
    <row r="56" spans="1:7" x14ac:dyDescent="0.25">
      <c r="A56" t="s">
        <v>60</v>
      </c>
      <c r="B56" t="s">
        <v>466</v>
      </c>
      <c r="C56" t="s">
        <v>467</v>
      </c>
      <c r="D56" t="s">
        <v>367</v>
      </c>
      <c r="E56" t="s">
        <v>147</v>
      </c>
      <c r="F56">
        <v>22</v>
      </c>
      <c r="G56" t="s">
        <v>213</v>
      </c>
    </row>
    <row r="57" spans="1:7" x14ac:dyDescent="0.25">
      <c r="A57" t="s">
        <v>60</v>
      </c>
      <c r="B57" t="s">
        <v>468</v>
      </c>
      <c r="C57" t="s">
        <v>469</v>
      </c>
      <c r="D57" t="s">
        <v>367</v>
      </c>
      <c r="E57" t="s">
        <v>147</v>
      </c>
      <c r="F57">
        <v>22</v>
      </c>
      <c r="G57" t="s">
        <v>213</v>
      </c>
    </row>
    <row r="58" spans="1:7" x14ac:dyDescent="0.25">
      <c r="A58" t="s">
        <v>60</v>
      </c>
      <c r="B58" t="s">
        <v>470</v>
      </c>
      <c r="C58" t="s">
        <v>471</v>
      </c>
      <c r="D58" t="s">
        <v>367</v>
      </c>
      <c r="E58" t="s">
        <v>147</v>
      </c>
      <c r="F58">
        <v>22</v>
      </c>
      <c r="G58" t="s">
        <v>213</v>
      </c>
    </row>
    <row r="59" spans="1:7" x14ac:dyDescent="0.25">
      <c r="A59" t="s">
        <v>60</v>
      </c>
      <c r="B59" t="s">
        <v>472</v>
      </c>
      <c r="C59" t="s">
        <v>473</v>
      </c>
      <c r="D59" t="s">
        <v>367</v>
      </c>
      <c r="E59" t="s">
        <v>147</v>
      </c>
      <c r="F59">
        <v>22</v>
      </c>
      <c r="G59" t="s">
        <v>213</v>
      </c>
    </row>
    <row r="60" spans="1:7" x14ac:dyDescent="0.25">
      <c r="A60" t="s">
        <v>60</v>
      </c>
      <c r="B60" t="s">
        <v>474</v>
      </c>
      <c r="C60" t="s">
        <v>475</v>
      </c>
      <c r="D60" t="s">
        <v>367</v>
      </c>
      <c r="E60" t="s">
        <v>147</v>
      </c>
      <c r="F60">
        <v>22</v>
      </c>
      <c r="G60" t="s">
        <v>213</v>
      </c>
    </row>
    <row r="61" spans="1:7" x14ac:dyDescent="0.25">
      <c r="A61" t="s">
        <v>60</v>
      </c>
      <c r="B61" t="s">
        <v>476</v>
      </c>
      <c r="C61" t="s">
        <v>477</v>
      </c>
      <c r="D61" t="s">
        <v>367</v>
      </c>
      <c r="E61" t="s">
        <v>147</v>
      </c>
      <c r="F61">
        <v>22</v>
      </c>
      <c r="G61" t="s">
        <v>213</v>
      </c>
    </row>
    <row r="62" spans="1:7" x14ac:dyDescent="0.25">
      <c r="A62" t="s">
        <v>60</v>
      </c>
      <c r="B62" t="s">
        <v>478</v>
      </c>
      <c r="C62" t="s">
        <v>479</v>
      </c>
      <c r="D62" t="s">
        <v>367</v>
      </c>
      <c r="E62" t="s">
        <v>147</v>
      </c>
      <c r="F62">
        <v>22</v>
      </c>
      <c r="G62" t="s">
        <v>213</v>
      </c>
    </row>
    <row r="63" spans="1:7" x14ac:dyDescent="0.25">
      <c r="A63" t="s">
        <v>60</v>
      </c>
      <c r="B63" t="s">
        <v>480</v>
      </c>
      <c r="C63" t="s">
        <v>481</v>
      </c>
      <c r="D63" t="s">
        <v>367</v>
      </c>
      <c r="E63" t="s">
        <v>147</v>
      </c>
      <c r="F63">
        <v>22</v>
      </c>
      <c r="G63" t="s">
        <v>214</v>
      </c>
    </row>
    <row r="64" spans="1:7" x14ac:dyDescent="0.25">
      <c r="A64" t="s">
        <v>60</v>
      </c>
      <c r="B64" t="s">
        <v>482</v>
      </c>
      <c r="C64" t="s">
        <v>483</v>
      </c>
      <c r="D64" t="s">
        <v>367</v>
      </c>
      <c r="E64" t="s">
        <v>147</v>
      </c>
      <c r="F64">
        <v>22</v>
      </c>
      <c r="G64" t="s">
        <v>214</v>
      </c>
    </row>
    <row r="65" spans="1:7" x14ac:dyDescent="0.25">
      <c r="A65" t="s">
        <v>60</v>
      </c>
      <c r="B65" t="s">
        <v>484</v>
      </c>
      <c r="C65" t="s">
        <v>485</v>
      </c>
      <c r="D65" t="s">
        <v>367</v>
      </c>
      <c r="E65" t="s">
        <v>147</v>
      </c>
      <c r="F65">
        <v>22</v>
      </c>
      <c r="G65" t="s">
        <v>214</v>
      </c>
    </row>
    <row r="66" spans="1:7" x14ac:dyDescent="0.25">
      <c r="A66" t="s">
        <v>60</v>
      </c>
      <c r="B66" t="s">
        <v>486</v>
      </c>
      <c r="C66" t="s">
        <v>487</v>
      </c>
      <c r="D66" t="s">
        <v>367</v>
      </c>
      <c r="E66" t="s">
        <v>147</v>
      </c>
      <c r="F66">
        <v>22</v>
      </c>
      <c r="G66" t="s">
        <v>214</v>
      </c>
    </row>
    <row r="67" spans="1:7" x14ac:dyDescent="0.25">
      <c r="A67" t="s">
        <v>60</v>
      </c>
      <c r="B67" t="s">
        <v>488</v>
      </c>
      <c r="C67" t="s">
        <v>489</v>
      </c>
      <c r="D67" t="s">
        <v>367</v>
      </c>
      <c r="E67" t="s">
        <v>147</v>
      </c>
      <c r="F67">
        <v>22</v>
      </c>
      <c r="G67" t="s">
        <v>214</v>
      </c>
    </row>
    <row r="68" spans="1:7" x14ac:dyDescent="0.25">
      <c r="A68" t="s">
        <v>60</v>
      </c>
      <c r="B68" t="s">
        <v>490</v>
      </c>
      <c r="C68" t="s">
        <v>491</v>
      </c>
      <c r="D68" t="s">
        <v>367</v>
      </c>
      <c r="E68" t="s">
        <v>147</v>
      </c>
      <c r="F68">
        <v>22</v>
      </c>
      <c r="G68" t="s">
        <v>214</v>
      </c>
    </row>
    <row r="69" spans="1:7" x14ac:dyDescent="0.25">
      <c r="A69" t="s">
        <v>60</v>
      </c>
      <c r="B69" t="s">
        <v>492</v>
      </c>
      <c r="C69" t="s">
        <v>493</v>
      </c>
      <c r="D69" t="s">
        <v>367</v>
      </c>
      <c r="E69" t="s">
        <v>147</v>
      </c>
      <c r="F69">
        <v>22</v>
      </c>
      <c r="G69" t="s">
        <v>214</v>
      </c>
    </row>
    <row r="70" spans="1:7" x14ac:dyDescent="0.25">
      <c r="A70" t="s">
        <v>60</v>
      </c>
      <c r="B70" t="s">
        <v>494</v>
      </c>
      <c r="C70" t="s">
        <v>495</v>
      </c>
      <c r="D70" t="s">
        <v>367</v>
      </c>
      <c r="E70" t="s">
        <v>147</v>
      </c>
      <c r="F70">
        <v>22</v>
      </c>
      <c r="G70" t="s">
        <v>212</v>
      </c>
    </row>
    <row r="71" spans="1:7" x14ac:dyDescent="0.25">
      <c r="A71" t="s">
        <v>60</v>
      </c>
      <c r="B71" t="s">
        <v>496</v>
      </c>
      <c r="C71" t="s">
        <v>497</v>
      </c>
      <c r="D71" t="s">
        <v>367</v>
      </c>
      <c r="E71" t="s">
        <v>147</v>
      </c>
      <c r="F71">
        <v>22</v>
      </c>
      <c r="G71" t="s">
        <v>212</v>
      </c>
    </row>
    <row r="72" spans="1:7" x14ac:dyDescent="0.25">
      <c r="A72" t="s">
        <v>60</v>
      </c>
      <c r="B72" t="s">
        <v>498</v>
      </c>
      <c r="C72" t="s">
        <v>499</v>
      </c>
      <c r="D72" t="s">
        <v>367</v>
      </c>
      <c r="E72" t="s">
        <v>147</v>
      </c>
      <c r="F72">
        <v>22</v>
      </c>
      <c r="G72" t="s">
        <v>212</v>
      </c>
    </row>
    <row r="73" spans="1:7" x14ac:dyDescent="0.25">
      <c r="A73" t="s">
        <v>60</v>
      </c>
      <c r="B73" t="s">
        <v>500</v>
      </c>
      <c r="C73" t="s">
        <v>501</v>
      </c>
      <c r="D73" t="s">
        <v>367</v>
      </c>
      <c r="E73" t="s">
        <v>147</v>
      </c>
      <c r="F73">
        <v>22</v>
      </c>
      <c r="G73" t="s">
        <v>213</v>
      </c>
    </row>
    <row r="74" spans="1:7" x14ac:dyDescent="0.25">
      <c r="A74" t="s">
        <v>60</v>
      </c>
      <c r="B74" t="s">
        <v>502</v>
      </c>
      <c r="C74" t="s">
        <v>503</v>
      </c>
      <c r="D74" t="s">
        <v>367</v>
      </c>
      <c r="E74" t="s">
        <v>147</v>
      </c>
      <c r="F74">
        <v>22</v>
      </c>
      <c r="G74" t="s">
        <v>213</v>
      </c>
    </row>
    <row r="75" spans="1:7" x14ac:dyDescent="0.25">
      <c r="A75" t="s">
        <v>60</v>
      </c>
      <c r="B75" t="s">
        <v>504</v>
      </c>
      <c r="C75" t="s">
        <v>505</v>
      </c>
      <c r="D75" t="s">
        <v>367</v>
      </c>
      <c r="E75" t="s">
        <v>147</v>
      </c>
      <c r="F75">
        <v>22</v>
      </c>
      <c r="G75" t="s">
        <v>213</v>
      </c>
    </row>
    <row r="76" spans="1:7" x14ac:dyDescent="0.25">
      <c r="A76" t="s">
        <v>60</v>
      </c>
      <c r="B76" t="s">
        <v>506</v>
      </c>
      <c r="C76" t="s">
        <v>507</v>
      </c>
      <c r="D76" t="s">
        <v>367</v>
      </c>
      <c r="E76" t="s">
        <v>147</v>
      </c>
      <c r="F76">
        <v>22</v>
      </c>
      <c r="G76" t="s">
        <v>213</v>
      </c>
    </row>
    <row r="77" spans="1:7" x14ac:dyDescent="0.25">
      <c r="A77" t="s">
        <v>60</v>
      </c>
      <c r="B77" t="s">
        <v>508</v>
      </c>
      <c r="C77" t="s">
        <v>509</v>
      </c>
      <c r="D77" t="s">
        <v>367</v>
      </c>
      <c r="E77" t="s">
        <v>147</v>
      </c>
      <c r="F77">
        <v>22</v>
      </c>
      <c r="G77" t="s">
        <v>214</v>
      </c>
    </row>
    <row r="78" spans="1:7" x14ac:dyDescent="0.25">
      <c r="A78" t="s">
        <v>60</v>
      </c>
      <c r="B78" t="s">
        <v>510</v>
      </c>
      <c r="C78" t="s">
        <v>511</v>
      </c>
      <c r="D78" t="s">
        <v>367</v>
      </c>
      <c r="E78" t="s">
        <v>147</v>
      </c>
      <c r="F78">
        <v>23</v>
      </c>
      <c r="G78" t="s">
        <v>212</v>
      </c>
    </row>
    <row r="79" spans="1:7" x14ac:dyDescent="0.25">
      <c r="A79" t="s">
        <v>60</v>
      </c>
      <c r="B79" t="s">
        <v>512</v>
      </c>
      <c r="C79" t="s">
        <v>513</v>
      </c>
      <c r="D79" t="s">
        <v>367</v>
      </c>
      <c r="E79" t="s">
        <v>147</v>
      </c>
      <c r="F79">
        <v>21</v>
      </c>
      <c r="G79" t="s">
        <v>212</v>
      </c>
    </row>
    <row r="80" spans="1:7" x14ac:dyDescent="0.25">
      <c r="A80" t="s">
        <v>60</v>
      </c>
      <c r="B80" t="s">
        <v>514</v>
      </c>
      <c r="C80" t="s">
        <v>515</v>
      </c>
      <c r="D80" t="s">
        <v>367</v>
      </c>
      <c r="E80" t="s">
        <v>147</v>
      </c>
      <c r="F80">
        <v>21</v>
      </c>
      <c r="G80" t="s">
        <v>212</v>
      </c>
    </row>
    <row r="81" spans="1:7" x14ac:dyDescent="0.25">
      <c r="A81" t="s">
        <v>60</v>
      </c>
      <c r="B81" t="s">
        <v>516</v>
      </c>
      <c r="C81" t="s">
        <v>517</v>
      </c>
      <c r="D81" t="s">
        <v>367</v>
      </c>
      <c r="E81" t="s">
        <v>147</v>
      </c>
      <c r="F81">
        <v>18</v>
      </c>
      <c r="G81" t="s">
        <v>212</v>
      </c>
    </row>
    <row r="82" spans="1:7" x14ac:dyDescent="0.25">
      <c r="A82" t="s">
        <v>60</v>
      </c>
      <c r="B82" t="s">
        <v>518</v>
      </c>
      <c r="C82" t="s">
        <v>519</v>
      </c>
      <c r="D82" t="s">
        <v>367</v>
      </c>
      <c r="E82" t="s">
        <v>147</v>
      </c>
      <c r="F82">
        <v>20</v>
      </c>
      <c r="G82" t="s">
        <v>212</v>
      </c>
    </row>
    <row r="83" spans="1:7" x14ac:dyDescent="0.25">
      <c r="A83" t="s">
        <v>60</v>
      </c>
      <c r="B83" t="s">
        <v>520</v>
      </c>
      <c r="C83" t="s">
        <v>521</v>
      </c>
      <c r="D83" t="s">
        <v>367</v>
      </c>
      <c r="E83" t="s">
        <v>147</v>
      </c>
      <c r="F83">
        <v>15</v>
      </c>
      <c r="G83" t="s">
        <v>212</v>
      </c>
    </row>
    <row r="84" spans="1:7" x14ac:dyDescent="0.25">
      <c r="A84" t="s">
        <v>60</v>
      </c>
      <c r="B84" t="s">
        <v>522</v>
      </c>
      <c r="C84" t="s">
        <v>523</v>
      </c>
      <c r="D84" t="s">
        <v>367</v>
      </c>
      <c r="E84" t="s">
        <v>147</v>
      </c>
      <c r="F84">
        <v>19</v>
      </c>
      <c r="G84" t="s">
        <v>212</v>
      </c>
    </row>
    <row r="85" spans="1:7" x14ac:dyDescent="0.25">
      <c r="A85" t="s">
        <v>60</v>
      </c>
      <c r="B85" t="s">
        <v>524</v>
      </c>
      <c r="C85" t="s">
        <v>525</v>
      </c>
      <c r="D85" t="s">
        <v>367</v>
      </c>
      <c r="E85" t="s">
        <v>147</v>
      </c>
      <c r="F85">
        <v>20</v>
      </c>
      <c r="G85" t="s">
        <v>215</v>
      </c>
    </row>
    <row r="86" spans="1:7" x14ac:dyDescent="0.25">
      <c r="A86" t="s">
        <v>60</v>
      </c>
      <c r="B86" t="s">
        <v>526</v>
      </c>
      <c r="C86" t="s">
        <v>527</v>
      </c>
      <c r="D86" t="s">
        <v>367</v>
      </c>
      <c r="E86" t="s">
        <v>147</v>
      </c>
      <c r="F86">
        <v>21</v>
      </c>
      <c r="G86" t="s">
        <v>215</v>
      </c>
    </row>
    <row r="87" spans="1:7" x14ac:dyDescent="0.25">
      <c r="A87" t="s">
        <v>60</v>
      </c>
      <c r="B87" t="s">
        <v>528</v>
      </c>
      <c r="C87" t="s">
        <v>529</v>
      </c>
      <c r="D87" t="s">
        <v>367</v>
      </c>
      <c r="E87" t="s">
        <v>147</v>
      </c>
      <c r="F87">
        <v>20</v>
      </c>
      <c r="G87" t="s">
        <v>215</v>
      </c>
    </row>
    <row r="88" spans="1:7" x14ac:dyDescent="0.25">
      <c r="A88" t="s">
        <v>60</v>
      </c>
      <c r="B88" t="s">
        <v>530</v>
      </c>
      <c r="C88" t="s">
        <v>531</v>
      </c>
      <c r="D88" t="s">
        <v>367</v>
      </c>
      <c r="E88" t="s">
        <v>147</v>
      </c>
      <c r="F88">
        <v>14</v>
      </c>
      <c r="G88" t="s">
        <v>215</v>
      </c>
    </row>
    <row r="89" spans="1:7" x14ac:dyDescent="0.25">
      <c r="A89" t="s">
        <v>60</v>
      </c>
      <c r="B89" t="s">
        <v>532</v>
      </c>
      <c r="C89" t="s">
        <v>533</v>
      </c>
      <c r="D89" t="s">
        <v>367</v>
      </c>
      <c r="E89" t="s">
        <v>147</v>
      </c>
      <c r="F89">
        <v>14</v>
      </c>
      <c r="G89" t="s">
        <v>215</v>
      </c>
    </row>
    <row r="90" spans="1:7" x14ac:dyDescent="0.25">
      <c r="A90" t="s">
        <v>60</v>
      </c>
      <c r="B90" t="s">
        <v>534</v>
      </c>
      <c r="C90" t="s">
        <v>535</v>
      </c>
      <c r="D90" t="s">
        <v>367</v>
      </c>
      <c r="E90" t="s">
        <v>147</v>
      </c>
      <c r="F90">
        <v>14</v>
      </c>
      <c r="G90" t="s">
        <v>215</v>
      </c>
    </row>
    <row r="91" spans="1:7" x14ac:dyDescent="0.25">
      <c r="A91" t="s">
        <v>60</v>
      </c>
      <c r="B91" t="s">
        <v>536</v>
      </c>
      <c r="C91" t="s">
        <v>537</v>
      </c>
      <c r="D91" t="s">
        <v>367</v>
      </c>
      <c r="E91" t="s">
        <v>147</v>
      </c>
      <c r="F91">
        <v>12</v>
      </c>
      <c r="G91" t="s">
        <v>215</v>
      </c>
    </row>
    <row r="92" spans="1:7" x14ac:dyDescent="0.25">
      <c r="A92" t="s">
        <v>60</v>
      </c>
      <c r="B92" t="s">
        <v>538</v>
      </c>
      <c r="C92" t="s">
        <v>539</v>
      </c>
      <c r="D92" t="s">
        <v>367</v>
      </c>
      <c r="E92" t="s">
        <v>147</v>
      </c>
      <c r="F92">
        <v>21</v>
      </c>
      <c r="G92" t="s">
        <v>215</v>
      </c>
    </row>
    <row r="93" spans="1:7" x14ac:dyDescent="0.25">
      <c r="A93" t="s">
        <v>60</v>
      </c>
      <c r="B93" t="s">
        <v>540</v>
      </c>
      <c r="C93" t="s">
        <v>541</v>
      </c>
      <c r="D93" t="s">
        <v>367</v>
      </c>
      <c r="E93" t="s">
        <v>147</v>
      </c>
      <c r="F93">
        <v>21</v>
      </c>
      <c r="G93" t="s">
        <v>215</v>
      </c>
    </row>
    <row r="94" spans="1:7" x14ac:dyDescent="0.25">
      <c r="A94" t="s">
        <v>60</v>
      </c>
      <c r="B94" t="s">
        <v>542</v>
      </c>
      <c r="C94" t="s">
        <v>543</v>
      </c>
      <c r="D94" t="s">
        <v>367</v>
      </c>
      <c r="E94" t="s">
        <v>147</v>
      </c>
      <c r="F94">
        <v>13</v>
      </c>
      <c r="G94" t="s">
        <v>215</v>
      </c>
    </row>
    <row r="95" spans="1:7" x14ac:dyDescent="0.25">
      <c r="A95" t="s">
        <v>60</v>
      </c>
      <c r="B95" t="s">
        <v>544</v>
      </c>
      <c r="C95" t="s">
        <v>545</v>
      </c>
      <c r="D95" t="s">
        <v>367</v>
      </c>
      <c r="E95" t="s">
        <v>147</v>
      </c>
      <c r="F95">
        <v>14</v>
      </c>
      <c r="G95" t="s">
        <v>215</v>
      </c>
    </row>
    <row r="96" spans="1:7" x14ac:dyDescent="0.25">
      <c r="A96" t="s">
        <v>60</v>
      </c>
      <c r="B96" t="s">
        <v>546</v>
      </c>
      <c r="C96" t="s">
        <v>547</v>
      </c>
      <c r="D96" t="s">
        <v>367</v>
      </c>
      <c r="E96" t="s">
        <v>147</v>
      </c>
      <c r="F96">
        <v>6</v>
      </c>
      <c r="G96" t="s">
        <v>215</v>
      </c>
    </row>
    <row r="97" spans="1:7" x14ac:dyDescent="0.25">
      <c r="A97" t="s">
        <v>60</v>
      </c>
      <c r="B97" t="s">
        <v>548</v>
      </c>
      <c r="C97" t="s">
        <v>549</v>
      </c>
      <c r="D97" t="s">
        <v>367</v>
      </c>
      <c r="E97" t="s">
        <v>147</v>
      </c>
      <c r="F97">
        <v>6</v>
      </c>
      <c r="G97" t="s">
        <v>215</v>
      </c>
    </row>
    <row r="98" spans="1:7" x14ac:dyDescent="0.25">
      <c r="A98" t="s">
        <v>60</v>
      </c>
      <c r="B98" t="s">
        <v>550</v>
      </c>
      <c r="C98" t="s">
        <v>551</v>
      </c>
      <c r="D98" t="s">
        <v>367</v>
      </c>
      <c r="E98" t="s">
        <v>147</v>
      </c>
      <c r="F98">
        <v>21</v>
      </c>
      <c r="G98" t="s">
        <v>215</v>
      </c>
    </row>
    <row r="99" spans="1:7" x14ac:dyDescent="0.25">
      <c r="A99" t="s">
        <v>60</v>
      </c>
      <c r="B99" t="s">
        <v>552</v>
      </c>
      <c r="C99" t="s">
        <v>553</v>
      </c>
      <c r="D99" t="s">
        <v>367</v>
      </c>
      <c r="E99" t="s">
        <v>147</v>
      </c>
      <c r="F99">
        <v>11</v>
      </c>
      <c r="G99" t="s">
        <v>215</v>
      </c>
    </row>
    <row r="100" spans="1:7" x14ac:dyDescent="0.25">
      <c r="A100" t="s">
        <v>60</v>
      </c>
      <c r="B100" t="s">
        <v>554</v>
      </c>
      <c r="C100" t="s">
        <v>555</v>
      </c>
      <c r="D100" t="s">
        <v>367</v>
      </c>
      <c r="E100" t="s">
        <v>147</v>
      </c>
      <c r="F100">
        <v>23</v>
      </c>
      <c r="G100" t="s">
        <v>215</v>
      </c>
    </row>
    <row r="101" spans="1:7" x14ac:dyDescent="0.25">
      <c r="A101" t="s">
        <v>60</v>
      </c>
      <c r="B101" t="s">
        <v>556</v>
      </c>
      <c r="C101" t="s">
        <v>557</v>
      </c>
      <c r="D101" t="s">
        <v>367</v>
      </c>
      <c r="E101" t="s">
        <v>147</v>
      </c>
      <c r="F101">
        <v>0</v>
      </c>
      <c r="G101" t="s">
        <v>215</v>
      </c>
    </row>
    <row r="102" spans="1:7" x14ac:dyDescent="0.25">
      <c r="A102" t="s">
        <v>60</v>
      </c>
      <c r="B102" t="s">
        <v>558</v>
      </c>
      <c r="C102" t="s">
        <v>559</v>
      </c>
      <c r="D102" t="s">
        <v>367</v>
      </c>
      <c r="E102" t="s">
        <v>147</v>
      </c>
      <c r="F102">
        <v>15</v>
      </c>
      <c r="G102" t="s">
        <v>215</v>
      </c>
    </row>
    <row r="103" spans="1:7" x14ac:dyDescent="0.25">
      <c r="A103" t="s">
        <v>60</v>
      </c>
      <c r="B103" t="s">
        <v>560</v>
      </c>
      <c r="C103" t="s">
        <v>561</v>
      </c>
      <c r="D103" t="s">
        <v>367</v>
      </c>
      <c r="E103" t="s">
        <v>147</v>
      </c>
      <c r="F103">
        <v>15</v>
      </c>
      <c r="G103" t="s">
        <v>215</v>
      </c>
    </row>
    <row r="104" spans="1:7" x14ac:dyDescent="0.25">
      <c r="A104" t="s">
        <v>60</v>
      </c>
      <c r="B104" t="s">
        <v>562</v>
      </c>
      <c r="C104" t="s">
        <v>563</v>
      </c>
      <c r="D104" t="s">
        <v>367</v>
      </c>
      <c r="E104" t="s">
        <v>147</v>
      </c>
      <c r="F104">
        <v>20</v>
      </c>
      <c r="G104" t="s">
        <v>215</v>
      </c>
    </row>
    <row r="105" spans="1:7" x14ac:dyDescent="0.25">
      <c r="A105" t="s">
        <v>60</v>
      </c>
      <c r="B105" t="s">
        <v>564</v>
      </c>
      <c r="C105" t="s">
        <v>565</v>
      </c>
      <c r="D105" t="s">
        <v>367</v>
      </c>
      <c r="E105" t="s">
        <v>147</v>
      </c>
      <c r="F105">
        <v>18</v>
      </c>
      <c r="G105" t="s">
        <v>215</v>
      </c>
    </row>
    <row r="106" spans="1:7" x14ac:dyDescent="0.25">
      <c r="A106" t="s">
        <v>60</v>
      </c>
      <c r="B106" t="s">
        <v>566</v>
      </c>
      <c r="C106" t="s">
        <v>567</v>
      </c>
      <c r="D106" t="s">
        <v>367</v>
      </c>
      <c r="E106" t="s">
        <v>147</v>
      </c>
      <c r="F106">
        <v>16</v>
      </c>
      <c r="G106" t="s">
        <v>215</v>
      </c>
    </row>
    <row r="107" spans="1:7" x14ac:dyDescent="0.25">
      <c r="A107" t="s">
        <v>60</v>
      </c>
      <c r="B107" t="s">
        <v>568</v>
      </c>
      <c r="C107" t="s">
        <v>569</v>
      </c>
      <c r="D107" t="s">
        <v>367</v>
      </c>
      <c r="E107" t="s">
        <v>147</v>
      </c>
      <c r="F107">
        <v>15</v>
      </c>
      <c r="G107" t="s">
        <v>215</v>
      </c>
    </row>
    <row r="108" spans="1:7" x14ac:dyDescent="0.25">
      <c r="A108" t="s">
        <v>60</v>
      </c>
      <c r="B108" t="s">
        <v>570</v>
      </c>
      <c r="C108" t="s">
        <v>571</v>
      </c>
      <c r="D108" t="s">
        <v>367</v>
      </c>
      <c r="E108" t="s">
        <v>147</v>
      </c>
      <c r="F108">
        <v>14</v>
      </c>
      <c r="G108" t="s">
        <v>215</v>
      </c>
    </row>
    <row r="109" spans="1:7" x14ac:dyDescent="0.25">
      <c r="A109" t="s">
        <v>60</v>
      </c>
      <c r="B109" t="s">
        <v>572</v>
      </c>
      <c r="C109" t="s">
        <v>573</v>
      </c>
      <c r="D109" t="s">
        <v>367</v>
      </c>
      <c r="E109" t="s">
        <v>147</v>
      </c>
      <c r="F109">
        <v>20</v>
      </c>
      <c r="G109" t="s">
        <v>213</v>
      </c>
    </row>
    <row r="110" spans="1:7" x14ac:dyDescent="0.25">
      <c r="A110" t="s">
        <v>60</v>
      </c>
      <c r="B110" t="s">
        <v>574</v>
      </c>
      <c r="C110" t="s">
        <v>575</v>
      </c>
      <c r="D110" t="s">
        <v>367</v>
      </c>
      <c r="E110" t="s">
        <v>147</v>
      </c>
      <c r="F110">
        <v>20</v>
      </c>
      <c r="G110" t="s">
        <v>213</v>
      </c>
    </row>
    <row r="111" spans="1:7" x14ac:dyDescent="0.25">
      <c r="A111" t="s">
        <v>60</v>
      </c>
      <c r="B111" t="s">
        <v>576</v>
      </c>
      <c r="C111" t="s">
        <v>577</v>
      </c>
      <c r="D111" t="s">
        <v>367</v>
      </c>
      <c r="E111" t="s">
        <v>147</v>
      </c>
      <c r="F111">
        <v>10</v>
      </c>
      <c r="G111" t="s">
        <v>212</v>
      </c>
    </row>
    <row r="112" spans="1:7" x14ac:dyDescent="0.25">
      <c r="A112" t="s">
        <v>60</v>
      </c>
      <c r="B112" t="s">
        <v>578</v>
      </c>
      <c r="C112" t="s">
        <v>579</v>
      </c>
      <c r="D112" t="s">
        <v>367</v>
      </c>
      <c r="E112" t="s">
        <v>147</v>
      </c>
      <c r="F112">
        <v>20</v>
      </c>
      <c r="G112" t="s">
        <v>212</v>
      </c>
    </row>
    <row r="113" spans="1:7" x14ac:dyDescent="0.25">
      <c r="A113" t="s">
        <v>60</v>
      </c>
      <c r="B113" t="s">
        <v>580</v>
      </c>
      <c r="C113" t="s">
        <v>581</v>
      </c>
      <c r="D113" t="s">
        <v>367</v>
      </c>
      <c r="E113" t="s">
        <v>147</v>
      </c>
      <c r="F113">
        <v>21</v>
      </c>
      <c r="G113" t="s">
        <v>212</v>
      </c>
    </row>
    <row r="114" spans="1:7" x14ac:dyDescent="0.25">
      <c r="A114" t="s">
        <v>60</v>
      </c>
      <c r="B114" t="s">
        <v>582</v>
      </c>
      <c r="C114" t="s">
        <v>583</v>
      </c>
      <c r="D114" t="s">
        <v>367</v>
      </c>
      <c r="E114" t="s">
        <v>147</v>
      </c>
      <c r="F114">
        <v>11</v>
      </c>
      <c r="G114" t="s">
        <v>212</v>
      </c>
    </row>
    <row r="115" spans="1:7" x14ac:dyDescent="0.25">
      <c r="A115" t="s">
        <v>60</v>
      </c>
      <c r="B115" t="s">
        <v>584</v>
      </c>
      <c r="C115" t="s">
        <v>585</v>
      </c>
      <c r="D115" t="s">
        <v>367</v>
      </c>
      <c r="E115" t="s">
        <v>147</v>
      </c>
      <c r="F115">
        <v>17</v>
      </c>
      <c r="G115" t="s">
        <v>214</v>
      </c>
    </row>
    <row r="116" spans="1:7" x14ac:dyDescent="0.25">
      <c r="A116" t="s">
        <v>15</v>
      </c>
      <c r="B116" t="s">
        <v>365</v>
      </c>
      <c r="C116" t="s">
        <v>180</v>
      </c>
      <c r="D116" t="s">
        <v>586</v>
      </c>
      <c r="E116" t="s">
        <v>137</v>
      </c>
      <c r="F116">
        <v>26</v>
      </c>
      <c r="G116" t="s">
        <v>212</v>
      </c>
    </row>
    <row r="117" spans="1:7" x14ac:dyDescent="0.25">
      <c r="A117" t="s">
        <v>15</v>
      </c>
      <c r="B117" t="s">
        <v>368</v>
      </c>
      <c r="C117" t="s">
        <v>181</v>
      </c>
      <c r="D117" t="s">
        <v>586</v>
      </c>
      <c r="E117" t="s">
        <v>137</v>
      </c>
      <c r="F117">
        <v>27</v>
      </c>
      <c r="G117" t="s">
        <v>212</v>
      </c>
    </row>
    <row r="118" spans="1:7" x14ac:dyDescent="0.25">
      <c r="A118" t="s">
        <v>15</v>
      </c>
      <c r="B118" t="s">
        <v>370</v>
      </c>
      <c r="C118" t="s">
        <v>587</v>
      </c>
      <c r="D118" t="s">
        <v>586</v>
      </c>
      <c r="E118" t="s">
        <v>137</v>
      </c>
      <c r="F118">
        <v>22</v>
      </c>
      <c r="G118" t="s">
        <v>212</v>
      </c>
    </row>
    <row r="119" spans="1:7" x14ac:dyDescent="0.25">
      <c r="A119" t="s">
        <v>15</v>
      </c>
      <c r="B119" t="s">
        <v>372</v>
      </c>
      <c r="C119" t="s">
        <v>588</v>
      </c>
      <c r="D119" t="s">
        <v>586</v>
      </c>
      <c r="E119" t="s">
        <v>137</v>
      </c>
      <c r="F119">
        <v>24</v>
      </c>
      <c r="G119" t="s">
        <v>212</v>
      </c>
    </row>
    <row r="120" spans="1:7" x14ac:dyDescent="0.25">
      <c r="A120" t="s">
        <v>15</v>
      </c>
      <c r="B120" t="s">
        <v>374</v>
      </c>
      <c r="C120" t="s">
        <v>589</v>
      </c>
      <c r="D120" t="s">
        <v>586</v>
      </c>
      <c r="E120" t="s">
        <v>137</v>
      </c>
      <c r="F120">
        <v>26</v>
      </c>
      <c r="G120" t="s">
        <v>212</v>
      </c>
    </row>
    <row r="121" spans="1:7" x14ac:dyDescent="0.25">
      <c r="A121" t="s">
        <v>15</v>
      </c>
      <c r="B121" t="s">
        <v>376</v>
      </c>
      <c r="C121" t="s">
        <v>590</v>
      </c>
      <c r="D121" t="s">
        <v>586</v>
      </c>
      <c r="E121" t="s">
        <v>137</v>
      </c>
      <c r="F121">
        <v>26</v>
      </c>
      <c r="G121" t="s">
        <v>212</v>
      </c>
    </row>
    <row r="122" spans="1:7" x14ac:dyDescent="0.25">
      <c r="A122" t="s">
        <v>15</v>
      </c>
      <c r="B122" t="s">
        <v>591</v>
      </c>
      <c r="C122" t="s">
        <v>182</v>
      </c>
      <c r="D122" t="s">
        <v>586</v>
      </c>
      <c r="E122" t="s">
        <v>137</v>
      </c>
      <c r="F122">
        <v>26</v>
      </c>
      <c r="G122" t="s">
        <v>212</v>
      </c>
    </row>
    <row r="123" spans="1:7" x14ac:dyDescent="0.25">
      <c r="A123" t="s">
        <v>15</v>
      </c>
      <c r="B123" t="s">
        <v>384</v>
      </c>
      <c r="C123" t="s">
        <v>592</v>
      </c>
      <c r="D123" t="s">
        <v>586</v>
      </c>
      <c r="E123" t="s">
        <v>137</v>
      </c>
      <c r="F123">
        <v>26</v>
      </c>
      <c r="G123" t="s">
        <v>212</v>
      </c>
    </row>
    <row r="124" spans="1:7" x14ac:dyDescent="0.25">
      <c r="A124" t="s">
        <v>15</v>
      </c>
      <c r="B124" t="s">
        <v>593</v>
      </c>
      <c r="C124" t="s">
        <v>594</v>
      </c>
      <c r="D124" t="s">
        <v>586</v>
      </c>
      <c r="E124" t="s">
        <v>137</v>
      </c>
      <c r="F124">
        <v>26</v>
      </c>
      <c r="G124" t="s">
        <v>212</v>
      </c>
    </row>
    <row r="125" spans="1:7" x14ac:dyDescent="0.25">
      <c r="A125" t="s">
        <v>15</v>
      </c>
      <c r="B125" t="s">
        <v>595</v>
      </c>
      <c r="C125" t="s">
        <v>596</v>
      </c>
      <c r="D125" t="s">
        <v>586</v>
      </c>
      <c r="E125" t="s">
        <v>137</v>
      </c>
      <c r="F125">
        <v>25</v>
      </c>
      <c r="G125" t="s">
        <v>212</v>
      </c>
    </row>
    <row r="126" spans="1:7" x14ac:dyDescent="0.25">
      <c r="A126" t="s">
        <v>15</v>
      </c>
      <c r="B126" t="s">
        <v>408</v>
      </c>
      <c r="C126" t="s">
        <v>597</v>
      </c>
      <c r="D126" t="s">
        <v>586</v>
      </c>
      <c r="E126" t="s">
        <v>137</v>
      </c>
      <c r="F126">
        <v>22</v>
      </c>
      <c r="G126" t="s">
        <v>212</v>
      </c>
    </row>
    <row r="127" spans="1:7" x14ac:dyDescent="0.25">
      <c r="A127" t="s">
        <v>15</v>
      </c>
      <c r="B127" t="s">
        <v>598</v>
      </c>
      <c r="C127" t="s">
        <v>599</v>
      </c>
      <c r="D127" t="s">
        <v>586</v>
      </c>
      <c r="E127" t="s">
        <v>137</v>
      </c>
      <c r="F127">
        <v>21</v>
      </c>
      <c r="G127" t="s">
        <v>212</v>
      </c>
    </row>
    <row r="128" spans="1:7" x14ac:dyDescent="0.25">
      <c r="A128" t="s">
        <v>15</v>
      </c>
      <c r="B128" t="s">
        <v>518</v>
      </c>
      <c r="C128" t="s">
        <v>600</v>
      </c>
      <c r="D128" t="s">
        <v>586</v>
      </c>
      <c r="E128" t="s">
        <v>137</v>
      </c>
      <c r="F128">
        <v>23</v>
      </c>
      <c r="G128" t="s">
        <v>212</v>
      </c>
    </row>
    <row r="129" spans="1:7" x14ac:dyDescent="0.25">
      <c r="A129" t="s">
        <v>15</v>
      </c>
      <c r="B129" t="s">
        <v>524</v>
      </c>
      <c r="C129" t="s">
        <v>183</v>
      </c>
      <c r="D129" t="s">
        <v>586</v>
      </c>
      <c r="E129" t="s">
        <v>137</v>
      </c>
      <c r="F129">
        <v>14</v>
      </c>
      <c r="G129" t="s">
        <v>215</v>
      </c>
    </row>
    <row r="130" spans="1:7" x14ac:dyDescent="0.25">
      <c r="A130" t="s">
        <v>15</v>
      </c>
      <c r="B130" t="s">
        <v>526</v>
      </c>
      <c r="C130" t="s">
        <v>184</v>
      </c>
      <c r="D130" t="s">
        <v>586</v>
      </c>
      <c r="E130" t="s">
        <v>137</v>
      </c>
      <c r="F130">
        <v>12</v>
      </c>
      <c r="G130" t="s">
        <v>215</v>
      </c>
    </row>
    <row r="131" spans="1:7" x14ac:dyDescent="0.25">
      <c r="A131" t="s">
        <v>15</v>
      </c>
      <c r="B131" t="s">
        <v>528</v>
      </c>
      <c r="C131" t="s">
        <v>601</v>
      </c>
      <c r="D131" t="s">
        <v>586</v>
      </c>
      <c r="E131" t="s">
        <v>137</v>
      </c>
      <c r="F131">
        <v>20</v>
      </c>
      <c r="G131" t="s">
        <v>215</v>
      </c>
    </row>
    <row r="132" spans="1:7" x14ac:dyDescent="0.25">
      <c r="A132" t="s">
        <v>15</v>
      </c>
      <c r="B132" t="s">
        <v>448</v>
      </c>
      <c r="C132" t="s">
        <v>602</v>
      </c>
      <c r="D132" t="s">
        <v>586</v>
      </c>
      <c r="E132" t="s">
        <v>137</v>
      </c>
      <c r="F132">
        <v>24</v>
      </c>
      <c r="G132" t="s">
        <v>213</v>
      </c>
    </row>
    <row r="133" spans="1:7" x14ac:dyDescent="0.25">
      <c r="A133" t="s">
        <v>15</v>
      </c>
      <c r="B133" t="s">
        <v>450</v>
      </c>
      <c r="C133" t="s">
        <v>603</v>
      </c>
      <c r="D133" t="s">
        <v>586</v>
      </c>
      <c r="E133" t="s">
        <v>137</v>
      </c>
      <c r="F133">
        <v>24</v>
      </c>
      <c r="G133" t="s">
        <v>213</v>
      </c>
    </row>
    <row r="134" spans="1:7" x14ac:dyDescent="0.25">
      <c r="A134" t="s">
        <v>15</v>
      </c>
      <c r="B134" t="s">
        <v>452</v>
      </c>
      <c r="C134" t="s">
        <v>604</v>
      </c>
      <c r="D134" t="s">
        <v>586</v>
      </c>
      <c r="E134" t="s">
        <v>137</v>
      </c>
      <c r="F134">
        <v>24</v>
      </c>
      <c r="G134" t="s">
        <v>213</v>
      </c>
    </row>
    <row r="135" spans="1:7" x14ac:dyDescent="0.25">
      <c r="A135" t="s">
        <v>15</v>
      </c>
      <c r="B135" t="s">
        <v>454</v>
      </c>
      <c r="C135" t="s">
        <v>605</v>
      </c>
      <c r="D135" t="s">
        <v>586</v>
      </c>
      <c r="E135" t="s">
        <v>137</v>
      </c>
      <c r="F135">
        <v>23</v>
      </c>
      <c r="G135" t="s">
        <v>213</v>
      </c>
    </row>
    <row r="136" spans="1:7" x14ac:dyDescent="0.25">
      <c r="A136" t="s">
        <v>15</v>
      </c>
      <c r="B136" t="s">
        <v>456</v>
      </c>
      <c r="C136" t="s">
        <v>606</v>
      </c>
      <c r="D136" t="s">
        <v>586</v>
      </c>
      <c r="E136" t="s">
        <v>137</v>
      </c>
      <c r="F136">
        <v>24</v>
      </c>
      <c r="G136" t="s">
        <v>213</v>
      </c>
    </row>
    <row r="137" spans="1:7" x14ac:dyDescent="0.25">
      <c r="A137" t="s">
        <v>15</v>
      </c>
      <c r="B137" t="s">
        <v>458</v>
      </c>
      <c r="C137" t="s">
        <v>607</v>
      </c>
      <c r="D137" t="s">
        <v>586</v>
      </c>
      <c r="E137" t="s">
        <v>137</v>
      </c>
      <c r="F137">
        <v>24</v>
      </c>
      <c r="G137" t="s">
        <v>213</v>
      </c>
    </row>
    <row r="138" spans="1:7" x14ac:dyDescent="0.25">
      <c r="A138" t="s">
        <v>15</v>
      </c>
      <c r="B138" t="s">
        <v>460</v>
      </c>
      <c r="C138" t="s">
        <v>608</v>
      </c>
      <c r="D138" t="s">
        <v>586</v>
      </c>
      <c r="E138" t="s">
        <v>137</v>
      </c>
      <c r="F138">
        <v>24</v>
      </c>
      <c r="G138" t="s">
        <v>213</v>
      </c>
    </row>
    <row r="139" spans="1:7" x14ac:dyDescent="0.25">
      <c r="A139" t="s">
        <v>15</v>
      </c>
      <c r="B139" t="s">
        <v>462</v>
      </c>
      <c r="C139" t="s">
        <v>609</v>
      </c>
      <c r="D139" t="s">
        <v>586</v>
      </c>
      <c r="E139" t="s">
        <v>137</v>
      </c>
      <c r="F139">
        <v>24</v>
      </c>
      <c r="G139" t="s">
        <v>213</v>
      </c>
    </row>
    <row r="140" spans="1:7" x14ac:dyDescent="0.25">
      <c r="A140" t="s">
        <v>61</v>
      </c>
      <c r="B140" t="s">
        <v>365</v>
      </c>
      <c r="C140" t="s">
        <v>610</v>
      </c>
      <c r="D140" t="s">
        <v>611</v>
      </c>
      <c r="E140" t="s">
        <v>147</v>
      </c>
      <c r="F140">
        <v>22</v>
      </c>
      <c r="G140" t="s">
        <v>212</v>
      </c>
    </row>
    <row r="141" spans="1:7" x14ac:dyDescent="0.25">
      <c r="A141" t="s">
        <v>61</v>
      </c>
      <c r="B141" t="s">
        <v>368</v>
      </c>
      <c r="C141" t="s">
        <v>612</v>
      </c>
      <c r="D141" t="s">
        <v>611</v>
      </c>
      <c r="E141" t="s">
        <v>147</v>
      </c>
      <c r="F141">
        <v>21</v>
      </c>
      <c r="G141" t="s">
        <v>212</v>
      </c>
    </row>
    <row r="142" spans="1:7" x14ac:dyDescent="0.25">
      <c r="A142" t="s">
        <v>61</v>
      </c>
      <c r="B142" t="s">
        <v>372</v>
      </c>
      <c r="C142" t="s">
        <v>613</v>
      </c>
      <c r="D142" t="s">
        <v>611</v>
      </c>
      <c r="E142" t="s">
        <v>147</v>
      </c>
      <c r="F142">
        <v>21</v>
      </c>
      <c r="G142" t="s">
        <v>212</v>
      </c>
    </row>
    <row r="143" spans="1:7" x14ac:dyDescent="0.25">
      <c r="A143" t="s">
        <v>61</v>
      </c>
      <c r="B143" t="s">
        <v>591</v>
      </c>
      <c r="C143" t="s">
        <v>614</v>
      </c>
      <c r="D143" t="s">
        <v>611</v>
      </c>
      <c r="E143" t="s">
        <v>147</v>
      </c>
      <c r="F143">
        <v>22</v>
      </c>
      <c r="G143" t="s">
        <v>212</v>
      </c>
    </row>
    <row r="144" spans="1:7" x14ac:dyDescent="0.25">
      <c r="A144" t="s">
        <v>61</v>
      </c>
      <c r="B144" t="s">
        <v>384</v>
      </c>
      <c r="C144" t="s">
        <v>615</v>
      </c>
      <c r="D144" t="s">
        <v>611</v>
      </c>
      <c r="E144" t="s">
        <v>147</v>
      </c>
      <c r="F144">
        <v>20</v>
      </c>
      <c r="G144" t="s">
        <v>212</v>
      </c>
    </row>
    <row r="145" spans="1:7" x14ac:dyDescent="0.25">
      <c r="A145" t="s">
        <v>61</v>
      </c>
      <c r="B145" t="s">
        <v>406</v>
      </c>
      <c r="C145" t="s">
        <v>616</v>
      </c>
      <c r="D145" t="s">
        <v>611</v>
      </c>
      <c r="E145" t="s">
        <v>147</v>
      </c>
      <c r="F145">
        <v>21</v>
      </c>
      <c r="G145" t="s">
        <v>212</v>
      </c>
    </row>
    <row r="146" spans="1:7" x14ac:dyDescent="0.25">
      <c r="A146" t="s">
        <v>61</v>
      </c>
      <c r="B146" t="s">
        <v>412</v>
      </c>
      <c r="C146" t="s">
        <v>617</v>
      </c>
      <c r="D146" t="s">
        <v>611</v>
      </c>
      <c r="E146" t="s">
        <v>147</v>
      </c>
      <c r="F146">
        <v>22</v>
      </c>
      <c r="G146" t="s">
        <v>212</v>
      </c>
    </row>
    <row r="147" spans="1:7" x14ac:dyDescent="0.25">
      <c r="A147" t="s">
        <v>61</v>
      </c>
      <c r="B147" t="s">
        <v>414</v>
      </c>
      <c r="C147" t="s">
        <v>618</v>
      </c>
      <c r="D147" t="s">
        <v>611</v>
      </c>
      <c r="E147" t="s">
        <v>147</v>
      </c>
      <c r="F147">
        <v>22</v>
      </c>
      <c r="G147" t="s">
        <v>212</v>
      </c>
    </row>
    <row r="148" spans="1:7" x14ac:dyDescent="0.25">
      <c r="A148" t="s">
        <v>61</v>
      </c>
      <c r="B148" t="s">
        <v>422</v>
      </c>
      <c r="C148" t="s">
        <v>619</v>
      </c>
      <c r="D148" t="s">
        <v>611</v>
      </c>
      <c r="E148" t="s">
        <v>147</v>
      </c>
      <c r="F148">
        <v>22</v>
      </c>
      <c r="G148" t="s">
        <v>212</v>
      </c>
    </row>
    <row r="149" spans="1:7" x14ac:dyDescent="0.25">
      <c r="A149" t="s">
        <v>61</v>
      </c>
      <c r="B149" t="s">
        <v>424</v>
      </c>
      <c r="C149" t="s">
        <v>620</v>
      </c>
      <c r="D149" t="s">
        <v>611</v>
      </c>
      <c r="E149" t="s">
        <v>147</v>
      </c>
      <c r="F149">
        <v>22</v>
      </c>
      <c r="G149" t="s">
        <v>212</v>
      </c>
    </row>
    <row r="150" spans="1:7" x14ac:dyDescent="0.25">
      <c r="A150" t="s">
        <v>61</v>
      </c>
      <c r="B150" t="s">
        <v>524</v>
      </c>
      <c r="C150" t="s">
        <v>621</v>
      </c>
      <c r="D150" t="s">
        <v>611</v>
      </c>
      <c r="E150" t="s">
        <v>147</v>
      </c>
      <c r="F150">
        <v>17</v>
      </c>
      <c r="G150" t="s">
        <v>215</v>
      </c>
    </row>
    <row r="151" spans="1:7" x14ac:dyDescent="0.25">
      <c r="A151" t="s">
        <v>61</v>
      </c>
      <c r="B151" t="s">
        <v>526</v>
      </c>
      <c r="C151" t="s">
        <v>622</v>
      </c>
      <c r="D151" t="s">
        <v>611</v>
      </c>
      <c r="E151" t="s">
        <v>147</v>
      </c>
      <c r="F151">
        <v>15</v>
      </c>
      <c r="G151" t="s">
        <v>215</v>
      </c>
    </row>
    <row r="152" spans="1:7" x14ac:dyDescent="0.25">
      <c r="A152" t="s">
        <v>61</v>
      </c>
      <c r="B152" t="s">
        <v>528</v>
      </c>
      <c r="C152" t="s">
        <v>623</v>
      </c>
      <c r="D152" t="s">
        <v>611</v>
      </c>
      <c r="E152" t="s">
        <v>147</v>
      </c>
      <c r="F152">
        <v>16</v>
      </c>
      <c r="G152" t="s">
        <v>215</v>
      </c>
    </row>
    <row r="153" spans="1:7" x14ac:dyDescent="0.25">
      <c r="A153" t="s">
        <v>61</v>
      </c>
      <c r="B153" t="s">
        <v>530</v>
      </c>
      <c r="C153" t="s">
        <v>624</v>
      </c>
      <c r="D153" t="s">
        <v>611</v>
      </c>
      <c r="E153" t="s">
        <v>147</v>
      </c>
      <c r="F153">
        <v>15</v>
      </c>
      <c r="G153" t="s">
        <v>215</v>
      </c>
    </row>
    <row r="154" spans="1:7" x14ac:dyDescent="0.25">
      <c r="A154" t="s">
        <v>61</v>
      </c>
      <c r="B154" t="s">
        <v>532</v>
      </c>
      <c r="C154" t="s">
        <v>625</v>
      </c>
      <c r="D154" t="s">
        <v>611</v>
      </c>
      <c r="E154" t="s">
        <v>147</v>
      </c>
      <c r="F154">
        <v>13</v>
      </c>
      <c r="G154" t="s">
        <v>215</v>
      </c>
    </row>
    <row r="155" spans="1:7" x14ac:dyDescent="0.25">
      <c r="A155" t="s">
        <v>61</v>
      </c>
      <c r="B155" t="s">
        <v>534</v>
      </c>
      <c r="C155" t="s">
        <v>626</v>
      </c>
      <c r="D155" t="s">
        <v>611</v>
      </c>
      <c r="E155" t="s">
        <v>147</v>
      </c>
      <c r="F155">
        <v>15</v>
      </c>
      <c r="G155" t="s">
        <v>215</v>
      </c>
    </row>
    <row r="156" spans="1:7" x14ac:dyDescent="0.25">
      <c r="A156" t="s">
        <v>61</v>
      </c>
      <c r="B156" t="s">
        <v>448</v>
      </c>
      <c r="C156" t="s">
        <v>627</v>
      </c>
      <c r="D156" t="s">
        <v>611</v>
      </c>
      <c r="E156" t="s">
        <v>147</v>
      </c>
      <c r="F156">
        <v>22</v>
      </c>
      <c r="G156" t="s">
        <v>213</v>
      </c>
    </row>
    <row r="157" spans="1:7" x14ac:dyDescent="0.25">
      <c r="A157" t="s">
        <v>61</v>
      </c>
      <c r="B157" t="s">
        <v>450</v>
      </c>
      <c r="C157" t="s">
        <v>628</v>
      </c>
      <c r="D157" t="s">
        <v>611</v>
      </c>
      <c r="E157" t="s">
        <v>147</v>
      </c>
      <c r="F157">
        <v>22</v>
      </c>
      <c r="G157" t="s">
        <v>213</v>
      </c>
    </row>
    <row r="158" spans="1:7" x14ac:dyDescent="0.25">
      <c r="A158" t="s">
        <v>61</v>
      </c>
      <c r="B158" t="s">
        <v>452</v>
      </c>
      <c r="C158" t="s">
        <v>629</v>
      </c>
      <c r="D158" t="s">
        <v>611</v>
      </c>
      <c r="E158" t="s">
        <v>147</v>
      </c>
      <c r="F158">
        <v>22</v>
      </c>
      <c r="G158" t="s">
        <v>213</v>
      </c>
    </row>
    <row r="159" spans="1:7" x14ac:dyDescent="0.25">
      <c r="A159" t="s">
        <v>61</v>
      </c>
      <c r="B159" t="s">
        <v>454</v>
      </c>
      <c r="C159" t="s">
        <v>630</v>
      </c>
      <c r="D159" t="s">
        <v>611</v>
      </c>
      <c r="E159" t="s">
        <v>147</v>
      </c>
      <c r="F159">
        <v>22</v>
      </c>
      <c r="G159" t="s">
        <v>213</v>
      </c>
    </row>
    <row r="160" spans="1:7" x14ac:dyDescent="0.25">
      <c r="A160" t="s">
        <v>61</v>
      </c>
      <c r="B160" t="s">
        <v>456</v>
      </c>
      <c r="C160" t="s">
        <v>631</v>
      </c>
      <c r="D160" t="s">
        <v>611</v>
      </c>
      <c r="E160" t="s">
        <v>147</v>
      </c>
      <c r="F160">
        <v>22</v>
      </c>
      <c r="G160" t="s">
        <v>213</v>
      </c>
    </row>
    <row r="161" spans="1:7" x14ac:dyDescent="0.25">
      <c r="A161" t="s">
        <v>61</v>
      </c>
      <c r="B161" t="s">
        <v>458</v>
      </c>
      <c r="C161" t="s">
        <v>632</v>
      </c>
      <c r="D161" t="s">
        <v>611</v>
      </c>
      <c r="E161" t="s">
        <v>147</v>
      </c>
      <c r="F161">
        <v>23</v>
      </c>
      <c r="G161" t="s">
        <v>213</v>
      </c>
    </row>
    <row r="162" spans="1:7" x14ac:dyDescent="0.25">
      <c r="A162" t="s">
        <v>61</v>
      </c>
      <c r="B162" t="s">
        <v>460</v>
      </c>
      <c r="C162" t="s">
        <v>633</v>
      </c>
      <c r="D162" t="s">
        <v>611</v>
      </c>
      <c r="E162" t="s">
        <v>147</v>
      </c>
      <c r="F162">
        <v>22</v>
      </c>
      <c r="G162" t="s">
        <v>213</v>
      </c>
    </row>
    <row r="163" spans="1:7" x14ac:dyDescent="0.25">
      <c r="A163" t="s">
        <v>61</v>
      </c>
      <c r="B163" t="s">
        <v>462</v>
      </c>
      <c r="C163" t="s">
        <v>634</v>
      </c>
      <c r="D163" t="s">
        <v>611</v>
      </c>
      <c r="E163" t="s">
        <v>147</v>
      </c>
      <c r="F163">
        <v>21</v>
      </c>
      <c r="G163" t="s">
        <v>213</v>
      </c>
    </row>
    <row r="164" spans="1:7" x14ac:dyDescent="0.25">
      <c r="A164" t="s">
        <v>61</v>
      </c>
      <c r="B164" t="s">
        <v>464</v>
      </c>
      <c r="C164" t="s">
        <v>635</v>
      </c>
      <c r="D164" t="s">
        <v>611</v>
      </c>
      <c r="E164" t="s">
        <v>147</v>
      </c>
      <c r="F164">
        <v>22</v>
      </c>
      <c r="G164" t="s">
        <v>213</v>
      </c>
    </row>
    <row r="165" spans="1:7" x14ac:dyDescent="0.25">
      <c r="A165" t="s">
        <v>61</v>
      </c>
      <c r="B165" t="s">
        <v>480</v>
      </c>
      <c r="C165" t="s">
        <v>636</v>
      </c>
      <c r="D165" t="s">
        <v>611</v>
      </c>
      <c r="E165" t="s">
        <v>147</v>
      </c>
      <c r="F165">
        <v>22</v>
      </c>
      <c r="G165" t="s">
        <v>214</v>
      </c>
    </row>
    <row r="166" spans="1:7" x14ac:dyDescent="0.25">
      <c r="A166" t="s">
        <v>61</v>
      </c>
      <c r="B166" t="s">
        <v>482</v>
      </c>
      <c r="C166" t="s">
        <v>637</v>
      </c>
      <c r="D166" t="s">
        <v>611</v>
      </c>
      <c r="E166" t="s">
        <v>147</v>
      </c>
      <c r="F166">
        <v>22</v>
      </c>
      <c r="G166" t="s">
        <v>214</v>
      </c>
    </row>
    <row r="167" spans="1:7" x14ac:dyDescent="0.25">
      <c r="A167" t="s">
        <v>61</v>
      </c>
      <c r="B167" t="s">
        <v>638</v>
      </c>
      <c r="C167" t="s">
        <v>639</v>
      </c>
      <c r="D167" t="s">
        <v>611</v>
      </c>
      <c r="E167" t="s">
        <v>147</v>
      </c>
      <c r="F167">
        <v>22</v>
      </c>
      <c r="G167" t="s">
        <v>214</v>
      </c>
    </row>
    <row r="168" spans="1:7" x14ac:dyDescent="0.25">
      <c r="A168" t="s">
        <v>62</v>
      </c>
      <c r="B168" t="s">
        <v>365</v>
      </c>
      <c r="C168" t="s">
        <v>193</v>
      </c>
      <c r="D168" t="s">
        <v>640</v>
      </c>
      <c r="E168" t="s">
        <v>147</v>
      </c>
      <c r="F168">
        <v>23</v>
      </c>
      <c r="G168" t="s">
        <v>212</v>
      </c>
    </row>
    <row r="169" spans="1:7" x14ac:dyDescent="0.25">
      <c r="A169" t="s">
        <v>62</v>
      </c>
      <c r="B169" t="s">
        <v>368</v>
      </c>
      <c r="C169" t="s">
        <v>641</v>
      </c>
      <c r="D169" t="s">
        <v>640</v>
      </c>
      <c r="E169" t="s">
        <v>147</v>
      </c>
      <c r="F169">
        <v>23</v>
      </c>
      <c r="G169" t="s">
        <v>212</v>
      </c>
    </row>
    <row r="170" spans="1:7" x14ac:dyDescent="0.25">
      <c r="A170" t="s">
        <v>62</v>
      </c>
      <c r="B170" t="s">
        <v>370</v>
      </c>
      <c r="C170" t="s">
        <v>642</v>
      </c>
      <c r="D170" t="s">
        <v>640</v>
      </c>
      <c r="E170" t="s">
        <v>147</v>
      </c>
      <c r="F170">
        <v>23</v>
      </c>
      <c r="G170" t="s">
        <v>212</v>
      </c>
    </row>
    <row r="171" spans="1:7" x14ac:dyDescent="0.25">
      <c r="A171" t="s">
        <v>62</v>
      </c>
      <c r="B171" t="s">
        <v>372</v>
      </c>
      <c r="C171" t="s">
        <v>643</v>
      </c>
      <c r="D171" t="s">
        <v>640</v>
      </c>
      <c r="E171" t="s">
        <v>147</v>
      </c>
      <c r="F171">
        <v>23</v>
      </c>
      <c r="G171" t="s">
        <v>212</v>
      </c>
    </row>
    <row r="172" spans="1:7" x14ac:dyDescent="0.25">
      <c r="A172" t="s">
        <v>62</v>
      </c>
      <c r="B172" t="s">
        <v>374</v>
      </c>
      <c r="C172" t="s">
        <v>644</v>
      </c>
      <c r="D172" t="s">
        <v>640</v>
      </c>
      <c r="E172" t="s">
        <v>147</v>
      </c>
      <c r="F172">
        <v>23</v>
      </c>
      <c r="G172" t="s">
        <v>212</v>
      </c>
    </row>
    <row r="173" spans="1:7" x14ac:dyDescent="0.25">
      <c r="A173" t="s">
        <v>62</v>
      </c>
      <c r="B173" t="s">
        <v>378</v>
      </c>
      <c r="C173" t="s">
        <v>645</v>
      </c>
      <c r="D173" t="s">
        <v>640</v>
      </c>
      <c r="E173" t="s">
        <v>147</v>
      </c>
      <c r="F173">
        <v>23</v>
      </c>
      <c r="G173" t="s">
        <v>212</v>
      </c>
    </row>
    <row r="174" spans="1:7" x14ac:dyDescent="0.25">
      <c r="A174" t="s">
        <v>62</v>
      </c>
      <c r="B174" t="s">
        <v>510</v>
      </c>
      <c r="C174" t="s">
        <v>646</v>
      </c>
      <c r="D174" t="s">
        <v>640</v>
      </c>
      <c r="E174" t="s">
        <v>147</v>
      </c>
      <c r="F174">
        <v>23</v>
      </c>
      <c r="G174" t="s">
        <v>212</v>
      </c>
    </row>
    <row r="175" spans="1:7" x14ac:dyDescent="0.25">
      <c r="A175" t="s">
        <v>62</v>
      </c>
      <c r="B175" t="s">
        <v>380</v>
      </c>
      <c r="C175" t="s">
        <v>647</v>
      </c>
      <c r="D175" t="s">
        <v>640</v>
      </c>
      <c r="E175" t="s">
        <v>147</v>
      </c>
      <c r="F175">
        <v>23</v>
      </c>
      <c r="G175" t="s">
        <v>212</v>
      </c>
    </row>
    <row r="176" spans="1:7" x14ac:dyDescent="0.25">
      <c r="A176" t="s">
        <v>62</v>
      </c>
      <c r="B176" t="s">
        <v>448</v>
      </c>
      <c r="C176" t="s">
        <v>648</v>
      </c>
      <c r="D176" t="s">
        <v>640</v>
      </c>
      <c r="E176" t="s">
        <v>147</v>
      </c>
      <c r="F176">
        <v>23</v>
      </c>
      <c r="G176" t="s">
        <v>213</v>
      </c>
    </row>
    <row r="177" spans="1:7" x14ac:dyDescent="0.25">
      <c r="A177" t="s">
        <v>62</v>
      </c>
      <c r="B177" t="s">
        <v>450</v>
      </c>
      <c r="C177" t="s">
        <v>194</v>
      </c>
      <c r="D177" t="s">
        <v>640</v>
      </c>
      <c r="E177" t="s">
        <v>147</v>
      </c>
      <c r="F177">
        <v>23</v>
      </c>
      <c r="G177" t="s">
        <v>213</v>
      </c>
    </row>
    <row r="178" spans="1:7" x14ac:dyDescent="0.25">
      <c r="A178" t="s">
        <v>62</v>
      </c>
      <c r="B178" t="s">
        <v>452</v>
      </c>
      <c r="C178" t="s">
        <v>649</v>
      </c>
      <c r="D178" t="s">
        <v>640</v>
      </c>
      <c r="E178" t="s">
        <v>147</v>
      </c>
      <c r="F178">
        <v>23</v>
      </c>
      <c r="G178" t="s">
        <v>213</v>
      </c>
    </row>
    <row r="179" spans="1:7" x14ac:dyDescent="0.25">
      <c r="A179" t="s">
        <v>62</v>
      </c>
      <c r="B179" t="s">
        <v>454</v>
      </c>
      <c r="C179" t="s">
        <v>650</v>
      </c>
      <c r="D179" t="s">
        <v>640</v>
      </c>
      <c r="E179" t="s">
        <v>147</v>
      </c>
      <c r="F179">
        <v>23</v>
      </c>
      <c r="G179" t="s">
        <v>213</v>
      </c>
    </row>
    <row r="180" spans="1:7" x14ac:dyDescent="0.25">
      <c r="A180" t="s">
        <v>62</v>
      </c>
      <c r="B180" t="s">
        <v>456</v>
      </c>
      <c r="C180" t="s">
        <v>651</v>
      </c>
      <c r="D180" t="s">
        <v>640</v>
      </c>
      <c r="E180" t="s">
        <v>147</v>
      </c>
      <c r="F180">
        <v>23</v>
      </c>
      <c r="G180" t="s">
        <v>213</v>
      </c>
    </row>
    <row r="181" spans="1:7" x14ac:dyDescent="0.25">
      <c r="A181" t="s">
        <v>62</v>
      </c>
      <c r="B181" t="s">
        <v>458</v>
      </c>
      <c r="C181" t="s">
        <v>652</v>
      </c>
      <c r="D181" t="s">
        <v>640</v>
      </c>
      <c r="E181" t="s">
        <v>147</v>
      </c>
      <c r="F181">
        <v>23</v>
      </c>
      <c r="G181" t="s">
        <v>213</v>
      </c>
    </row>
    <row r="182" spans="1:7" x14ac:dyDescent="0.25">
      <c r="A182" t="s">
        <v>62</v>
      </c>
      <c r="B182" t="s">
        <v>460</v>
      </c>
      <c r="C182" t="s">
        <v>653</v>
      </c>
      <c r="D182" t="s">
        <v>640</v>
      </c>
      <c r="E182" t="s">
        <v>147</v>
      </c>
      <c r="F182">
        <v>23</v>
      </c>
      <c r="G182" t="s">
        <v>213</v>
      </c>
    </row>
    <row r="183" spans="1:7" x14ac:dyDescent="0.25">
      <c r="A183" t="s">
        <v>62</v>
      </c>
      <c r="B183" t="s">
        <v>462</v>
      </c>
      <c r="C183" t="s">
        <v>654</v>
      </c>
      <c r="D183" t="s">
        <v>640</v>
      </c>
      <c r="E183" t="s">
        <v>147</v>
      </c>
      <c r="F183">
        <v>23</v>
      </c>
      <c r="G183" t="s">
        <v>213</v>
      </c>
    </row>
    <row r="184" spans="1:7" x14ac:dyDescent="0.25">
      <c r="A184" t="s">
        <v>62</v>
      </c>
      <c r="B184" t="s">
        <v>480</v>
      </c>
      <c r="C184" t="s">
        <v>655</v>
      </c>
      <c r="D184" t="s">
        <v>640</v>
      </c>
      <c r="E184" t="s">
        <v>147</v>
      </c>
      <c r="F184">
        <v>23</v>
      </c>
      <c r="G184" t="s">
        <v>214</v>
      </c>
    </row>
    <row r="185" spans="1:7" x14ac:dyDescent="0.25">
      <c r="A185" t="s">
        <v>62</v>
      </c>
      <c r="B185" t="s">
        <v>638</v>
      </c>
      <c r="C185" t="s">
        <v>656</v>
      </c>
      <c r="D185" t="s">
        <v>640</v>
      </c>
      <c r="E185" t="s">
        <v>147</v>
      </c>
      <c r="F185">
        <v>23</v>
      </c>
      <c r="G185" t="s">
        <v>214</v>
      </c>
    </row>
    <row r="186" spans="1:7" x14ac:dyDescent="0.25">
      <c r="A186" t="s">
        <v>64</v>
      </c>
      <c r="B186" t="s">
        <v>406</v>
      </c>
      <c r="C186" t="s">
        <v>657</v>
      </c>
      <c r="D186" t="s">
        <v>658</v>
      </c>
      <c r="E186" t="s">
        <v>147</v>
      </c>
      <c r="F186">
        <v>10</v>
      </c>
      <c r="G186" t="s">
        <v>212</v>
      </c>
    </row>
    <row r="187" spans="1:7" x14ac:dyDescent="0.25">
      <c r="A187" t="s">
        <v>64</v>
      </c>
      <c r="B187" t="s">
        <v>448</v>
      </c>
      <c r="C187" t="s">
        <v>659</v>
      </c>
      <c r="D187" t="s">
        <v>658</v>
      </c>
      <c r="E187" t="s">
        <v>147</v>
      </c>
      <c r="F187">
        <v>22</v>
      </c>
      <c r="G187" t="s">
        <v>213</v>
      </c>
    </row>
    <row r="188" spans="1:7" x14ac:dyDescent="0.25">
      <c r="A188" t="s">
        <v>64</v>
      </c>
      <c r="B188" t="s">
        <v>450</v>
      </c>
      <c r="C188" t="s">
        <v>660</v>
      </c>
      <c r="D188" t="s">
        <v>658</v>
      </c>
      <c r="E188" t="s">
        <v>147</v>
      </c>
      <c r="F188">
        <v>22</v>
      </c>
      <c r="G188" t="s">
        <v>213</v>
      </c>
    </row>
    <row r="189" spans="1:7" x14ac:dyDescent="0.25">
      <c r="A189" t="s">
        <v>73</v>
      </c>
      <c r="B189" t="s">
        <v>365</v>
      </c>
      <c r="C189" t="s">
        <v>661</v>
      </c>
      <c r="D189" t="s">
        <v>662</v>
      </c>
      <c r="E189" t="s">
        <v>150</v>
      </c>
      <c r="F189">
        <v>29</v>
      </c>
      <c r="G189" t="s">
        <v>212</v>
      </c>
    </row>
    <row r="190" spans="1:7" x14ac:dyDescent="0.25">
      <c r="A190" t="s">
        <v>73</v>
      </c>
      <c r="B190" t="s">
        <v>372</v>
      </c>
      <c r="C190" t="s">
        <v>663</v>
      </c>
      <c r="D190" t="s">
        <v>662</v>
      </c>
      <c r="E190" t="s">
        <v>150</v>
      </c>
      <c r="F190">
        <v>28</v>
      </c>
      <c r="G190" t="s">
        <v>212</v>
      </c>
    </row>
    <row r="191" spans="1:7" x14ac:dyDescent="0.25">
      <c r="A191" t="s">
        <v>73</v>
      </c>
      <c r="B191" t="s">
        <v>374</v>
      </c>
      <c r="C191" t="s">
        <v>664</v>
      </c>
      <c r="D191" t="s">
        <v>662</v>
      </c>
      <c r="E191" t="s">
        <v>150</v>
      </c>
      <c r="F191">
        <v>26</v>
      </c>
      <c r="G191" t="s">
        <v>212</v>
      </c>
    </row>
    <row r="192" spans="1:7" x14ac:dyDescent="0.25">
      <c r="A192" t="s">
        <v>73</v>
      </c>
      <c r="B192" t="s">
        <v>376</v>
      </c>
      <c r="C192" t="s">
        <v>665</v>
      </c>
      <c r="D192" t="s">
        <v>662</v>
      </c>
      <c r="E192" t="s">
        <v>150</v>
      </c>
      <c r="F192">
        <v>28</v>
      </c>
      <c r="G192" t="s">
        <v>212</v>
      </c>
    </row>
    <row r="193" spans="1:7" x14ac:dyDescent="0.25">
      <c r="A193" t="s">
        <v>73</v>
      </c>
      <c r="B193" t="s">
        <v>378</v>
      </c>
      <c r="C193" t="s">
        <v>666</v>
      </c>
      <c r="D193" t="s">
        <v>662</v>
      </c>
      <c r="E193" t="s">
        <v>150</v>
      </c>
      <c r="F193">
        <v>27</v>
      </c>
      <c r="G193" t="s">
        <v>212</v>
      </c>
    </row>
    <row r="194" spans="1:7" x14ac:dyDescent="0.25">
      <c r="A194" t="s">
        <v>73</v>
      </c>
      <c r="B194" t="s">
        <v>380</v>
      </c>
      <c r="C194" t="s">
        <v>667</v>
      </c>
      <c r="D194" t="s">
        <v>662</v>
      </c>
      <c r="E194" t="s">
        <v>150</v>
      </c>
      <c r="F194">
        <v>30</v>
      </c>
      <c r="G194" t="s">
        <v>212</v>
      </c>
    </row>
    <row r="195" spans="1:7" x14ac:dyDescent="0.25">
      <c r="A195" t="s">
        <v>73</v>
      </c>
      <c r="B195" t="s">
        <v>384</v>
      </c>
      <c r="C195" t="s">
        <v>668</v>
      </c>
      <c r="D195" t="s">
        <v>662</v>
      </c>
      <c r="E195" t="s">
        <v>150</v>
      </c>
      <c r="F195">
        <v>26</v>
      </c>
      <c r="G195" t="s">
        <v>212</v>
      </c>
    </row>
    <row r="196" spans="1:7" x14ac:dyDescent="0.25">
      <c r="A196" t="s">
        <v>73</v>
      </c>
      <c r="B196" t="s">
        <v>386</v>
      </c>
      <c r="C196" t="s">
        <v>669</v>
      </c>
      <c r="D196" t="s">
        <v>662</v>
      </c>
      <c r="E196" t="s">
        <v>150</v>
      </c>
      <c r="F196">
        <v>28</v>
      </c>
      <c r="G196" t="s">
        <v>212</v>
      </c>
    </row>
    <row r="197" spans="1:7" x14ac:dyDescent="0.25">
      <c r="A197" t="s">
        <v>73</v>
      </c>
      <c r="B197" t="s">
        <v>406</v>
      </c>
      <c r="C197" t="s">
        <v>670</v>
      </c>
      <c r="D197" t="s">
        <v>662</v>
      </c>
      <c r="E197" t="s">
        <v>150</v>
      </c>
      <c r="F197">
        <v>25</v>
      </c>
      <c r="G197" t="s">
        <v>212</v>
      </c>
    </row>
    <row r="198" spans="1:7" x14ac:dyDescent="0.25">
      <c r="A198" t="s">
        <v>73</v>
      </c>
      <c r="B198" t="s">
        <v>408</v>
      </c>
      <c r="C198" t="s">
        <v>671</v>
      </c>
      <c r="D198" t="s">
        <v>662</v>
      </c>
      <c r="E198" t="s">
        <v>150</v>
      </c>
      <c r="F198">
        <v>30</v>
      </c>
      <c r="G198" t="s">
        <v>212</v>
      </c>
    </row>
    <row r="199" spans="1:7" x14ac:dyDescent="0.25">
      <c r="A199" t="s">
        <v>73</v>
      </c>
      <c r="B199" t="s">
        <v>598</v>
      </c>
      <c r="C199" t="s">
        <v>672</v>
      </c>
      <c r="D199" t="s">
        <v>662</v>
      </c>
      <c r="E199" t="s">
        <v>150</v>
      </c>
      <c r="F199">
        <v>29</v>
      </c>
      <c r="G199" t="s">
        <v>212</v>
      </c>
    </row>
    <row r="200" spans="1:7" x14ac:dyDescent="0.25">
      <c r="A200" t="s">
        <v>73</v>
      </c>
      <c r="B200" t="s">
        <v>414</v>
      </c>
      <c r="C200" t="s">
        <v>673</v>
      </c>
      <c r="D200" t="s">
        <v>662</v>
      </c>
      <c r="E200" t="s">
        <v>150</v>
      </c>
      <c r="F200">
        <v>30</v>
      </c>
      <c r="G200" t="s">
        <v>212</v>
      </c>
    </row>
    <row r="201" spans="1:7" x14ac:dyDescent="0.25">
      <c r="A201" t="s">
        <v>73</v>
      </c>
      <c r="B201" t="s">
        <v>526</v>
      </c>
      <c r="C201" t="s">
        <v>674</v>
      </c>
      <c r="D201" t="s">
        <v>662</v>
      </c>
      <c r="E201" t="s">
        <v>150</v>
      </c>
      <c r="F201">
        <v>12</v>
      </c>
      <c r="G201" t="s">
        <v>215</v>
      </c>
    </row>
    <row r="202" spans="1:7" x14ac:dyDescent="0.25">
      <c r="A202" t="s">
        <v>73</v>
      </c>
      <c r="B202" t="s">
        <v>448</v>
      </c>
      <c r="C202" t="s">
        <v>675</v>
      </c>
      <c r="D202" t="s">
        <v>662</v>
      </c>
      <c r="E202" t="s">
        <v>150</v>
      </c>
      <c r="F202">
        <v>25</v>
      </c>
      <c r="G202" t="s">
        <v>213</v>
      </c>
    </row>
    <row r="203" spans="1:7" x14ac:dyDescent="0.25">
      <c r="A203" t="s">
        <v>73</v>
      </c>
      <c r="B203" t="s">
        <v>450</v>
      </c>
      <c r="C203" t="s">
        <v>199</v>
      </c>
      <c r="D203" t="s">
        <v>662</v>
      </c>
      <c r="E203" t="s">
        <v>150</v>
      </c>
      <c r="F203">
        <v>28</v>
      </c>
      <c r="G203" t="s">
        <v>213</v>
      </c>
    </row>
    <row r="204" spans="1:7" x14ac:dyDescent="0.25">
      <c r="A204" t="s">
        <v>73</v>
      </c>
      <c r="B204" t="s">
        <v>452</v>
      </c>
      <c r="C204" t="s">
        <v>676</v>
      </c>
      <c r="D204" t="s">
        <v>662</v>
      </c>
      <c r="E204" t="s">
        <v>150</v>
      </c>
      <c r="F204">
        <v>29</v>
      </c>
      <c r="G204" t="s">
        <v>213</v>
      </c>
    </row>
    <row r="205" spans="1:7" x14ac:dyDescent="0.25">
      <c r="A205" t="s">
        <v>73</v>
      </c>
      <c r="B205" t="s">
        <v>456</v>
      </c>
      <c r="C205" t="s">
        <v>677</v>
      </c>
      <c r="D205" t="s">
        <v>662</v>
      </c>
      <c r="E205" t="s">
        <v>150</v>
      </c>
      <c r="F205">
        <v>27</v>
      </c>
      <c r="G205" t="s">
        <v>213</v>
      </c>
    </row>
    <row r="206" spans="1:7" x14ac:dyDescent="0.25">
      <c r="A206" t="s">
        <v>73</v>
      </c>
      <c r="B206" t="s">
        <v>460</v>
      </c>
      <c r="C206" t="s">
        <v>678</v>
      </c>
      <c r="D206" t="s">
        <v>662</v>
      </c>
      <c r="E206" t="s">
        <v>150</v>
      </c>
      <c r="F206">
        <v>28</v>
      </c>
      <c r="G206" t="s">
        <v>213</v>
      </c>
    </row>
    <row r="207" spans="1:7" x14ac:dyDescent="0.25">
      <c r="A207" t="s">
        <v>73</v>
      </c>
      <c r="B207" t="s">
        <v>679</v>
      </c>
      <c r="C207" t="s">
        <v>680</v>
      </c>
      <c r="D207" t="s">
        <v>662</v>
      </c>
      <c r="E207" t="s">
        <v>150</v>
      </c>
      <c r="F207">
        <v>28</v>
      </c>
      <c r="G207" t="s">
        <v>214</v>
      </c>
    </row>
    <row r="208" spans="1:7" x14ac:dyDescent="0.25">
      <c r="A208" t="s">
        <v>73</v>
      </c>
      <c r="B208" t="s">
        <v>681</v>
      </c>
      <c r="C208" t="s">
        <v>682</v>
      </c>
      <c r="D208" t="s">
        <v>662</v>
      </c>
      <c r="E208" t="s">
        <v>150</v>
      </c>
      <c r="F208">
        <v>28</v>
      </c>
      <c r="G208" t="s">
        <v>214</v>
      </c>
    </row>
    <row r="209" spans="1:7" x14ac:dyDescent="0.25">
      <c r="A209" t="s">
        <v>74</v>
      </c>
      <c r="B209" t="s">
        <v>365</v>
      </c>
      <c r="C209" t="s">
        <v>683</v>
      </c>
      <c r="D209" t="s">
        <v>684</v>
      </c>
      <c r="E209" t="s">
        <v>150</v>
      </c>
      <c r="F209">
        <v>18</v>
      </c>
      <c r="G209" t="s">
        <v>212</v>
      </c>
    </row>
    <row r="210" spans="1:7" x14ac:dyDescent="0.25">
      <c r="A210" t="s">
        <v>74</v>
      </c>
      <c r="B210" t="s">
        <v>370</v>
      </c>
      <c r="C210" t="s">
        <v>685</v>
      </c>
      <c r="D210" t="s">
        <v>684</v>
      </c>
      <c r="E210" t="s">
        <v>150</v>
      </c>
      <c r="F210">
        <v>23</v>
      </c>
      <c r="G210" t="s">
        <v>212</v>
      </c>
    </row>
    <row r="211" spans="1:7" x14ac:dyDescent="0.25">
      <c r="A211" t="s">
        <v>74</v>
      </c>
      <c r="B211" t="s">
        <v>406</v>
      </c>
      <c r="C211" t="s">
        <v>686</v>
      </c>
      <c r="D211" t="s">
        <v>684</v>
      </c>
      <c r="E211" t="s">
        <v>150</v>
      </c>
      <c r="F211">
        <v>19</v>
      </c>
      <c r="G211" t="s">
        <v>212</v>
      </c>
    </row>
    <row r="212" spans="1:7" x14ac:dyDescent="0.25">
      <c r="A212" t="s">
        <v>74</v>
      </c>
      <c r="B212" t="s">
        <v>408</v>
      </c>
      <c r="C212" t="s">
        <v>687</v>
      </c>
      <c r="D212" t="s">
        <v>684</v>
      </c>
      <c r="E212" t="s">
        <v>150</v>
      </c>
      <c r="F212">
        <v>30</v>
      </c>
      <c r="G212" t="s">
        <v>212</v>
      </c>
    </row>
    <row r="213" spans="1:7" x14ac:dyDescent="0.25">
      <c r="A213" t="s">
        <v>74</v>
      </c>
      <c r="B213" t="s">
        <v>448</v>
      </c>
      <c r="C213" t="s">
        <v>688</v>
      </c>
      <c r="D213" t="s">
        <v>684</v>
      </c>
      <c r="E213" t="s">
        <v>150</v>
      </c>
      <c r="F213">
        <v>24</v>
      </c>
      <c r="G213" t="s">
        <v>213</v>
      </c>
    </row>
    <row r="214" spans="1:7" x14ac:dyDescent="0.25">
      <c r="A214" t="s">
        <v>74</v>
      </c>
      <c r="B214" t="s">
        <v>450</v>
      </c>
      <c r="C214" t="s">
        <v>689</v>
      </c>
      <c r="D214" t="s">
        <v>684</v>
      </c>
      <c r="E214" t="s">
        <v>150</v>
      </c>
      <c r="F214">
        <v>23</v>
      </c>
      <c r="G214" t="s">
        <v>213</v>
      </c>
    </row>
    <row r="215" spans="1:7" x14ac:dyDescent="0.25">
      <c r="A215" t="s">
        <v>78</v>
      </c>
      <c r="B215" t="s">
        <v>368</v>
      </c>
      <c r="C215" t="s">
        <v>690</v>
      </c>
      <c r="D215" t="s">
        <v>691</v>
      </c>
      <c r="E215" t="s">
        <v>150</v>
      </c>
      <c r="F215">
        <v>28</v>
      </c>
      <c r="G215" t="s">
        <v>212</v>
      </c>
    </row>
    <row r="216" spans="1:7" x14ac:dyDescent="0.25">
      <c r="A216" t="s">
        <v>78</v>
      </c>
      <c r="B216" t="s">
        <v>370</v>
      </c>
      <c r="C216" t="s">
        <v>692</v>
      </c>
      <c r="D216" t="s">
        <v>691</v>
      </c>
      <c r="E216" t="s">
        <v>150</v>
      </c>
      <c r="F216">
        <v>29</v>
      </c>
      <c r="G216" t="s">
        <v>212</v>
      </c>
    </row>
    <row r="217" spans="1:7" x14ac:dyDescent="0.25">
      <c r="A217" t="s">
        <v>78</v>
      </c>
      <c r="B217" t="s">
        <v>372</v>
      </c>
      <c r="C217" t="s">
        <v>693</v>
      </c>
      <c r="D217" t="s">
        <v>691</v>
      </c>
      <c r="E217" t="s">
        <v>150</v>
      </c>
      <c r="F217">
        <v>27</v>
      </c>
      <c r="G217" t="s">
        <v>212</v>
      </c>
    </row>
    <row r="218" spans="1:7" x14ac:dyDescent="0.25">
      <c r="A218" t="s">
        <v>78</v>
      </c>
      <c r="B218" t="s">
        <v>378</v>
      </c>
      <c r="C218" t="s">
        <v>694</v>
      </c>
      <c r="D218" t="s">
        <v>691</v>
      </c>
      <c r="E218" t="s">
        <v>150</v>
      </c>
      <c r="F218">
        <v>28</v>
      </c>
      <c r="G218" t="s">
        <v>212</v>
      </c>
    </row>
    <row r="219" spans="1:7" x14ac:dyDescent="0.25">
      <c r="A219" t="s">
        <v>78</v>
      </c>
      <c r="B219" t="s">
        <v>380</v>
      </c>
      <c r="C219" t="s">
        <v>695</v>
      </c>
      <c r="D219" t="s">
        <v>691</v>
      </c>
      <c r="E219" t="s">
        <v>150</v>
      </c>
      <c r="F219">
        <v>29</v>
      </c>
      <c r="G219" t="s">
        <v>212</v>
      </c>
    </row>
    <row r="220" spans="1:7" x14ac:dyDescent="0.25">
      <c r="A220" t="s">
        <v>78</v>
      </c>
      <c r="B220" t="s">
        <v>406</v>
      </c>
      <c r="C220" t="s">
        <v>200</v>
      </c>
      <c r="D220" t="s">
        <v>691</v>
      </c>
      <c r="E220" t="s">
        <v>150</v>
      </c>
      <c r="F220">
        <v>30</v>
      </c>
      <c r="G220" t="s">
        <v>212</v>
      </c>
    </row>
    <row r="221" spans="1:7" x14ac:dyDescent="0.25">
      <c r="A221" t="s">
        <v>78</v>
      </c>
      <c r="B221" t="s">
        <v>598</v>
      </c>
      <c r="C221" t="s">
        <v>696</v>
      </c>
      <c r="D221" t="s">
        <v>691</v>
      </c>
      <c r="E221" t="s">
        <v>150</v>
      </c>
      <c r="F221">
        <v>28</v>
      </c>
      <c r="G221" t="s">
        <v>212</v>
      </c>
    </row>
    <row r="222" spans="1:7" x14ac:dyDescent="0.25">
      <c r="A222" t="s">
        <v>78</v>
      </c>
      <c r="B222" t="s">
        <v>412</v>
      </c>
      <c r="C222" t="s">
        <v>697</v>
      </c>
      <c r="D222" t="s">
        <v>691</v>
      </c>
      <c r="E222" t="s">
        <v>150</v>
      </c>
      <c r="F222">
        <v>30</v>
      </c>
      <c r="G222" t="s">
        <v>212</v>
      </c>
    </row>
    <row r="223" spans="1:7" x14ac:dyDescent="0.25">
      <c r="A223" t="s">
        <v>78</v>
      </c>
      <c r="B223" t="s">
        <v>524</v>
      </c>
      <c r="C223" t="s">
        <v>698</v>
      </c>
      <c r="D223" t="s">
        <v>691</v>
      </c>
      <c r="E223" t="s">
        <v>150</v>
      </c>
      <c r="F223">
        <v>15</v>
      </c>
      <c r="G223" t="s">
        <v>215</v>
      </c>
    </row>
    <row r="224" spans="1:7" x14ac:dyDescent="0.25">
      <c r="A224" t="s">
        <v>78</v>
      </c>
      <c r="B224" t="s">
        <v>526</v>
      </c>
      <c r="C224" t="s">
        <v>699</v>
      </c>
      <c r="D224" t="s">
        <v>691</v>
      </c>
      <c r="E224" t="s">
        <v>150</v>
      </c>
      <c r="F224">
        <v>25</v>
      </c>
      <c r="G224" t="s">
        <v>215</v>
      </c>
    </row>
    <row r="225" spans="1:7" x14ac:dyDescent="0.25">
      <c r="A225" t="s">
        <v>78</v>
      </c>
      <c r="B225" t="s">
        <v>528</v>
      </c>
      <c r="C225" t="s">
        <v>700</v>
      </c>
      <c r="D225" t="s">
        <v>691</v>
      </c>
      <c r="E225" t="s">
        <v>150</v>
      </c>
      <c r="F225">
        <v>25</v>
      </c>
      <c r="G225" t="s">
        <v>215</v>
      </c>
    </row>
    <row r="226" spans="1:7" x14ac:dyDescent="0.25">
      <c r="A226" t="s">
        <v>78</v>
      </c>
      <c r="B226" t="s">
        <v>448</v>
      </c>
      <c r="C226" t="s">
        <v>701</v>
      </c>
      <c r="D226" t="s">
        <v>691</v>
      </c>
      <c r="E226" t="s">
        <v>150</v>
      </c>
      <c r="F226">
        <v>30</v>
      </c>
      <c r="G226" t="s">
        <v>213</v>
      </c>
    </row>
    <row r="227" spans="1:7" x14ac:dyDescent="0.25">
      <c r="A227" t="s">
        <v>78</v>
      </c>
      <c r="B227" t="s">
        <v>450</v>
      </c>
      <c r="C227" t="s">
        <v>702</v>
      </c>
      <c r="D227" t="s">
        <v>691</v>
      </c>
      <c r="E227" t="s">
        <v>150</v>
      </c>
      <c r="F227">
        <v>30</v>
      </c>
      <c r="G227" t="s">
        <v>213</v>
      </c>
    </row>
    <row r="228" spans="1:7" x14ac:dyDescent="0.25">
      <c r="A228" t="s">
        <v>78</v>
      </c>
      <c r="B228" t="s">
        <v>452</v>
      </c>
      <c r="C228" t="s">
        <v>703</v>
      </c>
      <c r="D228" t="s">
        <v>691</v>
      </c>
      <c r="E228" t="s">
        <v>150</v>
      </c>
      <c r="F228">
        <v>28</v>
      </c>
      <c r="G228" t="s">
        <v>213</v>
      </c>
    </row>
    <row r="229" spans="1:7" x14ac:dyDescent="0.25">
      <c r="A229" t="s">
        <v>78</v>
      </c>
      <c r="B229" t="s">
        <v>454</v>
      </c>
      <c r="C229" t="s">
        <v>704</v>
      </c>
      <c r="D229" t="s">
        <v>691</v>
      </c>
      <c r="E229" t="s">
        <v>150</v>
      </c>
      <c r="F229">
        <v>31</v>
      </c>
      <c r="G229" t="s">
        <v>213</v>
      </c>
    </row>
    <row r="230" spans="1:7" x14ac:dyDescent="0.25">
      <c r="A230" t="s">
        <v>78</v>
      </c>
      <c r="B230" t="s">
        <v>456</v>
      </c>
      <c r="C230" t="s">
        <v>705</v>
      </c>
      <c r="D230" t="s">
        <v>691</v>
      </c>
      <c r="E230" t="s">
        <v>150</v>
      </c>
      <c r="F230">
        <v>28</v>
      </c>
      <c r="G230" t="s">
        <v>213</v>
      </c>
    </row>
    <row r="231" spans="1:7" x14ac:dyDescent="0.25">
      <c r="A231" t="s">
        <v>78</v>
      </c>
      <c r="B231" t="s">
        <v>706</v>
      </c>
      <c r="C231" t="s">
        <v>707</v>
      </c>
      <c r="D231" t="s">
        <v>691</v>
      </c>
      <c r="E231" t="s">
        <v>150</v>
      </c>
      <c r="F231">
        <v>20</v>
      </c>
      <c r="G231" t="s">
        <v>212</v>
      </c>
    </row>
    <row r="232" spans="1:7" x14ac:dyDescent="0.25">
      <c r="A232" t="s">
        <v>78</v>
      </c>
      <c r="B232" t="s">
        <v>490</v>
      </c>
      <c r="C232" t="s">
        <v>708</v>
      </c>
      <c r="D232" t="s">
        <v>691</v>
      </c>
      <c r="E232" t="s">
        <v>150</v>
      </c>
      <c r="F232">
        <v>31</v>
      </c>
      <c r="G232" t="s">
        <v>214</v>
      </c>
    </row>
    <row r="233" spans="1:7" x14ac:dyDescent="0.25">
      <c r="A233" t="s">
        <v>78</v>
      </c>
      <c r="B233" t="s">
        <v>709</v>
      </c>
      <c r="C233" t="s">
        <v>710</v>
      </c>
      <c r="D233" t="s">
        <v>691</v>
      </c>
      <c r="E233" t="s">
        <v>150</v>
      </c>
      <c r="F233">
        <v>30</v>
      </c>
      <c r="G233" t="s">
        <v>214</v>
      </c>
    </row>
    <row r="234" spans="1:7" x14ac:dyDescent="0.25">
      <c r="A234" t="s">
        <v>79</v>
      </c>
      <c r="B234" t="s">
        <v>406</v>
      </c>
      <c r="C234" t="s">
        <v>201</v>
      </c>
      <c r="D234" t="s">
        <v>711</v>
      </c>
      <c r="E234" t="s">
        <v>150</v>
      </c>
      <c r="F234">
        <v>29</v>
      </c>
      <c r="G234" t="s">
        <v>212</v>
      </c>
    </row>
    <row r="235" spans="1:7" x14ac:dyDescent="0.25">
      <c r="A235" t="s">
        <v>79</v>
      </c>
      <c r="B235" t="s">
        <v>706</v>
      </c>
      <c r="C235" t="s">
        <v>712</v>
      </c>
      <c r="D235" t="s">
        <v>711</v>
      </c>
      <c r="E235" t="s">
        <v>150</v>
      </c>
      <c r="F235">
        <v>16</v>
      </c>
      <c r="G235" t="s">
        <v>212</v>
      </c>
    </row>
    <row r="236" spans="1:7" x14ac:dyDescent="0.25">
      <c r="A236" t="s">
        <v>79</v>
      </c>
      <c r="B236" t="s">
        <v>713</v>
      </c>
      <c r="C236" t="s">
        <v>714</v>
      </c>
      <c r="D236" t="s">
        <v>711</v>
      </c>
      <c r="E236" t="s">
        <v>150</v>
      </c>
      <c r="F236">
        <v>22</v>
      </c>
      <c r="G236" t="s">
        <v>212</v>
      </c>
    </row>
    <row r="237" spans="1:7" x14ac:dyDescent="0.25">
      <c r="A237" t="s">
        <v>79</v>
      </c>
      <c r="B237" t="s">
        <v>715</v>
      </c>
      <c r="C237" t="s">
        <v>716</v>
      </c>
      <c r="D237" t="s">
        <v>711</v>
      </c>
      <c r="E237" t="s">
        <v>150</v>
      </c>
      <c r="F237">
        <v>27</v>
      </c>
      <c r="G237" t="s">
        <v>214</v>
      </c>
    </row>
    <row r="238" spans="1:7" x14ac:dyDescent="0.25">
      <c r="A238" t="s">
        <v>79</v>
      </c>
      <c r="B238" t="s">
        <v>490</v>
      </c>
      <c r="C238" t="s">
        <v>717</v>
      </c>
      <c r="D238" t="s">
        <v>711</v>
      </c>
      <c r="E238" t="s">
        <v>150</v>
      </c>
      <c r="F238">
        <v>16</v>
      </c>
      <c r="G238" t="s">
        <v>214</v>
      </c>
    </row>
    <row r="239" spans="1:7" x14ac:dyDescent="0.25">
      <c r="A239" t="s">
        <v>101</v>
      </c>
      <c r="B239" t="s">
        <v>365</v>
      </c>
      <c r="C239" t="s">
        <v>718</v>
      </c>
      <c r="D239" t="s">
        <v>719</v>
      </c>
      <c r="E239" t="s">
        <v>152</v>
      </c>
      <c r="F239">
        <v>20</v>
      </c>
      <c r="G239" t="s">
        <v>212</v>
      </c>
    </row>
    <row r="240" spans="1:7" x14ac:dyDescent="0.25">
      <c r="A240" t="s">
        <v>101</v>
      </c>
      <c r="B240" t="s">
        <v>368</v>
      </c>
      <c r="C240" t="s">
        <v>720</v>
      </c>
      <c r="D240" t="s">
        <v>719</v>
      </c>
      <c r="E240" t="s">
        <v>152</v>
      </c>
      <c r="F240">
        <v>5</v>
      </c>
      <c r="G240" t="s">
        <v>212</v>
      </c>
    </row>
    <row r="241" spans="1:7" x14ac:dyDescent="0.25">
      <c r="A241" t="s">
        <v>101</v>
      </c>
      <c r="B241" t="s">
        <v>448</v>
      </c>
      <c r="C241" t="s">
        <v>721</v>
      </c>
      <c r="D241" t="s">
        <v>719</v>
      </c>
      <c r="E241" t="s">
        <v>152</v>
      </c>
      <c r="F241">
        <v>19</v>
      </c>
      <c r="G241" t="s">
        <v>213</v>
      </c>
    </row>
    <row r="242" spans="1:7" x14ac:dyDescent="0.25">
      <c r="A242" t="s">
        <v>15</v>
      </c>
      <c r="B242" t="s">
        <v>722</v>
      </c>
      <c r="C242" t="s">
        <v>723</v>
      </c>
      <c r="D242" t="s">
        <v>586</v>
      </c>
      <c r="E242" t="s">
        <v>137</v>
      </c>
      <c r="F242">
        <v>26</v>
      </c>
      <c r="G242" t="s">
        <v>212</v>
      </c>
    </row>
    <row r="243" spans="1:7" x14ac:dyDescent="0.25">
      <c r="A243" t="s">
        <v>15</v>
      </c>
      <c r="B243" t="s">
        <v>500</v>
      </c>
      <c r="C243" t="s">
        <v>724</v>
      </c>
      <c r="D243" t="s">
        <v>586</v>
      </c>
      <c r="E243" t="s">
        <v>137</v>
      </c>
      <c r="F243">
        <v>24</v>
      </c>
      <c r="G243" t="s">
        <v>213</v>
      </c>
    </row>
    <row r="244" spans="1:7" x14ac:dyDescent="0.25">
      <c r="A244" t="s">
        <v>15</v>
      </c>
      <c r="B244" t="s">
        <v>502</v>
      </c>
      <c r="C244" t="s">
        <v>725</v>
      </c>
      <c r="D244" t="s">
        <v>586</v>
      </c>
      <c r="E244" t="s">
        <v>137</v>
      </c>
      <c r="F244">
        <v>24</v>
      </c>
      <c r="G244" t="s">
        <v>213</v>
      </c>
    </row>
    <row r="245" spans="1:7" x14ac:dyDescent="0.25">
      <c r="A245" t="s">
        <v>15</v>
      </c>
      <c r="B245" t="s">
        <v>504</v>
      </c>
      <c r="C245" t="s">
        <v>726</v>
      </c>
      <c r="D245" t="s">
        <v>586</v>
      </c>
      <c r="E245" t="s">
        <v>137</v>
      </c>
      <c r="F245">
        <v>24</v>
      </c>
      <c r="G245" t="s">
        <v>213</v>
      </c>
    </row>
    <row r="246" spans="1:7" x14ac:dyDescent="0.25">
      <c r="A246" t="s">
        <v>15</v>
      </c>
      <c r="B246" t="s">
        <v>506</v>
      </c>
      <c r="C246" t="s">
        <v>727</v>
      </c>
      <c r="D246" t="s">
        <v>586</v>
      </c>
      <c r="E246" t="s">
        <v>137</v>
      </c>
      <c r="F246">
        <v>24</v>
      </c>
      <c r="G246" t="s">
        <v>213</v>
      </c>
    </row>
    <row r="247" spans="1:7" x14ac:dyDescent="0.25">
      <c r="A247" t="s">
        <v>15</v>
      </c>
      <c r="B247" t="s">
        <v>728</v>
      </c>
      <c r="C247" t="s">
        <v>729</v>
      </c>
      <c r="D247" t="s">
        <v>586</v>
      </c>
      <c r="E247" t="s">
        <v>137</v>
      </c>
      <c r="F247">
        <v>24</v>
      </c>
      <c r="G247" t="s">
        <v>213</v>
      </c>
    </row>
    <row r="248" spans="1:7" x14ac:dyDescent="0.25">
      <c r="A248" t="s">
        <v>55</v>
      </c>
      <c r="B248" t="s">
        <v>502</v>
      </c>
      <c r="C248" t="s">
        <v>730</v>
      </c>
      <c r="D248" t="s">
        <v>731</v>
      </c>
      <c r="E248" t="s">
        <v>732</v>
      </c>
      <c r="F248">
        <v>14</v>
      </c>
      <c r="G248" t="s">
        <v>213</v>
      </c>
    </row>
    <row r="249" spans="1:7" x14ac:dyDescent="0.25">
      <c r="A249" t="s">
        <v>61</v>
      </c>
      <c r="B249" t="s">
        <v>502</v>
      </c>
      <c r="C249" t="s">
        <v>733</v>
      </c>
      <c r="D249" t="s">
        <v>611</v>
      </c>
      <c r="E249" t="s">
        <v>147</v>
      </c>
      <c r="F249">
        <v>22</v>
      </c>
      <c r="G249" t="s">
        <v>213</v>
      </c>
    </row>
    <row r="250" spans="1:7" x14ac:dyDescent="0.25">
      <c r="A250" t="s">
        <v>62</v>
      </c>
      <c r="B250" t="s">
        <v>500</v>
      </c>
      <c r="C250" t="s">
        <v>734</v>
      </c>
      <c r="D250" t="s">
        <v>640</v>
      </c>
      <c r="E250" t="s">
        <v>147</v>
      </c>
      <c r="F250">
        <v>23</v>
      </c>
      <c r="G250" t="s">
        <v>213</v>
      </c>
    </row>
    <row r="251" spans="1:7" x14ac:dyDescent="0.25">
      <c r="A251" t="s">
        <v>62</v>
      </c>
      <c r="B251" t="s">
        <v>504</v>
      </c>
      <c r="C251" t="s">
        <v>735</v>
      </c>
      <c r="D251" t="s">
        <v>640</v>
      </c>
      <c r="E251" t="s">
        <v>147</v>
      </c>
      <c r="F251">
        <v>23</v>
      </c>
      <c r="G251" t="s">
        <v>213</v>
      </c>
    </row>
    <row r="252" spans="1:7" x14ac:dyDescent="0.25">
      <c r="A252" t="s">
        <v>62</v>
      </c>
      <c r="B252" t="s">
        <v>736</v>
      </c>
      <c r="C252" t="s">
        <v>737</v>
      </c>
      <c r="D252" t="s">
        <v>640</v>
      </c>
      <c r="E252" t="s">
        <v>147</v>
      </c>
      <c r="F252">
        <v>23</v>
      </c>
      <c r="G252" t="s">
        <v>213</v>
      </c>
    </row>
    <row r="253" spans="1:7" x14ac:dyDescent="0.25">
      <c r="A253" t="s">
        <v>62</v>
      </c>
      <c r="B253" t="s">
        <v>584</v>
      </c>
      <c r="C253" t="s">
        <v>738</v>
      </c>
      <c r="D253" t="s">
        <v>640</v>
      </c>
      <c r="E253" t="s">
        <v>147</v>
      </c>
      <c r="F253">
        <v>22</v>
      </c>
      <c r="G253" t="s">
        <v>214</v>
      </c>
    </row>
    <row r="254" spans="1:7" x14ac:dyDescent="0.25">
      <c r="A254" t="s">
        <v>73</v>
      </c>
      <c r="B254" t="s">
        <v>500</v>
      </c>
      <c r="C254" t="s">
        <v>739</v>
      </c>
      <c r="D254" t="s">
        <v>662</v>
      </c>
      <c r="E254" t="s">
        <v>150</v>
      </c>
      <c r="F254">
        <v>28</v>
      </c>
      <c r="G254" t="s">
        <v>213</v>
      </c>
    </row>
    <row r="255" spans="1:7" x14ac:dyDescent="0.25">
      <c r="A255" t="s">
        <v>73</v>
      </c>
      <c r="B255" t="s">
        <v>584</v>
      </c>
      <c r="C255" t="s">
        <v>740</v>
      </c>
      <c r="D255" t="s">
        <v>662</v>
      </c>
      <c r="E255" t="s">
        <v>150</v>
      </c>
      <c r="F255">
        <v>27</v>
      </c>
      <c r="G255" t="s">
        <v>214</v>
      </c>
    </row>
    <row r="256" spans="1:7" x14ac:dyDescent="0.25">
      <c r="A256" t="s">
        <v>78</v>
      </c>
      <c r="B256" t="s">
        <v>741</v>
      </c>
      <c r="C256" t="s">
        <v>742</v>
      </c>
      <c r="D256" t="s">
        <v>691</v>
      </c>
      <c r="E256" t="s">
        <v>150</v>
      </c>
      <c r="F256">
        <v>23</v>
      </c>
      <c r="G256" t="s">
        <v>212</v>
      </c>
    </row>
    <row r="257" spans="1:7" x14ac:dyDescent="0.25">
      <c r="A257" t="s">
        <v>78</v>
      </c>
      <c r="B257" t="s">
        <v>743</v>
      </c>
      <c r="C257" t="s">
        <v>744</v>
      </c>
      <c r="D257" t="s">
        <v>691</v>
      </c>
      <c r="E257" t="s">
        <v>150</v>
      </c>
      <c r="F257">
        <v>11</v>
      </c>
      <c r="G257" t="s">
        <v>212</v>
      </c>
    </row>
    <row r="258" spans="1:7" x14ac:dyDescent="0.25">
      <c r="A258" t="s">
        <v>33</v>
      </c>
      <c r="B258" t="s">
        <v>526</v>
      </c>
      <c r="C258" t="s">
        <v>745</v>
      </c>
      <c r="D258" t="s">
        <v>746</v>
      </c>
      <c r="E258" t="s">
        <v>135</v>
      </c>
      <c r="F258">
        <v>11</v>
      </c>
      <c r="G258" t="s">
        <v>215</v>
      </c>
    </row>
    <row r="259" spans="1:7" x14ac:dyDescent="0.25">
      <c r="A259" t="s">
        <v>33</v>
      </c>
      <c r="B259" t="s">
        <v>528</v>
      </c>
      <c r="C259" t="s">
        <v>747</v>
      </c>
      <c r="D259" t="s">
        <v>746</v>
      </c>
      <c r="E259" t="s">
        <v>135</v>
      </c>
      <c r="F259">
        <v>11</v>
      </c>
      <c r="G259" t="s">
        <v>215</v>
      </c>
    </row>
    <row r="260" spans="1:7" x14ac:dyDescent="0.25">
      <c r="A260" t="s">
        <v>33</v>
      </c>
      <c r="B260" t="s">
        <v>448</v>
      </c>
      <c r="C260" t="s">
        <v>748</v>
      </c>
      <c r="D260" t="s">
        <v>746</v>
      </c>
      <c r="E260" t="s">
        <v>135</v>
      </c>
      <c r="F260">
        <v>23</v>
      </c>
      <c r="G260" t="s">
        <v>213</v>
      </c>
    </row>
    <row r="261" spans="1:7" x14ac:dyDescent="0.25">
      <c r="A261" t="s">
        <v>40</v>
      </c>
      <c r="B261" t="s">
        <v>365</v>
      </c>
      <c r="C261" t="s">
        <v>749</v>
      </c>
      <c r="D261" t="s">
        <v>750</v>
      </c>
      <c r="E261" t="s">
        <v>135</v>
      </c>
      <c r="F261">
        <v>28</v>
      </c>
      <c r="G261" t="s">
        <v>212</v>
      </c>
    </row>
    <row r="262" spans="1:7" x14ac:dyDescent="0.25">
      <c r="A262" t="s">
        <v>40</v>
      </c>
      <c r="B262" t="s">
        <v>368</v>
      </c>
      <c r="C262" t="s">
        <v>188</v>
      </c>
      <c r="D262" t="s">
        <v>750</v>
      </c>
      <c r="E262" t="s">
        <v>135</v>
      </c>
      <c r="F262">
        <v>25</v>
      </c>
      <c r="G262" t="s">
        <v>212</v>
      </c>
    </row>
    <row r="263" spans="1:7" x14ac:dyDescent="0.25">
      <c r="A263" t="s">
        <v>40</v>
      </c>
      <c r="B263" t="s">
        <v>595</v>
      </c>
      <c r="C263" t="s">
        <v>751</v>
      </c>
      <c r="D263" t="s">
        <v>750</v>
      </c>
      <c r="E263" t="s">
        <v>135</v>
      </c>
      <c r="F263">
        <v>17</v>
      </c>
      <c r="G263" t="s">
        <v>212</v>
      </c>
    </row>
    <row r="264" spans="1:7" x14ac:dyDescent="0.25">
      <c r="A264" t="s">
        <v>40</v>
      </c>
      <c r="B264" t="s">
        <v>406</v>
      </c>
      <c r="C264" t="s">
        <v>752</v>
      </c>
      <c r="D264" t="s">
        <v>750</v>
      </c>
      <c r="E264" t="s">
        <v>135</v>
      </c>
      <c r="F264">
        <v>24</v>
      </c>
      <c r="G264" t="s">
        <v>212</v>
      </c>
    </row>
    <row r="265" spans="1:7" x14ac:dyDescent="0.25">
      <c r="A265" t="s">
        <v>40</v>
      </c>
      <c r="B265" t="s">
        <v>408</v>
      </c>
      <c r="C265" t="s">
        <v>753</v>
      </c>
      <c r="D265" t="s">
        <v>750</v>
      </c>
      <c r="E265" t="s">
        <v>135</v>
      </c>
      <c r="F265">
        <v>30</v>
      </c>
      <c r="G265" t="s">
        <v>212</v>
      </c>
    </row>
    <row r="266" spans="1:7" x14ac:dyDescent="0.25">
      <c r="A266" t="s">
        <v>40</v>
      </c>
      <c r="B266" t="s">
        <v>524</v>
      </c>
      <c r="C266" t="s">
        <v>189</v>
      </c>
      <c r="D266" t="s">
        <v>750</v>
      </c>
      <c r="E266" t="s">
        <v>135</v>
      </c>
      <c r="F266">
        <v>9</v>
      </c>
      <c r="G266" t="s">
        <v>215</v>
      </c>
    </row>
    <row r="267" spans="1:7" x14ac:dyDescent="0.25">
      <c r="A267" t="s">
        <v>40</v>
      </c>
      <c r="B267" t="s">
        <v>526</v>
      </c>
      <c r="C267" t="s">
        <v>754</v>
      </c>
      <c r="D267" t="s">
        <v>750</v>
      </c>
      <c r="E267" t="s">
        <v>135</v>
      </c>
      <c r="F267">
        <v>10</v>
      </c>
      <c r="G267" t="s">
        <v>215</v>
      </c>
    </row>
    <row r="268" spans="1:7" x14ac:dyDescent="0.25">
      <c r="A268" t="s">
        <v>40</v>
      </c>
      <c r="B268" t="s">
        <v>528</v>
      </c>
      <c r="C268" t="s">
        <v>755</v>
      </c>
      <c r="D268" t="s">
        <v>750</v>
      </c>
      <c r="E268" t="s">
        <v>135</v>
      </c>
      <c r="F268">
        <v>6</v>
      </c>
      <c r="G268" t="s">
        <v>215</v>
      </c>
    </row>
    <row r="269" spans="1:7" x14ac:dyDescent="0.25">
      <c r="A269" t="s">
        <v>40</v>
      </c>
      <c r="B269" t="s">
        <v>448</v>
      </c>
      <c r="C269" t="s">
        <v>756</v>
      </c>
      <c r="D269" t="s">
        <v>750</v>
      </c>
      <c r="E269" t="s">
        <v>135</v>
      </c>
      <c r="F269">
        <v>25</v>
      </c>
      <c r="G269" t="s">
        <v>213</v>
      </c>
    </row>
    <row r="270" spans="1:7" x14ac:dyDescent="0.25">
      <c r="A270" t="s">
        <v>41</v>
      </c>
      <c r="B270" t="s">
        <v>757</v>
      </c>
      <c r="C270" t="s">
        <v>758</v>
      </c>
      <c r="D270" t="s">
        <v>759</v>
      </c>
      <c r="E270" t="s">
        <v>135</v>
      </c>
      <c r="F270">
        <v>8</v>
      </c>
      <c r="G270" t="s">
        <v>212</v>
      </c>
    </row>
    <row r="271" spans="1:7" x14ac:dyDescent="0.25">
      <c r="A271" t="s">
        <v>41</v>
      </c>
      <c r="B271" t="s">
        <v>760</v>
      </c>
      <c r="C271" t="s">
        <v>761</v>
      </c>
      <c r="D271" t="s">
        <v>759</v>
      </c>
      <c r="E271" t="s">
        <v>135</v>
      </c>
      <c r="F271">
        <v>15</v>
      </c>
      <c r="G271" t="s">
        <v>212</v>
      </c>
    </row>
    <row r="272" spans="1:7" x14ac:dyDescent="0.25">
      <c r="A272" t="s">
        <v>41</v>
      </c>
      <c r="B272" t="s">
        <v>448</v>
      </c>
      <c r="C272" t="s">
        <v>762</v>
      </c>
      <c r="D272" t="s">
        <v>759</v>
      </c>
      <c r="E272" t="s">
        <v>135</v>
      </c>
      <c r="F272">
        <v>20</v>
      </c>
      <c r="G272" t="s">
        <v>213</v>
      </c>
    </row>
    <row r="273" spans="1:7" x14ac:dyDescent="0.25">
      <c r="A273" t="s">
        <v>41</v>
      </c>
      <c r="B273" t="s">
        <v>763</v>
      </c>
      <c r="C273" t="s">
        <v>764</v>
      </c>
      <c r="D273" t="s">
        <v>759</v>
      </c>
      <c r="E273" t="s">
        <v>135</v>
      </c>
      <c r="F273">
        <v>10</v>
      </c>
      <c r="G273" t="s">
        <v>214</v>
      </c>
    </row>
    <row r="274" spans="1:7" x14ac:dyDescent="0.25">
      <c r="A274" t="s">
        <v>43</v>
      </c>
      <c r="B274" t="s">
        <v>365</v>
      </c>
      <c r="C274" t="s">
        <v>765</v>
      </c>
      <c r="D274" t="s">
        <v>766</v>
      </c>
      <c r="E274" t="s">
        <v>135</v>
      </c>
      <c r="F274">
        <v>18</v>
      </c>
      <c r="G274" t="s">
        <v>212</v>
      </c>
    </row>
    <row r="275" spans="1:7" x14ac:dyDescent="0.25">
      <c r="A275" t="s">
        <v>43</v>
      </c>
      <c r="B275" t="s">
        <v>595</v>
      </c>
      <c r="C275" t="s">
        <v>767</v>
      </c>
      <c r="D275" t="s">
        <v>766</v>
      </c>
      <c r="E275" t="s">
        <v>135</v>
      </c>
      <c r="F275">
        <v>7</v>
      </c>
      <c r="G275" t="s">
        <v>212</v>
      </c>
    </row>
    <row r="276" spans="1:7" x14ac:dyDescent="0.25">
      <c r="A276" t="s">
        <v>43</v>
      </c>
      <c r="B276" t="s">
        <v>406</v>
      </c>
      <c r="C276" t="s">
        <v>768</v>
      </c>
      <c r="D276" t="s">
        <v>766</v>
      </c>
      <c r="E276" t="s">
        <v>135</v>
      </c>
      <c r="F276">
        <v>28</v>
      </c>
      <c r="G276" t="s">
        <v>212</v>
      </c>
    </row>
    <row r="277" spans="1:7" x14ac:dyDescent="0.25">
      <c r="A277" t="s">
        <v>43</v>
      </c>
      <c r="B277" t="s">
        <v>448</v>
      </c>
      <c r="C277" t="s">
        <v>769</v>
      </c>
      <c r="D277" t="s">
        <v>766</v>
      </c>
      <c r="E277" t="s">
        <v>135</v>
      </c>
      <c r="F277">
        <v>25</v>
      </c>
      <c r="G277" t="s">
        <v>213</v>
      </c>
    </row>
    <row r="278" spans="1:7" x14ac:dyDescent="0.25">
      <c r="A278" t="s">
        <v>43</v>
      </c>
      <c r="B278" t="s">
        <v>480</v>
      </c>
      <c r="C278" t="s">
        <v>770</v>
      </c>
      <c r="D278" t="s">
        <v>766</v>
      </c>
      <c r="E278" t="s">
        <v>135</v>
      </c>
      <c r="F278">
        <v>21</v>
      </c>
      <c r="G278" t="s">
        <v>214</v>
      </c>
    </row>
    <row r="279" spans="1:7" x14ac:dyDescent="0.25">
      <c r="A279" t="s">
        <v>45</v>
      </c>
      <c r="B279" t="s">
        <v>365</v>
      </c>
      <c r="C279" t="s">
        <v>771</v>
      </c>
      <c r="D279" t="s">
        <v>772</v>
      </c>
      <c r="E279" t="s">
        <v>135</v>
      </c>
      <c r="F279">
        <v>27</v>
      </c>
      <c r="G279" t="s">
        <v>212</v>
      </c>
    </row>
    <row r="280" spans="1:7" x14ac:dyDescent="0.25">
      <c r="A280" t="s">
        <v>45</v>
      </c>
      <c r="B280" t="s">
        <v>368</v>
      </c>
      <c r="C280" t="s">
        <v>773</v>
      </c>
      <c r="D280" t="s">
        <v>772</v>
      </c>
      <c r="E280" t="s">
        <v>135</v>
      </c>
      <c r="F280">
        <v>28</v>
      </c>
      <c r="G280" t="s">
        <v>212</v>
      </c>
    </row>
    <row r="281" spans="1:7" x14ac:dyDescent="0.25">
      <c r="A281" t="s">
        <v>45</v>
      </c>
      <c r="B281" t="s">
        <v>406</v>
      </c>
      <c r="C281" t="s">
        <v>774</v>
      </c>
      <c r="D281" t="s">
        <v>772</v>
      </c>
      <c r="E281" t="s">
        <v>135</v>
      </c>
      <c r="F281">
        <v>29</v>
      </c>
      <c r="G281" t="s">
        <v>212</v>
      </c>
    </row>
    <row r="282" spans="1:7" x14ac:dyDescent="0.25">
      <c r="A282" t="s">
        <v>45</v>
      </c>
      <c r="B282" t="s">
        <v>408</v>
      </c>
      <c r="C282" t="s">
        <v>775</v>
      </c>
      <c r="D282" t="s">
        <v>772</v>
      </c>
      <c r="E282" t="s">
        <v>135</v>
      </c>
      <c r="F282">
        <v>30</v>
      </c>
      <c r="G282" t="s">
        <v>212</v>
      </c>
    </row>
    <row r="283" spans="1:7" x14ac:dyDescent="0.25">
      <c r="A283" t="s">
        <v>45</v>
      </c>
      <c r="B283" t="s">
        <v>448</v>
      </c>
      <c r="C283" t="s">
        <v>776</v>
      </c>
      <c r="D283" t="s">
        <v>772</v>
      </c>
      <c r="E283" t="s">
        <v>135</v>
      </c>
      <c r="F283">
        <v>25</v>
      </c>
      <c r="G283" t="s">
        <v>213</v>
      </c>
    </row>
    <row r="284" spans="1:7" x14ac:dyDescent="0.25">
      <c r="A284" t="s">
        <v>45</v>
      </c>
      <c r="B284" t="s">
        <v>450</v>
      </c>
      <c r="C284" t="s">
        <v>777</v>
      </c>
      <c r="D284" t="s">
        <v>772</v>
      </c>
      <c r="E284" t="s">
        <v>135</v>
      </c>
      <c r="F284">
        <v>25</v>
      </c>
      <c r="G284" t="s">
        <v>213</v>
      </c>
    </row>
    <row r="285" spans="1:7" x14ac:dyDescent="0.25">
      <c r="A285" t="s">
        <v>45</v>
      </c>
      <c r="B285" t="s">
        <v>480</v>
      </c>
      <c r="C285" t="s">
        <v>778</v>
      </c>
      <c r="D285" t="s">
        <v>772</v>
      </c>
      <c r="E285" t="s">
        <v>135</v>
      </c>
      <c r="F285">
        <v>23</v>
      </c>
      <c r="G285" t="s">
        <v>214</v>
      </c>
    </row>
    <row r="286" spans="1:7" x14ac:dyDescent="0.25">
      <c r="A286" t="s">
        <v>80</v>
      </c>
      <c r="B286" t="s">
        <v>365</v>
      </c>
      <c r="C286" t="s">
        <v>779</v>
      </c>
      <c r="D286" t="s">
        <v>780</v>
      </c>
      <c r="E286" t="s">
        <v>135</v>
      </c>
      <c r="F286">
        <v>21</v>
      </c>
      <c r="G286" t="s">
        <v>212</v>
      </c>
    </row>
    <row r="287" spans="1:7" x14ac:dyDescent="0.25">
      <c r="A287" t="s">
        <v>80</v>
      </c>
      <c r="B287" t="s">
        <v>406</v>
      </c>
      <c r="C287" t="s">
        <v>781</v>
      </c>
      <c r="D287" t="s">
        <v>780</v>
      </c>
      <c r="E287" t="s">
        <v>135</v>
      </c>
      <c r="F287">
        <v>25</v>
      </c>
      <c r="G287" t="s">
        <v>212</v>
      </c>
    </row>
    <row r="288" spans="1:7" x14ac:dyDescent="0.25">
      <c r="A288" t="s">
        <v>80</v>
      </c>
      <c r="B288" t="s">
        <v>524</v>
      </c>
      <c r="C288" t="s">
        <v>782</v>
      </c>
      <c r="D288" t="s">
        <v>780</v>
      </c>
      <c r="E288" t="s">
        <v>135</v>
      </c>
      <c r="F288">
        <v>10</v>
      </c>
      <c r="G288" t="s">
        <v>215</v>
      </c>
    </row>
    <row r="289" spans="1:7" x14ac:dyDescent="0.25">
      <c r="A289" t="s">
        <v>80</v>
      </c>
      <c r="B289" t="s">
        <v>448</v>
      </c>
      <c r="C289" t="s">
        <v>783</v>
      </c>
      <c r="D289" t="s">
        <v>780</v>
      </c>
      <c r="E289" t="s">
        <v>135</v>
      </c>
      <c r="F289">
        <v>25</v>
      </c>
      <c r="G289" t="s">
        <v>213</v>
      </c>
    </row>
    <row r="290" spans="1:7" x14ac:dyDescent="0.25">
      <c r="A290" t="s">
        <v>84</v>
      </c>
      <c r="B290" t="s">
        <v>406</v>
      </c>
      <c r="C290" t="s">
        <v>784</v>
      </c>
      <c r="D290" t="s">
        <v>785</v>
      </c>
      <c r="E290" t="s">
        <v>135</v>
      </c>
      <c r="F290">
        <v>6</v>
      </c>
      <c r="G290" t="s">
        <v>212</v>
      </c>
    </row>
    <row r="291" spans="1:7" x14ac:dyDescent="0.25">
      <c r="A291" t="s">
        <v>84</v>
      </c>
      <c r="B291" t="s">
        <v>524</v>
      </c>
      <c r="C291" t="s">
        <v>786</v>
      </c>
      <c r="D291" t="s">
        <v>785</v>
      </c>
      <c r="E291" t="s">
        <v>135</v>
      </c>
      <c r="F291">
        <v>7</v>
      </c>
      <c r="G291" t="s">
        <v>215</v>
      </c>
    </row>
    <row r="292" spans="1:7" x14ac:dyDescent="0.25">
      <c r="A292" t="s">
        <v>84</v>
      </c>
      <c r="B292" t="s">
        <v>448</v>
      </c>
      <c r="C292" t="s">
        <v>787</v>
      </c>
      <c r="D292" t="s">
        <v>785</v>
      </c>
      <c r="E292" t="s">
        <v>135</v>
      </c>
      <c r="F292">
        <v>24</v>
      </c>
      <c r="G292" t="s">
        <v>213</v>
      </c>
    </row>
    <row r="293" spans="1:7" x14ac:dyDescent="0.25">
      <c r="A293" t="s">
        <v>88</v>
      </c>
      <c r="B293" t="s">
        <v>365</v>
      </c>
      <c r="C293" t="s">
        <v>788</v>
      </c>
      <c r="D293" t="s">
        <v>789</v>
      </c>
      <c r="E293" t="s">
        <v>135</v>
      </c>
      <c r="F293">
        <v>24</v>
      </c>
      <c r="G293" t="s">
        <v>212</v>
      </c>
    </row>
    <row r="294" spans="1:7" x14ac:dyDescent="0.25">
      <c r="A294" t="s">
        <v>88</v>
      </c>
      <c r="B294" t="s">
        <v>368</v>
      </c>
      <c r="C294" t="s">
        <v>790</v>
      </c>
      <c r="D294" t="s">
        <v>789</v>
      </c>
      <c r="E294" t="s">
        <v>135</v>
      </c>
      <c r="F294">
        <v>25</v>
      </c>
      <c r="G294" t="s">
        <v>212</v>
      </c>
    </row>
    <row r="295" spans="1:7" x14ac:dyDescent="0.25">
      <c r="A295" t="s">
        <v>88</v>
      </c>
      <c r="B295" t="s">
        <v>408</v>
      </c>
      <c r="C295" t="s">
        <v>791</v>
      </c>
      <c r="D295" t="s">
        <v>789</v>
      </c>
      <c r="E295" t="s">
        <v>135</v>
      </c>
      <c r="F295">
        <v>29</v>
      </c>
      <c r="G295" t="s">
        <v>212</v>
      </c>
    </row>
    <row r="296" spans="1:7" x14ac:dyDescent="0.25">
      <c r="A296" t="s">
        <v>88</v>
      </c>
      <c r="B296" t="s">
        <v>524</v>
      </c>
      <c r="C296" t="s">
        <v>792</v>
      </c>
      <c r="D296" t="s">
        <v>789</v>
      </c>
      <c r="E296" t="s">
        <v>135</v>
      </c>
      <c r="F296">
        <v>27</v>
      </c>
      <c r="G296" t="s">
        <v>215</v>
      </c>
    </row>
    <row r="297" spans="1:7" x14ac:dyDescent="0.25">
      <c r="A297" t="s">
        <v>88</v>
      </c>
      <c r="B297" t="s">
        <v>448</v>
      </c>
      <c r="C297" t="s">
        <v>202</v>
      </c>
      <c r="D297" t="s">
        <v>789</v>
      </c>
      <c r="E297" t="s">
        <v>135</v>
      </c>
      <c r="F297">
        <v>25</v>
      </c>
      <c r="G297" t="s">
        <v>213</v>
      </c>
    </row>
    <row r="298" spans="1:7" x14ac:dyDescent="0.25">
      <c r="A298" t="s">
        <v>98</v>
      </c>
      <c r="B298" t="s">
        <v>763</v>
      </c>
      <c r="C298" t="s">
        <v>793</v>
      </c>
      <c r="D298" t="s">
        <v>794</v>
      </c>
      <c r="E298" t="s">
        <v>135</v>
      </c>
      <c r="F298">
        <v>21</v>
      </c>
      <c r="G298" t="s">
        <v>214</v>
      </c>
    </row>
    <row r="299" spans="1:7" x14ac:dyDescent="0.25">
      <c r="A299" t="s">
        <v>40</v>
      </c>
      <c r="B299" t="s">
        <v>795</v>
      </c>
      <c r="C299" t="s">
        <v>796</v>
      </c>
      <c r="D299" t="s">
        <v>750</v>
      </c>
      <c r="E299" t="s">
        <v>135</v>
      </c>
      <c r="F299">
        <v>24</v>
      </c>
      <c r="G299" t="s">
        <v>213</v>
      </c>
    </row>
    <row r="300" spans="1:7" x14ac:dyDescent="0.25">
      <c r="A300" t="s">
        <v>45</v>
      </c>
      <c r="B300" t="s">
        <v>795</v>
      </c>
      <c r="C300" t="s">
        <v>797</v>
      </c>
      <c r="D300" t="s">
        <v>772</v>
      </c>
      <c r="E300" t="s">
        <v>135</v>
      </c>
      <c r="F300">
        <v>13</v>
      </c>
      <c r="G300" t="s">
        <v>213</v>
      </c>
    </row>
    <row r="301" spans="1:7" x14ac:dyDescent="0.25">
      <c r="A301" t="s">
        <v>80</v>
      </c>
      <c r="B301" t="s">
        <v>795</v>
      </c>
      <c r="C301" t="s">
        <v>798</v>
      </c>
      <c r="D301" t="s">
        <v>780</v>
      </c>
      <c r="E301" t="s">
        <v>135</v>
      </c>
      <c r="F301">
        <v>10</v>
      </c>
      <c r="G301" t="s">
        <v>213</v>
      </c>
    </row>
    <row r="302" spans="1:7" x14ac:dyDescent="0.25">
      <c r="A302" t="s">
        <v>88</v>
      </c>
      <c r="B302" t="s">
        <v>795</v>
      </c>
      <c r="C302" t="s">
        <v>799</v>
      </c>
      <c r="D302" t="s">
        <v>789</v>
      </c>
      <c r="E302" t="s">
        <v>135</v>
      </c>
      <c r="F302">
        <v>12</v>
      </c>
      <c r="G302" t="s">
        <v>213</v>
      </c>
    </row>
    <row r="303" spans="1:7" x14ac:dyDescent="0.25">
      <c r="A303" t="s">
        <v>40</v>
      </c>
      <c r="B303" t="s">
        <v>800</v>
      </c>
      <c r="C303" t="s">
        <v>801</v>
      </c>
      <c r="D303" t="s">
        <v>750</v>
      </c>
      <c r="E303" t="s">
        <v>135</v>
      </c>
      <c r="F303">
        <v>11</v>
      </c>
      <c r="G303" t="s">
        <v>213</v>
      </c>
    </row>
    <row r="304" spans="1:7" x14ac:dyDescent="0.25">
      <c r="A304" t="s">
        <v>41</v>
      </c>
      <c r="B304" t="s">
        <v>800</v>
      </c>
      <c r="C304" t="s">
        <v>802</v>
      </c>
      <c r="D304" t="s">
        <v>759</v>
      </c>
      <c r="E304" t="s">
        <v>135</v>
      </c>
      <c r="F304">
        <v>3</v>
      </c>
      <c r="G304" t="s">
        <v>213</v>
      </c>
    </row>
    <row r="305" spans="1:7" x14ac:dyDescent="0.25">
      <c r="A305" t="s">
        <v>43</v>
      </c>
      <c r="B305" t="s">
        <v>800</v>
      </c>
      <c r="C305" t="s">
        <v>803</v>
      </c>
      <c r="D305" t="s">
        <v>766</v>
      </c>
      <c r="E305" t="s">
        <v>135</v>
      </c>
      <c r="F305">
        <v>5</v>
      </c>
      <c r="G305" t="s">
        <v>213</v>
      </c>
    </row>
    <row r="306" spans="1:7" x14ac:dyDescent="0.25">
      <c r="A306" t="s">
        <v>45</v>
      </c>
      <c r="B306" t="s">
        <v>800</v>
      </c>
      <c r="C306" t="s">
        <v>804</v>
      </c>
      <c r="D306" t="s">
        <v>772</v>
      </c>
      <c r="E306" t="s">
        <v>135</v>
      </c>
      <c r="F306">
        <v>3</v>
      </c>
      <c r="G306" t="s">
        <v>213</v>
      </c>
    </row>
    <row r="307" spans="1:7" x14ac:dyDescent="0.25">
      <c r="A307" t="s">
        <v>80</v>
      </c>
      <c r="B307" t="s">
        <v>800</v>
      </c>
      <c r="C307" t="s">
        <v>805</v>
      </c>
      <c r="D307" t="s">
        <v>780</v>
      </c>
      <c r="E307" t="s">
        <v>135</v>
      </c>
      <c r="F307">
        <v>3</v>
      </c>
      <c r="G307" t="s">
        <v>213</v>
      </c>
    </row>
    <row r="308" spans="1:7" x14ac:dyDescent="0.25">
      <c r="A308" t="s">
        <v>88</v>
      </c>
      <c r="B308" t="s">
        <v>800</v>
      </c>
      <c r="C308" t="s">
        <v>806</v>
      </c>
      <c r="D308" t="s">
        <v>789</v>
      </c>
      <c r="E308" t="s">
        <v>135</v>
      </c>
      <c r="F308">
        <v>3</v>
      </c>
      <c r="G308" t="s">
        <v>213</v>
      </c>
    </row>
    <row r="309" spans="1:7" x14ac:dyDescent="0.25">
      <c r="A309" t="s">
        <v>40</v>
      </c>
      <c r="B309" t="s">
        <v>743</v>
      </c>
      <c r="C309" t="s">
        <v>807</v>
      </c>
      <c r="D309" t="s">
        <v>750</v>
      </c>
      <c r="E309" t="s">
        <v>135</v>
      </c>
      <c r="F309">
        <v>6</v>
      </c>
      <c r="G309" t="s">
        <v>212</v>
      </c>
    </row>
    <row r="310" spans="1:7" x14ac:dyDescent="0.25">
      <c r="A310" t="s">
        <v>40</v>
      </c>
      <c r="B310" t="s">
        <v>500</v>
      </c>
      <c r="C310" t="s">
        <v>808</v>
      </c>
      <c r="D310" t="s">
        <v>750</v>
      </c>
      <c r="E310" t="s">
        <v>135</v>
      </c>
      <c r="F310">
        <v>24</v>
      </c>
      <c r="G310" t="s">
        <v>213</v>
      </c>
    </row>
    <row r="311" spans="1:7" x14ac:dyDescent="0.25">
      <c r="A311" t="s">
        <v>40</v>
      </c>
      <c r="B311" t="s">
        <v>502</v>
      </c>
      <c r="C311" t="s">
        <v>809</v>
      </c>
      <c r="D311" t="s">
        <v>750</v>
      </c>
      <c r="E311" t="s">
        <v>135</v>
      </c>
      <c r="F311">
        <v>15</v>
      </c>
      <c r="G311" t="s">
        <v>213</v>
      </c>
    </row>
    <row r="312" spans="1:7" x14ac:dyDescent="0.25">
      <c r="A312" t="s">
        <v>41</v>
      </c>
      <c r="B312" t="s">
        <v>500</v>
      </c>
      <c r="C312" t="s">
        <v>810</v>
      </c>
      <c r="D312" t="s">
        <v>759</v>
      </c>
      <c r="E312" t="s">
        <v>135</v>
      </c>
      <c r="F312">
        <v>11</v>
      </c>
      <c r="G312" t="s">
        <v>213</v>
      </c>
    </row>
    <row r="313" spans="1:7" x14ac:dyDescent="0.25">
      <c r="A313" t="s">
        <v>43</v>
      </c>
      <c r="B313" t="s">
        <v>500</v>
      </c>
      <c r="C313" t="s">
        <v>811</v>
      </c>
      <c r="D313" t="s">
        <v>766</v>
      </c>
      <c r="E313" t="s">
        <v>135</v>
      </c>
      <c r="F313">
        <v>25</v>
      </c>
      <c r="G313" t="s">
        <v>213</v>
      </c>
    </row>
    <row r="314" spans="1:7" x14ac:dyDescent="0.25">
      <c r="A314" t="s">
        <v>43</v>
      </c>
      <c r="B314" t="s">
        <v>502</v>
      </c>
      <c r="C314" t="s">
        <v>812</v>
      </c>
      <c r="D314" t="s">
        <v>766</v>
      </c>
      <c r="E314" t="s">
        <v>135</v>
      </c>
      <c r="F314">
        <v>11</v>
      </c>
      <c r="G314" t="s">
        <v>213</v>
      </c>
    </row>
    <row r="315" spans="1:7" x14ac:dyDescent="0.25">
      <c r="A315" t="s">
        <v>45</v>
      </c>
      <c r="B315" t="s">
        <v>743</v>
      </c>
      <c r="C315" t="s">
        <v>813</v>
      </c>
      <c r="D315" t="s">
        <v>772</v>
      </c>
      <c r="E315" t="s">
        <v>135</v>
      </c>
      <c r="F315">
        <v>4</v>
      </c>
      <c r="G315" t="s">
        <v>212</v>
      </c>
    </row>
    <row r="316" spans="1:7" x14ac:dyDescent="0.25">
      <c r="A316" t="s">
        <v>45</v>
      </c>
      <c r="B316" t="s">
        <v>814</v>
      </c>
      <c r="C316" t="s">
        <v>815</v>
      </c>
      <c r="D316" t="s">
        <v>772</v>
      </c>
      <c r="E316" t="s">
        <v>135</v>
      </c>
      <c r="F316">
        <v>1</v>
      </c>
      <c r="G316" t="s">
        <v>212</v>
      </c>
    </row>
    <row r="317" spans="1:7" x14ac:dyDescent="0.25">
      <c r="A317" t="s">
        <v>45</v>
      </c>
      <c r="B317" t="s">
        <v>500</v>
      </c>
      <c r="C317" t="s">
        <v>816</v>
      </c>
      <c r="D317" t="s">
        <v>772</v>
      </c>
      <c r="E317" t="s">
        <v>135</v>
      </c>
      <c r="F317">
        <v>25</v>
      </c>
      <c r="G317" t="s">
        <v>213</v>
      </c>
    </row>
    <row r="318" spans="1:7" x14ac:dyDescent="0.25">
      <c r="A318" t="s">
        <v>45</v>
      </c>
      <c r="B318" t="s">
        <v>502</v>
      </c>
      <c r="C318" t="s">
        <v>817</v>
      </c>
      <c r="D318" t="s">
        <v>772</v>
      </c>
      <c r="E318" t="s">
        <v>135</v>
      </c>
      <c r="F318">
        <v>15</v>
      </c>
      <c r="G318" t="s">
        <v>213</v>
      </c>
    </row>
    <row r="319" spans="1:7" x14ac:dyDescent="0.25">
      <c r="A319" t="s">
        <v>80</v>
      </c>
      <c r="B319" t="s">
        <v>500</v>
      </c>
      <c r="C319" t="s">
        <v>818</v>
      </c>
      <c r="D319" t="s">
        <v>780</v>
      </c>
      <c r="E319" t="s">
        <v>135</v>
      </c>
      <c r="F319">
        <v>24</v>
      </c>
      <c r="G319" t="s">
        <v>213</v>
      </c>
    </row>
    <row r="320" spans="1:7" x14ac:dyDescent="0.25">
      <c r="A320" t="s">
        <v>88</v>
      </c>
      <c r="B320" t="s">
        <v>819</v>
      </c>
      <c r="C320" t="s">
        <v>820</v>
      </c>
      <c r="D320" t="s">
        <v>789</v>
      </c>
      <c r="E320" t="s">
        <v>135</v>
      </c>
      <c r="F320">
        <v>2</v>
      </c>
      <c r="G320" t="s">
        <v>212</v>
      </c>
    </row>
    <row r="321" spans="1:7" x14ac:dyDescent="0.25">
      <c r="A321" t="s">
        <v>88</v>
      </c>
      <c r="B321" t="s">
        <v>500</v>
      </c>
      <c r="C321" t="s">
        <v>821</v>
      </c>
      <c r="D321" t="s">
        <v>789</v>
      </c>
      <c r="E321" t="s">
        <v>135</v>
      </c>
      <c r="F321">
        <v>25</v>
      </c>
      <c r="G321" t="s">
        <v>213</v>
      </c>
    </row>
    <row r="322" spans="1:7" x14ac:dyDescent="0.25">
      <c r="A322" t="s">
        <v>91</v>
      </c>
      <c r="B322" t="s">
        <v>822</v>
      </c>
      <c r="C322" t="s">
        <v>823</v>
      </c>
      <c r="D322" t="s">
        <v>824</v>
      </c>
      <c r="E322" t="s">
        <v>135</v>
      </c>
      <c r="F322">
        <v>1</v>
      </c>
      <c r="G322" t="s">
        <v>214</v>
      </c>
    </row>
    <row r="323" spans="1:7" x14ac:dyDescent="0.25">
      <c r="A323" t="s">
        <v>30</v>
      </c>
      <c r="B323" t="s">
        <v>524</v>
      </c>
      <c r="C323" t="s">
        <v>825</v>
      </c>
      <c r="D323" t="s">
        <v>826</v>
      </c>
      <c r="E323" t="s">
        <v>141</v>
      </c>
      <c r="F323">
        <v>20</v>
      </c>
      <c r="G323" t="s">
        <v>215</v>
      </c>
    </row>
    <row r="324" spans="1:7" x14ac:dyDescent="0.25">
      <c r="A324" t="s">
        <v>30</v>
      </c>
      <c r="B324" t="s">
        <v>448</v>
      </c>
      <c r="C324" t="s">
        <v>827</v>
      </c>
      <c r="D324" t="s">
        <v>826</v>
      </c>
      <c r="E324" t="s">
        <v>141</v>
      </c>
      <c r="F324">
        <v>26</v>
      </c>
      <c r="G324" t="s">
        <v>213</v>
      </c>
    </row>
    <row r="325" spans="1:7" x14ac:dyDescent="0.25">
      <c r="A325" t="s">
        <v>30</v>
      </c>
      <c r="B325" t="s">
        <v>450</v>
      </c>
      <c r="C325" t="s">
        <v>828</v>
      </c>
      <c r="D325" t="s">
        <v>826</v>
      </c>
      <c r="E325" t="s">
        <v>141</v>
      </c>
      <c r="F325">
        <v>26</v>
      </c>
      <c r="G325" t="s">
        <v>213</v>
      </c>
    </row>
    <row r="326" spans="1:7" x14ac:dyDescent="0.25">
      <c r="A326" t="s">
        <v>32</v>
      </c>
      <c r="B326" t="s">
        <v>760</v>
      </c>
      <c r="C326" t="s">
        <v>829</v>
      </c>
      <c r="D326" t="s">
        <v>830</v>
      </c>
      <c r="E326" t="s">
        <v>141</v>
      </c>
      <c r="F326">
        <v>20</v>
      </c>
      <c r="G326" t="s">
        <v>212</v>
      </c>
    </row>
    <row r="327" spans="1:7" x14ac:dyDescent="0.25">
      <c r="A327" t="s">
        <v>32</v>
      </c>
      <c r="B327" t="s">
        <v>448</v>
      </c>
      <c r="C327" t="s">
        <v>831</v>
      </c>
      <c r="D327" t="s">
        <v>830</v>
      </c>
      <c r="E327" t="s">
        <v>141</v>
      </c>
      <c r="F327">
        <v>25</v>
      </c>
      <c r="G327" t="s">
        <v>213</v>
      </c>
    </row>
    <row r="328" spans="1:7" x14ac:dyDescent="0.25">
      <c r="A328" t="s">
        <v>34</v>
      </c>
      <c r="B328" t="s">
        <v>365</v>
      </c>
      <c r="C328" t="s">
        <v>832</v>
      </c>
      <c r="D328" t="s">
        <v>833</v>
      </c>
      <c r="E328" t="s">
        <v>141</v>
      </c>
      <c r="F328">
        <v>24</v>
      </c>
      <c r="G328" t="s">
        <v>212</v>
      </c>
    </row>
    <row r="329" spans="1:7" x14ac:dyDescent="0.25">
      <c r="A329" t="s">
        <v>34</v>
      </c>
      <c r="B329" t="s">
        <v>368</v>
      </c>
      <c r="C329" t="s">
        <v>834</v>
      </c>
      <c r="D329" t="s">
        <v>833</v>
      </c>
      <c r="E329" t="s">
        <v>141</v>
      </c>
      <c r="F329">
        <v>24</v>
      </c>
      <c r="G329" t="s">
        <v>212</v>
      </c>
    </row>
    <row r="330" spans="1:7" x14ac:dyDescent="0.25">
      <c r="A330" t="s">
        <v>34</v>
      </c>
      <c r="B330" t="s">
        <v>370</v>
      </c>
      <c r="C330" t="s">
        <v>835</v>
      </c>
      <c r="D330" t="s">
        <v>833</v>
      </c>
      <c r="E330" t="s">
        <v>141</v>
      </c>
      <c r="F330">
        <v>23</v>
      </c>
      <c r="G330" t="s">
        <v>212</v>
      </c>
    </row>
    <row r="331" spans="1:7" x14ac:dyDescent="0.25">
      <c r="A331" t="s">
        <v>34</v>
      </c>
      <c r="B331" t="s">
        <v>372</v>
      </c>
      <c r="C331" t="s">
        <v>836</v>
      </c>
      <c r="D331" t="s">
        <v>833</v>
      </c>
      <c r="E331" t="s">
        <v>141</v>
      </c>
      <c r="F331">
        <v>24</v>
      </c>
      <c r="G331" t="s">
        <v>212</v>
      </c>
    </row>
    <row r="332" spans="1:7" x14ac:dyDescent="0.25">
      <c r="A332" t="s">
        <v>34</v>
      </c>
      <c r="B332" t="s">
        <v>374</v>
      </c>
      <c r="C332" t="s">
        <v>837</v>
      </c>
      <c r="D332" t="s">
        <v>833</v>
      </c>
      <c r="E332" t="s">
        <v>141</v>
      </c>
      <c r="F332">
        <v>24</v>
      </c>
      <c r="G332" t="s">
        <v>212</v>
      </c>
    </row>
    <row r="333" spans="1:7" x14ac:dyDescent="0.25">
      <c r="A333" t="s">
        <v>34</v>
      </c>
      <c r="B333" t="s">
        <v>510</v>
      </c>
      <c r="C333" t="s">
        <v>838</v>
      </c>
      <c r="D333" t="s">
        <v>833</v>
      </c>
      <c r="E333" t="s">
        <v>141</v>
      </c>
      <c r="F333">
        <v>24</v>
      </c>
      <c r="G333" t="s">
        <v>212</v>
      </c>
    </row>
    <row r="334" spans="1:7" x14ac:dyDescent="0.25">
      <c r="A334" t="s">
        <v>34</v>
      </c>
      <c r="B334" t="s">
        <v>380</v>
      </c>
      <c r="C334" t="s">
        <v>839</v>
      </c>
      <c r="D334" t="s">
        <v>833</v>
      </c>
      <c r="E334" t="s">
        <v>141</v>
      </c>
      <c r="F334">
        <v>23</v>
      </c>
      <c r="G334" t="s">
        <v>212</v>
      </c>
    </row>
    <row r="335" spans="1:7" x14ac:dyDescent="0.25">
      <c r="A335" t="s">
        <v>34</v>
      </c>
      <c r="B335" t="s">
        <v>593</v>
      </c>
      <c r="C335" t="s">
        <v>840</v>
      </c>
      <c r="D335" t="s">
        <v>833</v>
      </c>
      <c r="E335" t="s">
        <v>141</v>
      </c>
      <c r="F335">
        <v>24</v>
      </c>
      <c r="G335" t="s">
        <v>212</v>
      </c>
    </row>
    <row r="336" spans="1:7" x14ac:dyDescent="0.25">
      <c r="A336" t="s">
        <v>34</v>
      </c>
      <c r="B336" t="s">
        <v>406</v>
      </c>
      <c r="C336" t="s">
        <v>841</v>
      </c>
      <c r="D336" t="s">
        <v>833</v>
      </c>
      <c r="E336" t="s">
        <v>141</v>
      </c>
      <c r="F336">
        <v>21</v>
      </c>
      <c r="G336" t="s">
        <v>212</v>
      </c>
    </row>
    <row r="337" spans="1:7" x14ac:dyDescent="0.25">
      <c r="A337" t="s">
        <v>34</v>
      </c>
      <c r="B337" t="s">
        <v>408</v>
      </c>
      <c r="C337" t="s">
        <v>842</v>
      </c>
      <c r="D337" t="s">
        <v>833</v>
      </c>
      <c r="E337" t="s">
        <v>141</v>
      </c>
      <c r="F337">
        <v>24</v>
      </c>
      <c r="G337" t="s">
        <v>212</v>
      </c>
    </row>
    <row r="338" spans="1:7" x14ac:dyDescent="0.25">
      <c r="A338" t="s">
        <v>34</v>
      </c>
      <c r="B338" t="s">
        <v>598</v>
      </c>
      <c r="C338" t="s">
        <v>843</v>
      </c>
      <c r="D338" t="s">
        <v>833</v>
      </c>
      <c r="E338" t="s">
        <v>141</v>
      </c>
      <c r="F338">
        <v>20</v>
      </c>
      <c r="G338" t="s">
        <v>212</v>
      </c>
    </row>
    <row r="339" spans="1:7" x14ac:dyDescent="0.25">
      <c r="A339" t="s">
        <v>34</v>
      </c>
      <c r="B339" t="s">
        <v>524</v>
      </c>
      <c r="C339" t="s">
        <v>844</v>
      </c>
      <c r="D339" t="s">
        <v>833</v>
      </c>
      <c r="E339" t="s">
        <v>141</v>
      </c>
      <c r="F339">
        <v>16</v>
      </c>
      <c r="G339" t="s">
        <v>215</v>
      </c>
    </row>
    <row r="340" spans="1:7" x14ac:dyDescent="0.25">
      <c r="A340" t="s">
        <v>34</v>
      </c>
      <c r="B340" t="s">
        <v>526</v>
      </c>
      <c r="C340" t="s">
        <v>845</v>
      </c>
      <c r="D340" t="s">
        <v>833</v>
      </c>
      <c r="E340" t="s">
        <v>141</v>
      </c>
      <c r="F340">
        <v>13</v>
      </c>
      <c r="G340" t="s">
        <v>215</v>
      </c>
    </row>
    <row r="341" spans="1:7" x14ac:dyDescent="0.25">
      <c r="A341" t="s">
        <v>34</v>
      </c>
      <c r="B341" t="s">
        <v>528</v>
      </c>
      <c r="C341" t="s">
        <v>846</v>
      </c>
      <c r="D341" t="s">
        <v>833</v>
      </c>
      <c r="E341" t="s">
        <v>141</v>
      </c>
      <c r="F341">
        <v>15</v>
      </c>
      <c r="G341" t="s">
        <v>215</v>
      </c>
    </row>
    <row r="342" spans="1:7" x14ac:dyDescent="0.25">
      <c r="A342" t="s">
        <v>34</v>
      </c>
      <c r="B342" t="s">
        <v>530</v>
      </c>
      <c r="C342" t="s">
        <v>847</v>
      </c>
      <c r="D342" t="s">
        <v>833</v>
      </c>
      <c r="E342" t="s">
        <v>141</v>
      </c>
      <c r="F342">
        <v>15</v>
      </c>
      <c r="G342" t="s">
        <v>215</v>
      </c>
    </row>
    <row r="343" spans="1:7" x14ac:dyDescent="0.25">
      <c r="A343" t="s">
        <v>34</v>
      </c>
      <c r="B343" t="s">
        <v>484</v>
      </c>
      <c r="C343" t="s">
        <v>848</v>
      </c>
      <c r="D343" t="s">
        <v>833</v>
      </c>
      <c r="E343" t="s">
        <v>141</v>
      </c>
      <c r="F343">
        <v>26</v>
      </c>
      <c r="G343" t="s">
        <v>214</v>
      </c>
    </row>
    <row r="344" spans="1:7" x14ac:dyDescent="0.25">
      <c r="A344" t="s">
        <v>34</v>
      </c>
      <c r="B344" t="s">
        <v>486</v>
      </c>
      <c r="C344" t="s">
        <v>849</v>
      </c>
      <c r="D344" t="s">
        <v>833</v>
      </c>
      <c r="E344" t="s">
        <v>141</v>
      </c>
      <c r="F344">
        <v>26</v>
      </c>
      <c r="G344" t="s">
        <v>214</v>
      </c>
    </row>
    <row r="345" spans="1:7" x14ac:dyDescent="0.25">
      <c r="A345" t="s">
        <v>34</v>
      </c>
      <c r="B345" t="s">
        <v>850</v>
      </c>
      <c r="C345" t="s">
        <v>851</v>
      </c>
      <c r="D345" t="s">
        <v>833</v>
      </c>
      <c r="E345" t="s">
        <v>141</v>
      </c>
      <c r="F345">
        <v>26</v>
      </c>
      <c r="G345" t="s">
        <v>214</v>
      </c>
    </row>
    <row r="346" spans="1:7" x14ac:dyDescent="0.25">
      <c r="A346" t="s">
        <v>34</v>
      </c>
      <c r="B346" t="s">
        <v>852</v>
      </c>
      <c r="C346" t="s">
        <v>853</v>
      </c>
      <c r="D346" t="s">
        <v>833</v>
      </c>
      <c r="E346" t="s">
        <v>141</v>
      </c>
      <c r="F346">
        <v>25</v>
      </c>
      <c r="G346" t="s">
        <v>214</v>
      </c>
    </row>
    <row r="347" spans="1:7" x14ac:dyDescent="0.25">
      <c r="A347" t="s">
        <v>34</v>
      </c>
      <c r="B347" t="s">
        <v>715</v>
      </c>
      <c r="C347" t="s">
        <v>854</v>
      </c>
      <c r="D347" t="s">
        <v>833</v>
      </c>
      <c r="E347" t="s">
        <v>141</v>
      </c>
      <c r="F347">
        <v>24</v>
      </c>
      <c r="G347" t="s">
        <v>214</v>
      </c>
    </row>
    <row r="348" spans="1:7" x14ac:dyDescent="0.25">
      <c r="A348" t="s">
        <v>34</v>
      </c>
      <c r="B348" t="s">
        <v>638</v>
      </c>
      <c r="C348" t="s">
        <v>855</v>
      </c>
      <c r="D348" t="s">
        <v>833</v>
      </c>
      <c r="E348" t="s">
        <v>141</v>
      </c>
      <c r="F348">
        <v>26</v>
      </c>
      <c r="G348" t="s">
        <v>214</v>
      </c>
    </row>
    <row r="349" spans="1:7" x14ac:dyDescent="0.25">
      <c r="A349" t="s">
        <v>35</v>
      </c>
      <c r="B349" t="s">
        <v>365</v>
      </c>
      <c r="C349" t="s">
        <v>856</v>
      </c>
      <c r="D349" t="s">
        <v>857</v>
      </c>
      <c r="E349" t="s">
        <v>141</v>
      </c>
      <c r="F349">
        <v>24</v>
      </c>
      <c r="G349" t="s">
        <v>212</v>
      </c>
    </row>
    <row r="350" spans="1:7" x14ac:dyDescent="0.25">
      <c r="A350" t="s">
        <v>35</v>
      </c>
      <c r="B350" t="s">
        <v>368</v>
      </c>
      <c r="C350" t="s">
        <v>858</v>
      </c>
      <c r="D350" t="s">
        <v>857</v>
      </c>
      <c r="E350" t="s">
        <v>141</v>
      </c>
      <c r="F350">
        <v>24</v>
      </c>
      <c r="G350" t="s">
        <v>212</v>
      </c>
    </row>
    <row r="351" spans="1:7" x14ac:dyDescent="0.25">
      <c r="A351" t="s">
        <v>35</v>
      </c>
      <c r="B351" t="s">
        <v>593</v>
      </c>
      <c r="C351" t="s">
        <v>859</v>
      </c>
      <c r="D351" t="s">
        <v>857</v>
      </c>
      <c r="E351" t="s">
        <v>141</v>
      </c>
      <c r="F351">
        <v>24</v>
      </c>
      <c r="G351" t="s">
        <v>212</v>
      </c>
    </row>
    <row r="352" spans="1:7" x14ac:dyDescent="0.25">
      <c r="A352" t="s">
        <v>35</v>
      </c>
      <c r="B352" t="s">
        <v>860</v>
      </c>
      <c r="C352" t="s">
        <v>861</v>
      </c>
      <c r="D352" t="s">
        <v>857</v>
      </c>
      <c r="E352" t="s">
        <v>141</v>
      </c>
      <c r="F352">
        <v>22</v>
      </c>
      <c r="G352" t="s">
        <v>212</v>
      </c>
    </row>
    <row r="353" spans="1:7" x14ac:dyDescent="0.25">
      <c r="A353" t="s">
        <v>35</v>
      </c>
      <c r="B353" t="s">
        <v>480</v>
      </c>
      <c r="C353" t="s">
        <v>862</v>
      </c>
      <c r="D353" t="s">
        <v>857</v>
      </c>
      <c r="E353" t="s">
        <v>141</v>
      </c>
      <c r="F353">
        <v>26</v>
      </c>
      <c r="G353" t="s">
        <v>214</v>
      </c>
    </row>
    <row r="354" spans="1:7" x14ac:dyDescent="0.25">
      <c r="A354" t="s">
        <v>35</v>
      </c>
      <c r="B354" t="s">
        <v>679</v>
      </c>
      <c r="C354" t="s">
        <v>863</v>
      </c>
      <c r="D354" t="s">
        <v>857</v>
      </c>
      <c r="E354" t="s">
        <v>141</v>
      </c>
      <c r="F354">
        <v>26</v>
      </c>
      <c r="G354" t="s">
        <v>214</v>
      </c>
    </row>
    <row r="355" spans="1:7" x14ac:dyDescent="0.25">
      <c r="A355" t="s">
        <v>35</v>
      </c>
      <c r="B355" t="s">
        <v>864</v>
      </c>
      <c r="C355" t="s">
        <v>865</v>
      </c>
      <c r="D355" t="s">
        <v>857</v>
      </c>
      <c r="E355" t="s">
        <v>141</v>
      </c>
      <c r="F355">
        <v>26</v>
      </c>
      <c r="G355" t="s">
        <v>214</v>
      </c>
    </row>
    <row r="356" spans="1:7" x14ac:dyDescent="0.25">
      <c r="A356" t="s">
        <v>35</v>
      </c>
      <c r="B356" t="s">
        <v>484</v>
      </c>
      <c r="C356" t="s">
        <v>866</v>
      </c>
      <c r="D356" t="s">
        <v>857</v>
      </c>
      <c r="E356" t="s">
        <v>141</v>
      </c>
      <c r="F356">
        <v>26</v>
      </c>
      <c r="G356" t="s">
        <v>214</v>
      </c>
    </row>
    <row r="357" spans="1:7" x14ac:dyDescent="0.25">
      <c r="A357" t="s">
        <v>35</v>
      </c>
      <c r="B357" t="s">
        <v>486</v>
      </c>
      <c r="C357" t="s">
        <v>867</v>
      </c>
      <c r="D357" t="s">
        <v>857</v>
      </c>
      <c r="E357" t="s">
        <v>141</v>
      </c>
      <c r="F357">
        <v>26</v>
      </c>
      <c r="G357" t="s">
        <v>214</v>
      </c>
    </row>
    <row r="358" spans="1:7" x14ac:dyDescent="0.25">
      <c r="A358" t="s">
        <v>35</v>
      </c>
      <c r="B358" t="s">
        <v>850</v>
      </c>
      <c r="C358" t="s">
        <v>868</v>
      </c>
      <c r="D358" t="s">
        <v>857</v>
      </c>
      <c r="E358" t="s">
        <v>141</v>
      </c>
      <c r="F358">
        <v>26</v>
      </c>
      <c r="G358" t="s">
        <v>214</v>
      </c>
    </row>
    <row r="359" spans="1:7" x14ac:dyDescent="0.25">
      <c r="A359" t="s">
        <v>35</v>
      </c>
      <c r="B359" t="s">
        <v>869</v>
      </c>
      <c r="C359" t="s">
        <v>870</v>
      </c>
      <c r="D359" t="s">
        <v>857</v>
      </c>
      <c r="E359" t="s">
        <v>141</v>
      </c>
      <c r="F359">
        <v>26</v>
      </c>
      <c r="G359" t="s">
        <v>214</v>
      </c>
    </row>
    <row r="360" spans="1:7" x14ac:dyDescent="0.25">
      <c r="A360" t="s">
        <v>35</v>
      </c>
      <c r="B360" t="s">
        <v>871</v>
      </c>
      <c r="C360" t="s">
        <v>872</v>
      </c>
      <c r="D360" t="s">
        <v>857</v>
      </c>
      <c r="E360" t="s">
        <v>141</v>
      </c>
      <c r="F360">
        <v>26</v>
      </c>
      <c r="G360" t="s">
        <v>214</v>
      </c>
    </row>
    <row r="361" spans="1:7" x14ac:dyDescent="0.25">
      <c r="A361" t="s">
        <v>35</v>
      </c>
      <c r="B361" t="s">
        <v>873</v>
      </c>
      <c r="C361" t="s">
        <v>874</v>
      </c>
      <c r="D361" t="s">
        <v>857</v>
      </c>
      <c r="E361" t="s">
        <v>141</v>
      </c>
      <c r="F361">
        <v>26</v>
      </c>
      <c r="G361" t="s">
        <v>214</v>
      </c>
    </row>
    <row r="362" spans="1:7" x14ac:dyDescent="0.25">
      <c r="A362" t="s">
        <v>36</v>
      </c>
      <c r="B362" t="s">
        <v>365</v>
      </c>
      <c r="C362" t="s">
        <v>875</v>
      </c>
      <c r="D362" t="s">
        <v>876</v>
      </c>
      <c r="E362" t="s">
        <v>141</v>
      </c>
      <c r="F362">
        <v>9</v>
      </c>
      <c r="G362" t="s">
        <v>212</v>
      </c>
    </row>
    <row r="363" spans="1:7" x14ac:dyDescent="0.25">
      <c r="A363" t="s">
        <v>36</v>
      </c>
      <c r="B363" t="s">
        <v>448</v>
      </c>
      <c r="C363" t="s">
        <v>877</v>
      </c>
      <c r="D363" t="s">
        <v>876</v>
      </c>
      <c r="E363" t="s">
        <v>141</v>
      </c>
      <c r="F363">
        <v>26</v>
      </c>
      <c r="G363" t="s">
        <v>213</v>
      </c>
    </row>
    <row r="364" spans="1:7" x14ac:dyDescent="0.25">
      <c r="A364" t="s">
        <v>36</v>
      </c>
      <c r="B364" t="s">
        <v>450</v>
      </c>
      <c r="C364" t="s">
        <v>878</v>
      </c>
      <c r="D364" t="s">
        <v>876</v>
      </c>
      <c r="E364" t="s">
        <v>141</v>
      </c>
      <c r="F364">
        <v>11</v>
      </c>
      <c r="G364" t="s">
        <v>213</v>
      </c>
    </row>
    <row r="365" spans="1:7" x14ac:dyDescent="0.25">
      <c r="A365" t="s">
        <v>36</v>
      </c>
      <c r="B365" t="s">
        <v>452</v>
      </c>
      <c r="C365" t="s">
        <v>879</v>
      </c>
      <c r="D365" t="s">
        <v>876</v>
      </c>
      <c r="E365" t="s">
        <v>141</v>
      </c>
      <c r="F365">
        <v>4</v>
      </c>
      <c r="G365" t="s">
        <v>213</v>
      </c>
    </row>
    <row r="366" spans="1:7" x14ac:dyDescent="0.25">
      <c r="A366" t="s">
        <v>38</v>
      </c>
      <c r="B366" t="s">
        <v>365</v>
      </c>
      <c r="C366" t="s">
        <v>880</v>
      </c>
      <c r="D366" t="s">
        <v>881</v>
      </c>
      <c r="E366" t="s">
        <v>141</v>
      </c>
      <c r="F366">
        <v>24</v>
      </c>
      <c r="G366" t="s">
        <v>212</v>
      </c>
    </row>
    <row r="367" spans="1:7" x14ac:dyDescent="0.25">
      <c r="A367" t="s">
        <v>38</v>
      </c>
      <c r="B367" t="s">
        <v>368</v>
      </c>
      <c r="C367" t="s">
        <v>185</v>
      </c>
      <c r="D367" t="s">
        <v>881</v>
      </c>
      <c r="E367" t="s">
        <v>141</v>
      </c>
      <c r="F367">
        <v>24</v>
      </c>
      <c r="G367" t="s">
        <v>212</v>
      </c>
    </row>
    <row r="368" spans="1:7" x14ac:dyDescent="0.25">
      <c r="A368" t="s">
        <v>38</v>
      </c>
      <c r="B368" t="s">
        <v>370</v>
      </c>
      <c r="C368" t="s">
        <v>882</v>
      </c>
      <c r="D368" t="s">
        <v>881</v>
      </c>
      <c r="E368" t="s">
        <v>141</v>
      </c>
      <c r="F368">
        <v>24</v>
      </c>
      <c r="G368" t="s">
        <v>212</v>
      </c>
    </row>
    <row r="369" spans="1:7" x14ac:dyDescent="0.25">
      <c r="A369" t="s">
        <v>38</v>
      </c>
      <c r="B369" t="s">
        <v>372</v>
      </c>
      <c r="C369" t="s">
        <v>883</v>
      </c>
      <c r="D369" t="s">
        <v>881</v>
      </c>
      <c r="E369" t="s">
        <v>141</v>
      </c>
      <c r="F369">
        <v>24</v>
      </c>
      <c r="G369" t="s">
        <v>212</v>
      </c>
    </row>
    <row r="370" spans="1:7" x14ac:dyDescent="0.25">
      <c r="A370" t="s">
        <v>38</v>
      </c>
      <c r="B370" t="s">
        <v>374</v>
      </c>
      <c r="C370" t="s">
        <v>884</v>
      </c>
      <c r="D370" t="s">
        <v>881</v>
      </c>
      <c r="E370" t="s">
        <v>141</v>
      </c>
      <c r="F370">
        <v>24</v>
      </c>
      <c r="G370" t="s">
        <v>212</v>
      </c>
    </row>
    <row r="371" spans="1:7" x14ac:dyDescent="0.25">
      <c r="A371" t="s">
        <v>38</v>
      </c>
      <c r="B371" t="s">
        <v>376</v>
      </c>
      <c r="C371" t="s">
        <v>885</v>
      </c>
      <c r="D371" t="s">
        <v>881</v>
      </c>
      <c r="E371" t="s">
        <v>141</v>
      </c>
      <c r="F371">
        <v>24</v>
      </c>
      <c r="G371" t="s">
        <v>212</v>
      </c>
    </row>
    <row r="372" spans="1:7" x14ac:dyDescent="0.25">
      <c r="A372" t="s">
        <v>38</v>
      </c>
      <c r="B372" t="s">
        <v>378</v>
      </c>
      <c r="C372" t="s">
        <v>886</v>
      </c>
      <c r="D372" t="s">
        <v>881</v>
      </c>
      <c r="E372" t="s">
        <v>141</v>
      </c>
      <c r="F372">
        <v>24</v>
      </c>
      <c r="G372" t="s">
        <v>212</v>
      </c>
    </row>
    <row r="373" spans="1:7" x14ac:dyDescent="0.25">
      <c r="A373" t="s">
        <v>38</v>
      </c>
      <c r="B373" t="s">
        <v>510</v>
      </c>
      <c r="C373" t="s">
        <v>887</v>
      </c>
      <c r="D373" t="s">
        <v>881</v>
      </c>
      <c r="E373" t="s">
        <v>141</v>
      </c>
      <c r="F373">
        <v>24</v>
      </c>
      <c r="G373" t="s">
        <v>212</v>
      </c>
    </row>
    <row r="374" spans="1:7" x14ac:dyDescent="0.25">
      <c r="A374" t="s">
        <v>38</v>
      </c>
      <c r="B374" t="s">
        <v>380</v>
      </c>
      <c r="C374" t="s">
        <v>888</v>
      </c>
      <c r="D374" t="s">
        <v>881</v>
      </c>
      <c r="E374" t="s">
        <v>141</v>
      </c>
      <c r="F374">
        <v>24</v>
      </c>
      <c r="G374" t="s">
        <v>212</v>
      </c>
    </row>
    <row r="375" spans="1:7" x14ac:dyDescent="0.25">
      <c r="A375" t="s">
        <v>38</v>
      </c>
      <c r="B375" t="s">
        <v>382</v>
      </c>
      <c r="C375" t="s">
        <v>186</v>
      </c>
      <c r="D375" t="s">
        <v>881</v>
      </c>
      <c r="E375" t="s">
        <v>141</v>
      </c>
      <c r="F375">
        <v>24</v>
      </c>
      <c r="G375" t="s">
        <v>212</v>
      </c>
    </row>
    <row r="376" spans="1:7" x14ac:dyDescent="0.25">
      <c r="A376" t="s">
        <v>38</v>
      </c>
      <c r="B376" t="s">
        <v>591</v>
      </c>
      <c r="C376" t="s">
        <v>889</v>
      </c>
      <c r="D376" t="s">
        <v>881</v>
      </c>
      <c r="E376" t="s">
        <v>141</v>
      </c>
      <c r="F376">
        <v>24</v>
      </c>
      <c r="G376" t="s">
        <v>212</v>
      </c>
    </row>
    <row r="377" spans="1:7" x14ac:dyDescent="0.25">
      <c r="A377" t="s">
        <v>38</v>
      </c>
      <c r="B377" t="s">
        <v>384</v>
      </c>
      <c r="C377" t="s">
        <v>890</v>
      </c>
      <c r="D377" t="s">
        <v>881</v>
      </c>
      <c r="E377" t="s">
        <v>141</v>
      </c>
      <c r="F377">
        <v>24</v>
      </c>
      <c r="G377" t="s">
        <v>212</v>
      </c>
    </row>
    <row r="378" spans="1:7" x14ac:dyDescent="0.25">
      <c r="A378" t="s">
        <v>38</v>
      </c>
      <c r="B378" t="s">
        <v>386</v>
      </c>
      <c r="C378" t="s">
        <v>891</v>
      </c>
      <c r="D378" t="s">
        <v>881</v>
      </c>
      <c r="E378" t="s">
        <v>141</v>
      </c>
      <c r="F378">
        <v>24</v>
      </c>
      <c r="G378" t="s">
        <v>212</v>
      </c>
    </row>
    <row r="379" spans="1:7" x14ac:dyDescent="0.25">
      <c r="A379" t="s">
        <v>38</v>
      </c>
      <c r="B379" t="s">
        <v>892</v>
      </c>
      <c r="C379" t="s">
        <v>893</v>
      </c>
      <c r="D379" t="s">
        <v>881</v>
      </c>
      <c r="E379" t="s">
        <v>141</v>
      </c>
      <c r="F379">
        <v>24</v>
      </c>
      <c r="G379" t="s">
        <v>212</v>
      </c>
    </row>
    <row r="380" spans="1:7" x14ac:dyDescent="0.25">
      <c r="A380" t="s">
        <v>38</v>
      </c>
      <c r="B380" t="s">
        <v>388</v>
      </c>
      <c r="C380" t="s">
        <v>894</v>
      </c>
      <c r="D380" t="s">
        <v>881</v>
      </c>
      <c r="E380" t="s">
        <v>141</v>
      </c>
      <c r="F380">
        <v>23</v>
      </c>
      <c r="G380" t="s">
        <v>212</v>
      </c>
    </row>
    <row r="381" spans="1:7" x14ac:dyDescent="0.25">
      <c r="A381" t="s">
        <v>38</v>
      </c>
      <c r="B381" t="s">
        <v>895</v>
      </c>
      <c r="C381" t="s">
        <v>896</v>
      </c>
      <c r="D381" t="s">
        <v>881</v>
      </c>
      <c r="E381" t="s">
        <v>141</v>
      </c>
      <c r="F381">
        <v>24</v>
      </c>
      <c r="G381" t="s">
        <v>212</v>
      </c>
    </row>
    <row r="382" spans="1:7" x14ac:dyDescent="0.25">
      <c r="A382" t="s">
        <v>38</v>
      </c>
      <c r="B382" t="s">
        <v>593</v>
      </c>
      <c r="C382" t="s">
        <v>897</v>
      </c>
      <c r="D382" t="s">
        <v>881</v>
      </c>
      <c r="E382" t="s">
        <v>141</v>
      </c>
      <c r="F382">
        <v>24</v>
      </c>
      <c r="G382" t="s">
        <v>212</v>
      </c>
    </row>
    <row r="383" spans="1:7" x14ac:dyDescent="0.25">
      <c r="A383" t="s">
        <v>38</v>
      </c>
      <c r="B383" t="s">
        <v>595</v>
      </c>
      <c r="C383" t="s">
        <v>898</v>
      </c>
      <c r="D383" t="s">
        <v>881</v>
      </c>
      <c r="E383" t="s">
        <v>141</v>
      </c>
      <c r="F383">
        <v>24</v>
      </c>
      <c r="G383" t="s">
        <v>212</v>
      </c>
    </row>
    <row r="384" spans="1:7" x14ac:dyDescent="0.25">
      <c r="A384" t="s">
        <v>38</v>
      </c>
      <c r="B384" t="s">
        <v>480</v>
      </c>
      <c r="C384" t="s">
        <v>899</v>
      </c>
      <c r="D384" t="s">
        <v>881</v>
      </c>
      <c r="E384" t="s">
        <v>141</v>
      </c>
      <c r="F384">
        <v>26</v>
      </c>
      <c r="G384" t="s">
        <v>214</v>
      </c>
    </row>
    <row r="385" spans="1:7" x14ac:dyDescent="0.25">
      <c r="A385" t="s">
        <v>38</v>
      </c>
      <c r="B385" t="s">
        <v>679</v>
      </c>
      <c r="C385" t="s">
        <v>900</v>
      </c>
      <c r="D385" t="s">
        <v>881</v>
      </c>
      <c r="E385" t="s">
        <v>141</v>
      </c>
      <c r="F385">
        <v>26</v>
      </c>
      <c r="G385" t="s">
        <v>214</v>
      </c>
    </row>
    <row r="386" spans="1:7" x14ac:dyDescent="0.25">
      <c r="A386" t="s">
        <v>38</v>
      </c>
      <c r="B386" t="s">
        <v>482</v>
      </c>
      <c r="C386" t="s">
        <v>901</v>
      </c>
      <c r="D386" t="s">
        <v>881</v>
      </c>
      <c r="E386" t="s">
        <v>141</v>
      </c>
      <c r="F386">
        <v>26</v>
      </c>
      <c r="G386" t="s">
        <v>214</v>
      </c>
    </row>
    <row r="387" spans="1:7" x14ac:dyDescent="0.25">
      <c r="A387" t="s">
        <v>38</v>
      </c>
      <c r="B387" t="s">
        <v>864</v>
      </c>
      <c r="C387" t="s">
        <v>902</v>
      </c>
      <c r="D387" t="s">
        <v>881</v>
      </c>
      <c r="E387" t="s">
        <v>141</v>
      </c>
      <c r="F387">
        <v>26</v>
      </c>
      <c r="G387" t="s">
        <v>214</v>
      </c>
    </row>
    <row r="388" spans="1:7" x14ac:dyDescent="0.25">
      <c r="A388" t="s">
        <v>38</v>
      </c>
      <c r="B388" t="s">
        <v>852</v>
      </c>
      <c r="C388" t="s">
        <v>903</v>
      </c>
      <c r="D388" t="s">
        <v>881</v>
      </c>
      <c r="E388" t="s">
        <v>141</v>
      </c>
      <c r="F388">
        <v>26</v>
      </c>
      <c r="G388" t="s">
        <v>214</v>
      </c>
    </row>
    <row r="389" spans="1:7" x14ac:dyDescent="0.25">
      <c r="A389" t="s">
        <v>38</v>
      </c>
      <c r="B389" t="s">
        <v>904</v>
      </c>
      <c r="C389" t="s">
        <v>905</v>
      </c>
      <c r="D389" t="s">
        <v>881</v>
      </c>
      <c r="E389" t="s">
        <v>141</v>
      </c>
      <c r="F389">
        <v>26</v>
      </c>
      <c r="G389" t="s">
        <v>214</v>
      </c>
    </row>
    <row r="390" spans="1:7" x14ac:dyDescent="0.25">
      <c r="A390" t="s">
        <v>38</v>
      </c>
      <c r="B390" t="s">
        <v>488</v>
      </c>
      <c r="C390" t="s">
        <v>906</v>
      </c>
      <c r="D390" t="s">
        <v>881</v>
      </c>
      <c r="E390" t="s">
        <v>141</v>
      </c>
      <c r="F390">
        <v>26</v>
      </c>
      <c r="G390" t="s">
        <v>214</v>
      </c>
    </row>
    <row r="391" spans="1:7" x14ac:dyDescent="0.25">
      <c r="A391" t="s">
        <v>38</v>
      </c>
      <c r="B391" t="s">
        <v>907</v>
      </c>
      <c r="C391" t="s">
        <v>908</v>
      </c>
      <c r="D391" t="s">
        <v>881</v>
      </c>
      <c r="E391" t="s">
        <v>141</v>
      </c>
      <c r="F391">
        <v>26</v>
      </c>
      <c r="G391" t="s">
        <v>214</v>
      </c>
    </row>
    <row r="392" spans="1:7" x14ac:dyDescent="0.25">
      <c r="A392" t="s">
        <v>38</v>
      </c>
      <c r="B392" t="s">
        <v>909</v>
      </c>
      <c r="C392" t="s">
        <v>910</v>
      </c>
      <c r="D392" t="s">
        <v>881</v>
      </c>
      <c r="E392" t="s">
        <v>141</v>
      </c>
      <c r="F392">
        <v>26</v>
      </c>
      <c r="G392" t="s">
        <v>214</v>
      </c>
    </row>
    <row r="393" spans="1:7" x14ac:dyDescent="0.25">
      <c r="A393" t="s">
        <v>38</v>
      </c>
      <c r="B393" t="s">
        <v>763</v>
      </c>
      <c r="C393" t="s">
        <v>911</v>
      </c>
      <c r="D393" t="s">
        <v>881</v>
      </c>
      <c r="E393" t="s">
        <v>141</v>
      </c>
      <c r="F393">
        <v>26</v>
      </c>
      <c r="G393" t="s">
        <v>214</v>
      </c>
    </row>
    <row r="394" spans="1:7" x14ac:dyDescent="0.25">
      <c r="A394" t="s">
        <v>38</v>
      </c>
      <c r="B394" t="s">
        <v>912</v>
      </c>
      <c r="C394" t="s">
        <v>913</v>
      </c>
      <c r="D394" t="s">
        <v>881</v>
      </c>
      <c r="E394" t="s">
        <v>141</v>
      </c>
      <c r="F394">
        <v>26</v>
      </c>
      <c r="G394" t="s">
        <v>214</v>
      </c>
    </row>
    <row r="395" spans="1:7" x14ac:dyDescent="0.25">
      <c r="A395" t="s">
        <v>38</v>
      </c>
      <c r="B395" t="s">
        <v>490</v>
      </c>
      <c r="C395" t="s">
        <v>914</v>
      </c>
      <c r="D395" t="s">
        <v>881</v>
      </c>
      <c r="E395" t="s">
        <v>141</v>
      </c>
      <c r="F395">
        <v>26</v>
      </c>
      <c r="G395" t="s">
        <v>214</v>
      </c>
    </row>
    <row r="396" spans="1:7" x14ac:dyDescent="0.25">
      <c r="A396" t="s">
        <v>38</v>
      </c>
      <c r="B396" t="s">
        <v>492</v>
      </c>
      <c r="C396" t="s">
        <v>915</v>
      </c>
      <c r="D396" t="s">
        <v>881</v>
      </c>
      <c r="E396" t="s">
        <v>141</v>
      </c>
      <c r="F396">
        <v>26</v>
      </c>
      <c r="G396" t="s">
        <v>214</v>
      </c>
    </row>
    <row r="397" spans="1:7" x14ac:dyDescent="0.25">
      <c r="A397" t="s">
        <v>38</v>
      </c>
      <c r="B397" t="s">
        <v>916</v>
      </c>
      <c r="C397" t="s">
        <v>917</v>
      </c>
      <c r="D397" t="s">
        <v>881</v>
      </c>
      <c r="E397" t="s">
        <v>141</v>
      </c>
      <c r="F397">
        <v>26</v>
      </c>
      <c r="G397" t="s">
        <v>214</v>
      </c>
    </row>
    <row r="398" spans="1:7" x14ac:dyDescent="0.25">
      <c r="A398" t="s">
        <v>38</v>
      </c>
      <c r="B398" t="s">
        <v>918</v>
      </c>
      <c r="C398" t="s">
        <v>919</v>
      </c>
      <c r="D398" t="s">
        <v>881</v>
      </c>
      <c r="E398" t="s">
        <v>141</v>
      </c>
      <c r="F398">
        <v>26</v>
      </c>
      <c r="G398" t="s">
        <v>214</v>
      </c>
    </row>
    <row r="399" spans="1:7" x14ac:dyDescent="0.25">
      <c r="A399" t="s">
        <v>39</v>
      </c>
      <c r="B399" t="s">
        <v>365</v>
      </c>
      <c r="C399" t="s">
        <v>920</v>
      </c>
      <c r="D399" t="s">
        <v>921</v>
      </c>
      <c r="E399" t="s">
        <v>141</v>
      </c>
      <c r="F399">
        <v>24</v>
      </c>
      <c r="G399" t="s">
        <v>212</v>
      </c>
    </row>
    <row r="400" spans="1:7" x14ac:dyDescent="0.25">
      <c r="A400" t="s">
        <v>39</v>
      </c>
      <c r="B400" t="s">
        <v>368</v>
      </c>
      <c r="C400" t="s">
        <v>922</v>
      </c>
      <c r="D400" t="s">
        <v>921</v>
      </c>
      <c r="E400" t="s">
        <v>141</v>
      </c>
      <c r="F400">
        <v>24</v>
      </c>
      <c r="G400" t="s">
        <v>212</v>
      </c>
    </row>
    <row r="401" spans="1:7" x14ac:dyDescent="0.25">
      <c r="A401" t="s">
        <v>39</v>
      </c>
      <c r="B401" t="s">
        <v>370</v>
      </c>
      <c r="C401" t="s">
        <v>923</v>
      </c>
      <c r="D401" t="s">
        <v>921</v>
      </c>
      <c r="E401" t="s">
        <v>141</v>
      </c>
      <c r="F401">
        <v>18</v>
      </c>
      <c r="G401" t="s">
        <v>212</v>
      </c>
    </row>
    <row r="402" spans="1:7" x14ac:dyDescent="0.25">
      <c r="A402" t="s">
        <v>39</v>
      </c>
      <c r="B402" t="s">
        <v>372</v>
      </c>
      <c r="C402" t="s">
        <v>924</v>
      </c>
      <c r="D402" t="s">
        <v>921</v>
      </c>
      <c r="E402" t="s">
        <v>141</v>
      </c>
      <c r="F402">
        <v>17</v>
      </c>
      <c r="G402" t="s">
        <v>212</v>
      </c>
    </row>
    <row r="403" spans="1:7" x14ac:dyDescent="0.25">
      <c r="A403" t="s">
        <v>39</v>
      </c>
      <c r="B403" t="s">
        <v>374</v>
      </c>
      <c r="C403" t="s">
        <v>925</v>
      </c>
      <c r="D403" t="s">
        <v>921</v>
      </c>
      <c r="E403" t="s">
        <v>141</v>
      </c>
      <c r="F403">
        <v>23</v>
      </c>
      <c r="G403" t="s">
        <v>212</v>
      </c>
    </row>
    <row r="404" spans="1:7" x14ac:dyDescent="0.25">
      <c r="A404" t="s">
        <v>39</v>
      </c>
      <c r="B404" t="s">
        <v>376</v>
      </c>
      <c r="C404" t="s">
        <v>926</v>
      </c>
      <c r="D404" t="s">
        <v>921</v>
      </c>
      <c r="E404" t="s">
        <v>141</v>
      </c>
      <c r="F404">
        <v>23</v>
      </c>
      <c r="G404" t="s">
        <v>212</v>
      </c>
    </row>
    <row r="405" spans="1:7" x14ac:dyDescent="0.25">
      <c r="A405" t="s">
        <v>39</v>
      </c>
      <c r="B405" t="s">
        <v>480</v>
      </c>
      <c r="C405" t="s">
        <v>187</v>
      </c>
      <c r="D405" t="s">
        <v>921</v>
      </c>
      <c r="E405" t="s">
        <v>141</v>
      </c>
      <c r="F405">
        <v>26</v>
      </c>
      <c r="G405" t="s">
        <v>214</v>
      </c>
    </row>
    <row r="406" spans="1:7" x14ac:dyDescent="0.25">
      <c r="A406" t="s">
        <v>39</v>
      </c>
      <c r="B406" t="s">
        <v>679</v>
      </c>
      <c r="C406" t="s">
        <v>927</v>
      </c>
      <c r="D406" t="s">
        <v>921</v>
      </c>
      <c r="E406" t="s">
        <v>141</v>
      </c>
      <c r="F406">
        <v>26</v>
      </c>
      <c r="G406" t="s">
        <v>214</v>
      </c>
    </row>
    <row r="407" spans="1:7" x14ac:dyDescent="0.25">
      <c r="A407" t="s">
        <v>39</v>
      </c>
      <c r="B407" t="s">
        <v>484</v>
      </c>
      <c r="C407" t="s">
        <v>928</v>
      </c>
      <c r="D407" t="s">
        <v>921</v>
      </c>
      <c r="E407" t="s">
        <v>141</v>
      </c>
      <c r="F407">
        <v>26</v>
      </c>
      <c r="G407" t="s">
        <v>214</v>
      </c>
    </row>
    <row r="408" spans="1:7" x14ac:dyDescent="0.25">
      <c r="A408" t="s">
        <v>39</v>
      </c>
      <c r="B408" t="s">
        <v>486</v>
      </c>
      <c r="C408" t="s">
        <v>929</v>
      </c>
      <c r="D408" t="s">
        <v>921</v>
      </c>
      <c r="E408" t="s">
        <v>141</v>
      </c>
      <c r="F408">
        <v>26</v>
      </c>
      <c r="G408" t="s">
        <v>214</v>
      </c>
    </row>
    <row r="409" spans="1:7" x14ac:dyDescent="0.25">
      <c r="A409" t="s">
        <v>39</v>
      </c>
      <c r="B409" t="s">
        <v>912</v>
      </c>
      <c r="C409" t="s">
        <v>930</v>
      </c>
      <c r="D409" t="s">
        <v>921</v>
      </c>
      <c r="E409" t="s">
        <v>141</v>
      </c>
      <c r="F409">
        <v>25</v>
      </c>
      <c r="G409" t="s">
        <v>214</v>
      </c>
    </row>
    <row r="410" spans="1:7" x14ac:dyDescent="0.25">
      <c r="A410" t="s">
        <v>39</v>
      </c>
      <c r="B410" t="s">
        <v>638</v>
      </c>
      <c r="C410" t="s">
        <v>931</v>
      </c>
      <c r="D410" t="s">
        <v>921</v>
      </c>
      <c r="E410" t="s">
        <v>141</v>
      </c>
      <c r="F410">
        <v>26</v>
      </c>
      <c r="G410" t="s">
        <v>214</v>
      </c>
    </row>
    <row r="411" spans="1:7" x14ac:dyDescent="0.25">
      <c r="A411" t="s">
        <v>35</v>
      </c>
      <c r="B411" t="s">
        <v>822</v>
      </c>
      <c r="C411" t="s">
        <v>932</v>
      </c>
      <c r="D411" t="s">
        <v>857</v>
      </c>
      <c r="E411" t="s">
        <v>141</v>
      </c>
      <c r="F411">
        <v>25</v>
      </c>
      <c r="G411" t="s">
        <v>214</v>
      </c>
    </row>
    <row r="412" spans="1:7" x14ac:dyDescent="0.25">
      <c r="A412" t="s">
        <v>35</v>
      </c>
      <c r="B412" t="s">
        <v>933</v>
      </c>
      <c r="C412" t="s">
        <v>934</v>
      </c>
      <c r="D412" t="s">
        <v>857</v>
      </c>
      <c r="E412" t="s">
        <v>141</v>
      </c>
      <c r="F412">
        <v>25</v>
      </c>
      <c r="G412" t="s">
        <v>214</v>
      </c>
    </row>
    <row r="413" spans="1:7" x14ac:dyDescent="0.25">
      <c r="A413" t="s">
        <v>38</v>
      </c>
      <c r="B413" t="s">
        <v>584</v>
      </c>
      <c r="C413" t="s">
        <v>935</v>
      </c>
      <c r="D413" t="s">
        <v>881</v>
      </c>
      <c r="E413" t="s">
        <v>141</v>
      </c>
      <c r="F413">
        <v>26</v>
      </c>
      <c r="G413" t="s">
        <v>214</v>
      </c>
    </row>
    <row r="414" spans="1:7" x14ac:dyDescent="0.25">
      <c r="A414" t="s">
        <v>38</v>
      </c>
      <c r="B414" t="s">
        <v>936</v>
      </c>
      <c r="C414" t="s">
        <v>937</v>
      </c>
      <c r="D414" t="s">
        <v>881</v>
      </c>
      <c r="E414" t="s">
        <v>141</v>
      </c>
      <c r="F414">
        <v>26</v>
      </c>
      <c r="G414" t="s">
        <v>214</v>
      </c>
    </row>
    <row r="415" spans="1:7" x14ac:dyDescent="0.25">
      <c r="A415" t="s">
        <v>38</v>
      </c>
      <c r="B415" t="s">
        <v>508</v>
      </c>
      <c r="C415" t="s">
        <v>938</v>
      </c>
      <c r="D415" t="s">
        <v>881</v>
      </c>
      <c r="E415" t="s">
        <v>141</v>
      </c>
      <c r="F415">
        <v>24</v>
      </c>
      <c r="G415" t="s">
        <v>214</v>
      </c>
    </row>
    <row r="416" spans="1:7" x14ac:dyDescent="0.25">
      <c r="A416" t="s">
        <v>49</v>
      </c>
      <c r="B416" t="s">
        <v>374</v>
      </c>
      <c r="C416" t="s">
        <v>939</v>
      </c>
      <c r="D416" t="s">
        <v>940</v>
      </c>
      <c r="E416" t="s">
        <v>149</v>
      </c>
      <c r="F416">
        <v>20</v>
      </c>
      <c r="G416" t="s">
        <v>212</v>
      </c>
    </row>
    <row r="417" spans="1:7" x14ac:dyDescent="0.25">
      <c r="A417" t="s">
        <v>49</v>
      </c>
      <c r="B417" t="s">
        <v>941</v>
      </c>
      <c r="C417" t="s">
        <v>942</v>
      </c>
      <c r="D417" t="s">
        <v>940</v>
      </c>
      <c r="E417" t="s">
        <v>149</v>
      </c>
      <c r="F417">
        <v>20</v>
      </c>
      <c r="G417" t="s">
        <v>212</v>
      </c>
    </row>
    <row r="418" spans="1:7" x14ac:dyDescent="0.25">
      <c r="A418" t="s">
        <v>49</v>
      </c>
      <c r="B418" t="s">
        <v>943</v>
      </c>
      <c r="C418" t="s">
        <v>944</v>
      </c>
      <c r="D418" t="s">
        <v>940</v>
      </c>
      <c r="E418" t="s">
        <v>149</v>
      </c>
      <c r="F418">
        <v>19</v>
      </c>
      <c r="G418" t="s">
        <v>212</v>
      </c>
    </row>
    <row r="419" spans="1:7" x14ac:dyDescent="0.25">
      <c r="A419" t="s">
        <v>49</v>
      </c>
      <c r="B419" t="s">
        <v>406</v>
      </c>
      <c r="C419" t="s">
        <v>191</v>
      </c>
      <c r="D419" t="s">
        <v>940</v>
      </c>
      <c r="E419" t="s">
        <v>149</v>
      </c>
      <c r="F419">
        <v>18</v>
      </c>
      <c r="G419" t="s">
        <v>212</v>
      </c>
    </row>
    <row r="420" spans="1:7" x14ac:dyDescent="0.25">
      <c r="A420" t="s">
        <v>49</v>
      </c>
      <c r="B420" t="s">
        <v>945</v>
      </c>
      <c r="C420" t="s">
        <v>946</v>
      </c>
      <c r="D420" t="s">
        <v>940</v>
      </c>
      <c r="E420" t="s">
        <v>149</v>
      </c>
      <c r="F420">
        <v>20</v>
      </c>
      <c r="G420" t="s">
        <v>212</v>
      </c>
    </row>
    <row r="421" spans="1:7" x14ac:dyDescent="0.25">
      <c r="A421" t="s">
        <v>49</v>
      </c>
      <c r="B421" t="s">
        <v>524</v>
      </c>
      <c r="C421" t="s">
        <v>947</v>
      </c>
      <c r="D421" t="s">
        <v>940</v>
      </c>
      <c r="E421" t="s">
        <v>149</v>
      </c>
      <c r="F421">
        <v>14</v>
      </c>
      <c r="G421" t="s">
        <v>215</v>
      </c>
    </row>
    <row r="422" spans="1:7" x14ac:dyDescent="0.25">
      <c r="A422" t="s">
        <v>49</v>
      </c>
      <c r="B422" t="s">
        <v>526</v>
      </c>
      <c r="C422" t="s">
        <v>948</v>
      </c>
      <c r="D422" t="s">
        <v>940</v>
      </c>
      <c r="E422" t="s">
        <v>149</v>
      </c>
      <c r="F422">
        <v>12</v>
      </c>
      <c r="G422" t="s">
        <v>215</v>
      </c>
    </row>
    <row r="423" spans="1:7" x14ac:dyDescent="0.25">
      <c r="A423" t="s">
        <v>49</v>
      </c>
      <c r="B423" t="s">
        <v>528</v>
      </c>
      <c r="C423" t="s">
        <v>949</v>
      </c>
      <c r="D423" t="s">
        <v>940</v>
      </c>
      <c r="E423" t="s">
        <v>149</v>
      </c>
      <c r="F423">
        <v>14</v>
      </c>
      <c r="G423" t="s">
        <v>215</v>
      </c>
    </row>
    <row r="424" spans="1:7" x14ac:dyDescent="0.25">
      <c r="A424" t="s">
        <v>49</v>
      </c>
      <c r="B424" t="s">
        <v>530</v>
      </c>
      <c r="C424" t="s">
        <v>950</v>
      </c>
      <c r="D424" t="s">
        <v>940</v>
      </c>
      <c r="E424" t="s">
        <v>149</v>
      </c>
      <c r="F424">
        <v>4</v>
      </c>
      <c r="G424" t="s">
        <v>215</v>
      </c>
    </row>
    <row r="425" spans="1:7" x14ac:dyDescent="0.25">
      <c r="A425" t="s">
        <v>49</v>
      </c>
      <c r="B425" t="s">
        <v>532</v>
      </c>
      <c r="C425" t="s">
        <v>951</v>
      </c>
      <c r="D425" t="s">
        <v>940</v>
      </c>
      <c r="E425" t="s">
        <v>149</v>
      </c>
      <c r="F425">
        <v>7</v>
      </c>
      <c r="G425" t="s">
        <v>215</v>
      </c>
    </row>
    <row r="426" spans="1:7" x14ac:dyDescent="0.25">
      <c r="A426" t="s">
        <v>49</v>
      </c>
      <c r="B426" t="s">
        <v>534</v>
      </c>
      <c r="C426" t="s">
        <v>952</v>
      </c>
      <c r="D426" t="s">
        <v>940</v>
      </c>
      <c r="E426" t="s">
        <v>149</v>
      </c>
      <c r="F426">
        <v>22</v>
      </c>
      <c r="G426" t="s">
        <v>215</v>
      </c>
    </row>
    <row r="427" spans="1:7" x14ac:dyDescent="0.25">
      <c r="A427" t="s">
        <v>49</v>
      </c>
      <c r="B427" t="s">
        <v>953</v>
      </c>
      <c r="C427" t="s">
        <v>954</v>
      </c>
      <c r="D427" t="s">
        <v>940</v>
      </c>
      <c r="E427" t="s">
        <v>149</v>
      </c>
      <c r="F427">
        <v>19</v>
      </c>
      <c r="G427" t="s">
        <v>215</v>
      </c>
    </row>
    <row r="428" spans="1:7" x14ac:dyDescent="0.25">
      <c r="A428" t="s">
        <v>49</v>
      </c>
      <c r="B428" t="s">
        <v>536</v>
      </c>
      <c r="C428" t="s">
        <v>955</v>
      </c>
      <c r="D428" t="s">
        <v>940</v>
      </c>
      <c r="E428" t="s">
        <v>149</v>
      </c>
      <c r="F428">
        <v>18</v>
      </c>
      <c r="G428" t="s">
        <v>215</v>
      </c>
    </row>
    <row r="429" spans="1:7" x14ac:dyDescent="0.25">
      <c r="A429" t="s">
        <v>49</v>
      </c>
      <c r="B429" t="s">
        <v>436</v>
      </c>
      <c r="C429" t="s">
        <v>956</v>
      </c>
      <c r="D429" t="s">
        <v>940</v>
      </c>
      <c r="E429" t="s">
        <v>149</v>
      </c>
      <c r="F429">
        <v>26</v>
      </c>
      <c r="G429" t="s">
        <v>215</v>
      </c>
    </row>
    <row r="430" spans="1:7" x14ac:dyDescent="0.25">
      <c r="A430" t="s">
        <v>49</v>
      </c>
      <c r="B430" t="s">
        <v>538</v>
      </c>
      <c r="C430" t="s">
        <v>957</v>
      </c>
      <c r="D430" t="s">
        <v>940</v>
      </c>
      <c r="E430" t="s">
        <v>149</v>
      </c>
      <c r="F430">
        <v>8</v>
      </c>
      <c r="G430" t="s">
        <v>215</v>
      </c>
    </row>
    <row r="431" spans="1:7" x14ac:dyDescent="0.25">
      <c r="A431" t="s">
        <v>49</v>
      </c>
      <c r="B431" t="s">
        <v>540</v>
      </c>
      <c r="C431" t="s">
        <v>958</v>
      </c>
      <c r="D431" t="s">
        <v>940</v>
      </c>
      <c r="E431" t="s">
        <v>149</v>
      </c>
      <c r="F431">
        <v>3</v>
      </c>
      <c r="G431" t="s">
        <v>215</v>
      </c>
    </row>
    <row r="432" spans="1:7" x14ac:dyDescent="0.25">
      <c r="A432" t="s">
        <v>49</v>
      </c>
      <c r="B432" t="s">
        <v>438</v>
      </c>
      <c r="C432" t="s">
        <v>959</v>
      </c>
      <c r="D432" t="s">
        <v>940</v>
      </c>
      <c r="E432" t="s">
        <v>149</v>
      </c>
      <c r="F432">
        <v>15</v>
      </c>
      <c r="G432" t="s">
        <v>215</v>
      </c>
    </row>
    <row r="433" spans="1:7" x14ac:dyDescent="0.25">
      <c r="A433" t="s">
        <v>49</v>
      </c>
      <c r="B433" t="s">
        <v>960</v>
      </c>
      <c r="C433" t="s">
        <v>961</v>
      </c>
      <c r="D433" t="s">
        <v>940</v>
      </c>
      <c r="E433" t="s">
        <v>149</v>
      </c>
      <c r="F433">
        <v>0</v>
      </c>
      <c r="G433" t="s">
        <v>215</v>
      </c>
    </row>
    <row r="434" spans="1:7" x14ac:dyDescent="0.25">
      <c r="A434" t="s">
        <v>49</v>
      </c>
      <c r="B434" t="s">
        <v>542</v>
      </c>
      <c r="C434" t="s">
        <v>962</v>
      </c>
      <c r="D434" t="s">
        <v>940</v>
      </c>
      <c r="E434" t="s">
        <v>149</v>
      </c>
      <c r="F434">
        <v>19</v>
      </c>
      <c r="G434" t="s">
        <v>215</v>
      </c>
    </row>
    <row r="435" spans="1:7" x14ac:dyDescent="0.25">
      <c r="A435" t="s">
        <v>49</v>
      </c>
      <c r="B435" t="s">
        <v>448</v>
      </c>
      <c r="C435" t="s">
        <v>963</v>
      </c>
      <c r="D435" t="s">
        <v>940</v>
      </c>
      <c r="E435" t="s">
        <v>149</v>
      </c>
      <c r="F435">
        <v>20</v>
      </c>
      <c r="G435" t="s">
        <v>213</v>
      </c>
    </row>
    <row r="436" spans="1:7" x14ac:dyDescent="0.25">
      <c r="A436" t="s">
        <v>49</v>
      </c>
      <c r="B436" t="s">
        <v>456</v>
      </c>
      <c r="C436" t="s">
        <v>964</v>
      </c>
      <c r="D436" t="s">
        <v>940</v>
      </c>
      <c r="E436" t="s">
        <v>149</v>
      </c>
      <c r="F436">
        <v>19</v>
      </c>
      <c r="G436" t="s">
        <v>213</v>
      </c>
    </row>
    <row r="437" spans="1:7" x14ac:dyDescent="0.25">
      <c r="A437" t="s">
        <v>49</v>
      </c>
      <c r="B437" t="s">
        <v>965</v>
      </c>
      <c r="C437" t="s">
        <v>966</v>
      </c>
      <c r="D437" t="s">
        <v>940</v>
      </c>
      <c r="E437" t="s">
        <v>149</v>
      </c>
      <c r="F437">
        <v>19</v>
      </c>
      <c r="G437" t="s">
        <v>213</v>
      </c>
    </row>
    <row r="438" spans="1:7" x14ac:dyDescent="0.25">
      <c r="A438" t="s">
        <v>49</v>
      </c>
      <c r="B438" t="s">
        <v>967</v>
      </c>
      <c r="C438" t="s">
        <v>968</v>
      </c>
      <c r="D438" t="s">
        <v>940</v>
      </c>
      <c r="E438" t="s">
        <v>149</v>
      </c>
      <c r="F438">
        <v>20</v>
      </c>
      <c r="G438" t="s">
        <v>213</v>
      </c>
    </row>
    <row r="439" spans="1:7" x14ac:dyDescent="0.25">
      <c r="A439" t="s">
        <v>49</v>
      </c>
      <c r="B439" t="s">
        <v>969</v>
      </c>
      <c r="C439" t="s">
        <v>970</v>
      </c>
      <c r="D439" t="s">
        <v>940</v>
      </c>
      <c r="E439" t="s">
        <v>149</v>
      </c>
      <c r="F439">
        <v>20</v>
      </c>
      <c r="G439" t="s">
        <v>213</v>
      </c>
    </row>
    <row r="440" spans="1:7" x14ac:dyDescent="0.25">
      <c r="A440" t="s">
        <v>51</v>
      </c>
      <c r="B440" t="s">
        <v>448</v>
      </c>
      <c r="C440" t="s">
        <v>971</v>
      </c>
      <c r="D440" t="s">
        <v>972</v>
      </c>
      <c r="E440" t="s">
        <v>149</v>
      </c>
      <c r="F440">
        <v>26</v>
      </c>
      <c r="G440" t="s">
        <v>213</v>
      </c>
    </row>
    <row r="441" spans="1:7" x14ac:dyDescent="0.25">
      <c r="A441" t="s">
        <v>51</v>
      </c>
      <c r="B441" t="s">
        <v>450</v>
      </c>
      <c r="C441" t="s">
        <v>973</v>
      </c>
      <c r="D441" t="s">
        <v>972</v>
      </c>
      <c r="E441" t="s">
        <v>149</v>
      </c>
      <c r="F441">
        <v>26</v>
      </c>
      <c r="G441" t="s">
        <v>213</v>
      </c>
    </row>
    <row r="442" spans="1:7" x14ac:dyDescent="0.25">
      <c r="A442" t="s">
        <v>51</v>
      </c>
      <c r="B442" t="s">
        <v>474</v>
      </c>
      <c r="C442" t="s">
        <v>974</v>
      </c>
      <c r="D442" t="s">
        <v>972</v>
      </c>
      <c r="E442" t="s">
        <v>149</v>
      </c>
      <c r="F442">
        <v>26</v>
      </c>
      <c r="G442" t="s">
        <v>213</v>
      </c>
    </row>
    <row r="443" spans="1:7" x14ac:dyDescent="0.25">
      <c r="A443" t="s">
        <v>51</v>
      </c>
      <c r="B443" t="s">
        <v>476</v>
      </c>
      <c r="C443" t="s">
        <v>975</v>
      </c>
      <c r="D443" t="s">
        <v>972</v>
      </c>
      <c r="E443" t="s">
        <v>149</v>
      </c>
      <c r="F443">
        <v>26</v>
      </c>
      <c r="G443" t="s">
        <v>213</v>
      </c>
    </row>
    <row r="444" spans="1:7" x14ac:dyDescent="0.25">
      <c r="A444" t="s">
        <v>51</v>
      </c>
      <c r="B444" t="s">
        <v>572</v>
      </c>
      <c r="C444" t="s">
        <v>976</v>
      </c>
      <c r="D444" t="s">
        <v>972</v>
      </c>
      <c r="E444" t="s">
        <v>149</v>
      </c>
      <c r="F444">
        <v>26</v>
      </c>
      <c r="G444" t="s">
        <v>213</v>
      </c>
    </row>
    <row r="445" spans="1:7" x14ac:dyDescent="0.25">
      <c r="A445" t="s">
        <v>51</v>
      </c>
      <c r="B445" t="s">
        <v>456</v>
      </c>
      <c r="C445" t="s">
        <v>977</v>
      </c>
      <c r="D445" t="s">
        <v>972</v>
      </c>
      <c r="E445" t="s">
        <v>149</v>
      </c>
      <c r="F445">
        <v>26</v>
      </c>
      <c r="G445" t="s">
        <v>213</v>
      </c>
    </row>
    <row r="446" spans="1:7" x14ac:dyDescent="0.25">
      <c r="A446" t="s">
        <v>51</v>
      </c>
      <c r="B446" t="s">
        <v>458</v>
      </c>
      <c r="C446" t="s">
        <v>978</v>
      </c>
      <c r="D446" t="s">
        <v>972</v>
      </c>
      <c r="E446" t="s">
        <v>149</v>
      </c>
      <c r="F446">
        <v>25</v>
      </c>
      <c r="G446" t="s">
        <v>213</v>
      </c>
    </row>
    <row r="447" spans="1:7" x14ac:dyDescent="0.25">
      <c r="A447" t="s">
        <v>51</v>
      </c>
      <c r="B447" t="s">
        <v>460</v>
      </c>
      <c r="C447" t="s">
        <v>979</v>
      </c>
      <c r="D447" t="s">
        <v>972</v>
      </c>
      <c r="E447" t="s">
        <v>149</v>
      </c>
      <c r="F447">
        <v>26</v>
      </c>
      <c r="G447" t="s">
        <v>213</v>
      </c>
    </row>
    <row r="448" spans="1:7" x14ac:dyDescent="0.25">
      <c r="A448" t="s">
        <v>51</v>
      </c>
      <c r="B448" t="s">
        <v>462</v>
      </c>
      <c r="C448" t="s">
        <v>980</v>
      </c>
      <c r="D448" t="s">
        <v>972</v>
      </c>
      <c r="E448" t="s">
        <v>149</v>
      </c>
      <c r="F448">
        <v>26</v>
      </c>
      <c r="G448" t="s">
        <v>213</v>
      </c>
    </row>
    <row r="449" spans="1:7" x14ac:dyDescent="0.25">
      <c r="A449" t="s">
        <v>51</v>
      </c>
      <c r="B449" t="s">
        <v>981</v>
      </c>
      <c r="C449" t="s">
        <v>982</v>
      </c>
      <c r="D449" t="s">
        <v>972</v>
      </c>
      <c r="E449" t="s">
        <v>149</v>
      </c>
      <c r="F449">
        <v>26</v>
      </c>
      <c r="G449" t="s">
        <v>213</v>
      </c>
    </row>
    <row r="450" spans="1:7" x14ac:dyDescent="0.25">
      <c r="A450" t="s">
        <v>51</v>
      </c>
      <c r="B450" t="s">
        <v>466</v>
      </c>
      <c r="C450" t="s">
        <v>983</v>
      </c>
      <c r="D450" t="s">
        <v>972</v>
      </c>
      <c r="E450" t="s">
        <v>149</v>
      </c>
      <c r="F450">
        <v>26</v>
      </c>
      <c r="G450" t="s">
        <v>213</v>
      </c>
    </row>
    <row r="451" spans="1:7" x14ac:dyDescent="0.25">
      <c r="A451" t="s">
        <v>51</v>
      </c>
      <c r="B451" t="s">
        <v>468</v>
      </c>
      <c r="C451" t="s">
        <v>984</v>
      </c>
      <c r="D451" t="s">
        <v>972</v>
      </c>
      <c r="E451" t="s">
        <v>149</v>
      </c>
      <c r="F451">
        <v>26</v>
      </c>
      <c r="G451" t="s">
        <v>213</v>
      </c>
    </row>
    <row r="452" spans="1:7" x14ac:dyDescent="0.25">
      <c r="A452" t="s">
        <v>51</v>
      </c>
      <c r="B452" t="s">
        <v>470</v>
      </c>
      <c r="C452" t="s">
        <v>985</v>
      </c>
      <c r="D452" t="s">
        <v>972</v>
      </c>
      <c r="E452" t="s">
        <v>149</v>
      </c>
      <c r="F452">
        <v>26</v>
      </c>
      <c r="G452" t="s">
        <v>213</v>
      </c>
    </row>
    <row r="453" spans="1:7" x14ac:dyDescent="0.25">
      <c r="A453" t="s">
        <v>51</v>
      </c>
      <c r="B453" t="s">
        <v>986</v>
      </c>
      <c r="C453" t="s">
        <v>987</v>
      </c>
      <c r="D453" t="s">
        <v>972</v>
      </c>
      <c r="E453" t="s">
        <v>149</v>
      </c>
      <c r="F453">
        <v>26</v>
      </c>
      <c r="G453" t="s">
        <v>213</v>
      </c>
    </row>
    <row r="454" spans="1:7" x14ac:dyDescent="0.25">
      <c r="A454" t="s">
        <v>51</v>
      </c>
      <c r="B454" t="s">
        <v>472</v>
      </c>
      <c r="C454" t="s">
        <v>988</v>
      </c>
      <c r="D454" t="s">
        <v>972</v>
      </c>
      <c r="E454" t="s">
        <v>149</v>
      </c>
      <c r="F454">
        <v>26</v>
      </c>
      <c r="G454" t="s">
        <v>213</v>
      </c>
    </row>
    <row r="455" spans="1:7" x14ac:dyDescent="0.25">
      <c r="A455" t="s">
        <v>49</v>
      </c>
      <c r="B455" t="s">
        <v>450</v>
      </c>
      <c r="C455" t="s">
        <v>989</v>
      </c>
      <c r="D455" t="s">
        <v>940</v>
      </c>
      <c r="E455" t="s">
        <v>149</v>
      </c>
      <c r="F455">
        <v>20</v>
      </c>
      <c r="G455" t="s">
        <v>213</v>
      </c>
    </row>
    <row r="456" spans="1:7" x14ac:dyDescent="0.25">
      <c r="A456" t="s">
        <v>49</v>
      </c>
      <c r="B456" t="s">
        <v>574</v>
      </c>
      <c r="C456" t="s">
        <v>990</v>
      </c>
      <c r="D456" t="s">
        <v>940</v>
      </c>
      <c r="E456" t="s">
        <v>149</v>
      </c>
      <c r="F456">
        <v>15</v>
      </c>
      <c r="G456" t="s">
        <v>213</v>
      </c>
    </row>
    <row r="457" spans="1:7" x14ac:dyDescent="0.25">
      <c r="A457" t="s">
        <v>51</v>
      </c>
      <c r="B457" t="s">
        <v>452</v>
      </c>
      <c r="C457" t="s">
        <v>991</v>
      </c>
      <c r="D457" t="s">
        <v>972</v>
      </c>
      <c r="E457" t="s">
        <v>149</v>
      </c>
      <c r="F457">
        <v>26</v>
      </c>
      <c r="G457" t="s">
        <v>213</v>
      </c>
    </row>
    <row r="458" spans="1:7" x14ac:dyDescent="0.25">
      <c r="A458" t="s">
        <v>51</v>
      </c>
      <c r="B458" t="s">
        <v>454</v>
      </c>
      <c r="C458" t="s">
        <v>192</v>
      </c>
      <c r="D458" t="s">
        <v>972</v>
      </c>
      <c r="E458" t="s">
        <v>149</v>
      </c>
      <c r="F458">
        <v>26</v>
      </c>
      <c r="G458" t="s">
        <v>213</v>
      </c>
    </row>
    <row r="459" spans="1:7" x14ac:dyDescent="0.25">
      <c r="A459" t="s">
        <v>70</v>
      </c>
      <c r="B459" t="s">
        <v>500</v>
      </c>
      <c r="C459" t="s">
        <v>992</v>
      </c>
      <c r="D459" t="s">
        <v>993</v>
      </c>
      <c r="E459" t="s">
        <v>149</v>
      </c>
      <c r="F459">
        <v>20</v>
      </c>
      <c r="G459" t="s">
        <v>213</v>
      </c>
    </row>
    <row r="460" spans="1:7" x14ac:dyDescent="0.25">
      <c r="A460" t="s">
        <v>70</v>
      </c>
      <c r="B460" t="s">
        <v>584</v>
      </c>
      <c r="C460" t="s">
        <v>994</v>
      </c>
      <c r="D460" t="s">
        <v>993</v>
      </c>
      <c r="E460" t="s">
        <v>149</v>
      </c>
      <c r="F460">
        <v>7</v>
      </c>
      <c r="G460" t="s">
        <v>214</v>
      </c>
    </row>
    <row r="461" spans="1:7" x14ac:dyDescent="0.25">
      <c r="A461" t="s">
        <v>70</v>
      </c>
      <c r="B461" t="s">
        <v>995</v>
      </c>
      <c r="C461" t="s">
        <v>996</v>
      </c>
      <c r="D461" t="s">
        <v>993</v>
      </c>
      <c r="E461" t="s">
        <v>149</v>
      </c>
      <c r="F461">
        <v>5</v>
      </c>
      <c r="G461" t="s">
        <v>214</v>
      </c>
    </row>
    <row r="462" spans="1:7" x14ac:dyDescent="0.25">
      <c r="A462" t="s">
        <v>47</v>
      </c>
      <c r="B462" t="s">
        <v>368</v>
      </c>
      <c r="C462" t="s">
        <v>997</v>
      </c>
      <c r="D462" t="s">
        <v>998</v>
      </c>
      <c r="E462" t="s">
        <v>149</v>
      </c>
      <c r="F462">
        <v>18</v>
      </c>
      <c r="G462" t="s">
        <v>212</v>
      </c>
    </row>
    <row r="463" spans="1:7" x14ac:dyDescent="0.25">
      <c r="A463" t="s">
        <v>47</v>
      </c>
      <c r="B463" t="s">
        <v>370</v>
      </c>
      <c r="C463" t="s">
        <v>999</v>
      </c>
      <c r="D463" t="s">
        <v>998</v>
      </c>
      <c r="E463" t="s">
        <v>149</v>
      </c>
      <c r="F463">
        <v>24</v>
      </c>
      <c r="G463" t="s">
        <v>212</v>
      </c>
    </row>
    <row r="464" spans="1:7" x14ac:dyDescent="0.25">
      <c r="A464" t="s">
        <v>47</v>
      </c>
      <c r="B464" t="s">
        <v>372</v>
      </c>
      <c r="C464" t="s">
        <v>1000</v>
      </c>
      <c r="D464" t="s">
        <v>998</v>
      </c>
      <c r="E464" t="s">
        <v>149</v>
      </c>
      <c r="F464">
        <v>15</v>
      </c>
      <c r="G464" t="s">
        <v>212</v>
      </c>
    </row>
    <row r="465" spans="1:7" x14ac:dyDescent="0.25">
      <c r="A465" t="s">
        <v>47</v>
      </c>
      <c r="B465" t="s">
        <v>374</v>
      </c>
      <c r="C465" t="s">
        <v>1001</v>
      </c>
      <c r="D465" t="s">
        <v>998</v>
      </c>
      <c r="E465" t="s">
        <v>149</v>
      </c>
      <c r="F465">
        <v>24</v>
      </c>
      <c r="G465" t="s">
        <v>212</v>
      </c>
    </row>
    <row r="466" spans="1:7" x14ac:dyDescent="0.25">
      <c r="A466" t="s">
        <v>47</v>
      </c>
      <c r="B466" t="s">
        <v>376</v>
      </c>
      <c r="C466" t="s">
        <v>1002</v>
      </c>
      <c r="D466" t="s">
        <v>998</v>
      </c>
      <c r="E466" t="s">
        <v>149</v>
      </c>
      <c r="F466">
        <v>19</v>
      </c>
      <c r="G466" t="s">
        <v>212</v>
      </c>
    </row>
    <row r="467" spans="1:7" x14ac:dyDescent="0.25">
      <c r="A467" t="s">
        <v>47</v>
      </c>
      <c r="B467" t="s">
        <v>378</v>
      </c>
      <c r="C467" t="s">
        <v>1003</v>
      </c>
      <c r="D467" t="s">
        <v>998</v>
      </c>
      <c r="E467" t="s">
        <v>149</v>
      </c>
      <c r="F467">
        <v>17</v>
      </c>
      <c r="G467" t="s">
        <v>212</v>
      </c>
    </row>
    <row r="468" spans="1:7" x14ac:dyDescent="0.25">
      <c r="A468" t="s">
        <v>47</v>
      </c>
      <c r="B468" t="s">
        <v>510</v>
      </c>
      <c r="C468" t="s">
        <v>1004</v>
      </c>
      <c r="D468" t="s">
        <v>998</v>
      </c>
      <c r="E468" t="s">
        <v>149</v>
      </c>
      <c r="F468">
        <v>3</v>
      </c>
      <c r="G468" t="s">
        <v>212</v>
      </c>
    </row>
    <row r="469" spans="1:7" x14ac:dyDescent="0.25">
      <c r="A469" t="s">
        <v>47</v>
      </c>
      <c r="B469" t="s">
        <v>382</v>
      </c>
      <c r="C469" t="s">
        <v>1005</v>
      </c>
      <c r="D469" t="s">
        <v>998</v>
      </c>
      <c r="E469" t="s">
        <v>149</v>
      </c>
      <c r="F469">
        <v>20</v>
      </c>
      <c r="G469" t="s">
        <v>212</v>
      </c>
    </row>
    <row r="470" spans="1:7" x14ac:dyDescent="0.25">
      <c r="A470" t="s">
        <v>47</v>
      </c>
      <c r="B470" t="s">
        <v>593</v>
      </c>
      <c r="C470" t="s">
        <v>1006</v>
      </c>
      <c r="D470" t="s">
        <v>998</v>
      </c>
      <c r="E470" t="s">
        <v>149</v>
      </c>
      <c r="F470">
        <v>12</v>
      </c>
      <c r="G470" t="s">
        <v>212</v>
      </c>
    </row>
    <row r="471" spans="1:7" x14ac:dyDescent="0.25">
      <c r="A471" t="s">
        <v>47</v>
      </c>
      <c r="B471" t="s">
        <v>1007</v>
      </c>
      <c r="C471" t="s">
        <v>1008</v>
      </c>
      <c r="D471" t="s">
        <v>998</v>
      </c>
      <c r="E471" t="s">
        <v>149</v>
      </c>
      <c r="F471">
        <v>15</v>
      </c>
      <c r="G471" t="s">
        <v>212</v>
      </c>
    </row>
    <row r="472" spans="1:7" x14ac:dyDescent="0.25">
      <c r="A472" t="s">
        <v>47</v>
      </c>
      <c r="B472" t="s">
        <v>1009</v>
      </c>
      <c r="C472" t="s">
        <v>1010</v>
      </c>
      <c r="D472" t="s">
        <v>998</v>
      </c>
      <c r="E472" t="s">
        <v>149</v>
      </c>
      <c r="F472">
        <v>13</v>
      </c>
      <c r="G472" t="s">
        <v>212</v>
      </c>
    </row>
    <row r="473" spans="1:7" x14ac:dyDescent="0.25">
      <c r="A473" t="s">
        <v>47</v>
      </c>
      <c r="B473" t="s">
        <v>1011</v>
      </c>
      <c r="C473" t="s">
        <v>1012</v>
      </c>
      <c r="D473" t="s">
        <v>998</v>
      </c>
      <c r="E473" t="s">
        <v>149</v>
      </c>
      <c r="F473">
        <v>15</v>
      </c>
      <c r="G473" t="s">
        <v>212</v>
      </c>
    </row>
    <row r="474" spans="1:7" x14ac:dyDescent="0.25">
      <c r="A474" t="s">
        <v>47</v>
      </c>
      <c r="B474" t="s">
        <v>1013</v>
      </c>
      <c r="C474" t="s">
        <v>1014</v>
      </c>
      <c r="D474" t="s">
        <v>998</v>
      </c>
      <c r="E474" t="s">
        <v>149</v>
      </c>
      <c r="F474">
        <v>13</v>
      </c>
      <c r="G474" t="s">
        <v>212</v>
      </c>
    </row>
    <row r="475" spans="1:7" x14ac:dyDescent="0.25">
      <c r="A475" t="s">
        <v>47</v>
      </c>
      <c r="B475" t="s">
        <v>1015</v>
      </c>
      <c r="C475" t="s">
        <v>1016</v>
      </c>
      <c r="D475" t="s">
        <v>998</v>
      </c>
      <c r="E475" t="s">
        <v>149</v>
      </c>
      <c r="F475">
        <v>13</v>
      </c>
      <c r="G475" t="s">
        <v>212</v>
      </c>
    </row>
    <row r="476" spans="1:7" x14ac:dyDescent="0.25">
      <c r="A476" t="s">
        <v>47</v>
      </c>
      <c r="B476" t="s">
        <v>1017</v>
      </c>
      <c r="C476" t="s">
        <v>1018</v>
      </c>
      <c r="D476" t="s">
        <v>998</v>
      </c>
      <c r="E476" t="s">
        <v>149</v>
      </c>
      <c r="F476">
        <v>14</v>
      </c>
      <c r="G476" t="s">
        <v>212</v>
      </c>
    </row>
    <row r="477" spans="1:7" x14ac:dyDescent="0.25">
      <c r="A477" t="s">
        <v>47</v>
      </c>
      <c r="B477" t="s">
        <v>406</v>
      </c>
      <c r="C477" t="s">
        <v>1019</v>
      </c>
      <c r="D477" t="s">
        <v>998</v>
      </c>
      <c r="E477" t="s">
        <v>149</v>
      </c>
      <c r="F477">
        <v>18</v>
      </c>
      <c r="G477" t="s">
        <v>212</v>
      </c>
    </row>
    <row r="478" spans="1:7" x14ac:dyDescent="0.25">
      <c r="A478" t="s">
        <v>47</v>
      </c>
      <c r="B478" t="s">
        <v>422</v>
      </c>
      <c r="C478" t="s">
        <v>1020</v>
      </c>
      <c r="D478" t="s">
        <v>998</v>
      </c>
      <c r="E478" t="s">
        <v>149</v>
      </c>
      <c r="F478">
        <v>19</v>
      </c>
      <c r="G478" t="s">
        <v>212</v>
      </c>
    </row>
    <row r="479" spans="1:7" x14ac:dyDescent="0.25">
      <c r="A479" t="s">
        <v>47</v>
      </c>
      <c r="B479" t="s">
        <v>1021</v>
      </c>
      <c r="C479" t="s">
        <v>1022</v>
      </c>
      <c r="D479" t="s">
        <v>998</v>
      </c>
      <c r="E479" t="s">
        <v>149</v>
      </c>
      <c r="F479">
        <v>18</v>
      </c>
      <c r="G479" t="s">
        <v>212</v>
      </c>
    </row>
    <row r="480" spans="1:7" x14ac:dyDescent="0.25">
      <c r="A480" t="s">
        <v>47</v>
      </c>
      <c r="B480" t="s">
        <v>1023</v>
      </c>
      <c r="C480" t="s">
        <v>1024</v>
      </c>
      <c r="D480" t="s">
        <v>998</v>
      </c>
      <c r="E480" t="s">
        <v>149</v>
      </c>
      <c r="F480">
        <v>17</v>
      </c>
      <c r="G480" t="s">
        <v>212</v>
      </c>
    </row>
    <row r="481" spans="1:7" x14ac:dyDescent="0.25">
      <c r="A481" t="s">
        <v>47</v>
      </c>
      <c r="B481" t="s">
        <v>1025</v>
      </c>
      <c r="C481" t="s">
        <v>1026</v>
      </c>
      <c r="D481" t="s">
        <v>998</v>
      </c>
      <c r="E481" t="s">
        <v>149</v>
      </c>
      <c r="F481">
        <v>13</v>
      </c>
      <c r="G481" t="s">
        <v>212</v>
      </c>
    </row>
    <row r="482" spans="1:7" x14ac:dyDescent="0.25">
      <c r="A482" t="s">
        <v>47</v>
      </c>
      <c r="B482" t="s">
        <v>1027</v>
      </c>
      <c r="C482" t="s">
        <v>1028</v>
      </c>
      <c r="D482" t="s">
        <v>998</v>
      </c>
      <c r="E482" t="s">
        <v>149</v>
      </c>
      <c r="F482">
        <v>13</v>
      </c>
      <c r="G482" t="s">
        <v>212</v>
      </c>
    </row>
    <row r="483" spans="1:7" x14ac:dyDescent="0.25">
      <c r="A483" t="s">
        <v>47</v>
      </c>
      <c r="B483" t="s">
        <v>1029</v>
      </c>
      <c r="C483" t="s">
        <v>1030</v>
      </c>
      <c r="D483" t="s">
        <v>998</v>
      </c>
      <c r="E483" t="s">
        <v>149</v>
      </c>
      <c r="F483">
        <v>19</v>
      </c>
      <c r="G483" t="s">
        <v>212</v>
      </c>
    </row>
    <row r="484" spans="1:7" x14ac:dyDescent="0.25">
      <c r="A484" t="s">
        <v>47</v>
      </c>
      <c r="B484" t="s">
        <v>1031</v>
      </c>
      <c r="C484" t="s">
        <v>1032</v>
      </c>
      <c r="D484" t="s">
        <v>998</v>
      </c>
      <c r="E484" t="s">
        <v>149</v>
      </c>
      <c r="F484">
        <v>17</v>
      </c>
      <c r="G484" t="s">
        <v>212</v>
      </c>
    </row>
    <row r="485" spans="1:7" x14ac:dyDescent="0.25">
      <c r="A485" t="s">
        <v>47</v>
      </c>
      <c r="B485" t="s">
        <v>448</v>
      </c>
      <c r="C485" t="s">
        <v>1033</v>
      </c>
      <c r="D485" t="s">
        <v>998</v>
      </c>
      <c r="E485" t="s">
        <v>149</v>
      </c>
      <c r="F485">
        <v>21</v>
      </c>
      <c r="G485" t="s">
        <v>213</v>
      </c>
    </row>
    <row r="486" spans="1:7" x14ac:dyDescent="0.25">
      <c r="A486" t="s">
        <v>47</v>
      </c>
      <c r="B486" t="s">
        <v>466</v>
      </c>
      <c r="C486" t="s">
        <v>1034</v>
      </c>
      <c r="D486" t="s">
        <v>998</v>
      </c>
      <c r="E486" t="s">
        <v>149</v>
      </c>
      <c r="F486">
        <v>20</v>
      </c>
      <c r="G486" t="s">
        <v>213</v>
      </c>
    </row>
    <row r="487" spans="1:7" x14ac:dyDescent="0.25">
      <c r="A487" t="s">
        <v>47</v>
      </c>
      <c r="B487" t="s">
        <v>468</v>
      </c>
      <c r="C487" t="s">
        <v>1035</v>
      </c>
      <c r="D487" t="s">
        <v>998</v>
      </c>
      <c r="E487" t="s">
        <v>149</v>
      </c>
      <c r="F487">
        <v>20</v>
      </c>
      <c r="G487" t="s">
        <v>213</v>
      </c>
    </row>
    <row r="488" spans="1:7" x14ac:dyDescent="0.25">
      <c r="A488" t="s">
        <v>47</v>
      </c>
      <c r="B488" t="s">
        <v>470</v>
      </c>
      <c r="C488" t="s">
        <v>1036</v>
      </c>
      <c r="D488" t="s">
        <v>998</v>
      </c>
      <c r="E488" t="s">
        <v>149</v>
      </c>
      <c r="F488">
        <v>20</v>
      </c>
      <c r="G488" t="s">
        <v>213</v>
      </c>
    </row>
    <row r="489" spans="1:7" x14ac:dyDescent="0.25">
      <c r="A489" t="s">
        <v>47</v>
      </c>
      <c r="B489" t="s">
        <v>986</v>
      </c>
      <c r="C489" t="s">
        <v>1037</v>
      </c>
      <c r="D489" t="s">
        <v>998</v>
      </c>
      <c r="E489" t="s">
        <v>149</v>
      </c>
      <c r="F489">
        <v>20</v>
      </c>
      <c r="G489" t="s">
        <v>213</v>
      </c>
    </row>
    <row r="490" spans="1:7" x14ac:dyDescent="0.25">
      <c r="A490" t="s">
        <v>47</v>
      </c>
      <c r="B490" t="s">
        <v>981</v>
      </c>
      <c r="C490" t="s">
        <v>1038</v>
      </c>
      <c r="D490" t="s">
        <v>998</v>
      </c>
      <c r="E490" t="s">
        <v>149</v>
      </c>
      <c r="F490">
        <v>20</v>
      </c>
      <c r="G490" t="s">
        <v>213</v>
      </c>
    </row>
    <row r="491" spans="1:7" x14ac:dyDescent="0.25">
      <c r="A491" t="s">
        <v>47</v>
      </c>
      <c r="B491" t="s">
        <v>474</v>
      </c>
      <c r="C491" t="s">
        <v>1039</v>
      </c>
      <c r="D491" t="s">
        <v>998</v>
      </c>
      <c r="E491" t="s">
        <v>149</v>
      </c>
      <c r="F491">
        <v>20</v>
      </c>
      <c r="G491" t="s">
        <v>213</v>
      </c>
    </row>
    <row r="492" spans="1:7" x14ac:dyDescent="0.25">
      <c r="A492" t="s">
        <v>47</v>
      </c>
      <c r="B492" t="s">
        <v>1040</v>
      </c>
      <c r="C492" t="s">
        <v>1041</v>
      </c>
      <c r="D492" t="s">
        <v>998</v>
      </c>
      <c r="E492" t="s">
        <v>149</v>
      </c>
      <c r="F492">
        <v>20</v>
      </c>
      <c r="G492" t="s">
        <v>213</v>
      </c>
    </row>
    <row r="493" spans="1:7" x14ac:dyDescent="0.25">
      <c r="A493" t="s">
        <v>47</v>
      </c>
      <c r="B493" t="s">
        <v>1042</v>
      </c>
      <c r="C493" t="s">
        <v>1043</v>
      </c>
      <c r="D493" t="s">
        <v>998</v>
      </c>
      <c r="E493" t="s">
        <v>149</v>
      </c>
      <c r="F493">
        <v>20</v>
      </c>
      <c r="G493" t="s">
        <v>213</v>
      </c>
    </row>
    <row r="494" spans="1:7" x14ac:dyDescent="0.25">
      <c r="A494" t="s">
        <v>47</v>
      </c>
      <c r="B494" t="s">
        <v>1044</v>
      </c>
      <c r="C494" t="s">
        <v>1045</v>
      </c>
      <c r="D494" t="s">
        <v>998</v>
      </c>
      <c r="E494" t="s">
        <v>149</v>
      </c>
      <c r="F494">
        <v>20</v>
      </c>
      <c r="G494" t="s">
        <v>213</v>
      </c>
    </row>
    <row r="495" spans="1:7" x14ac:dyDescent="0.25">
      <c r="A495" t="s">
        <v>47</v>
      </c>
      <c r="B495" t="s">
        <v>1046</v>
      </c>
      <c r="C495" t="s">
        <v>1047</v>
      </c>
      <c r="D495" t="s">
        <v>998</v>
      </c>
      <c r="E495" t="s">
        <v>149</v>
      </c>
      <c r="F495">
        <v>20</v>
      </c>
      <c r="G495" t="s">
        <v>213</v>
      </c>
    </row>
    <row r="496" spans="1:7" x14ac:dyDescent="0.25">
      <c r="A496" t="s">
        <v>47</v>
      </c>
      <c r="B496" t="s">
        <v>1048</v>
      </c>
      <c r="C496" t="s">
        <v>1049</v>
      </c>
      <c r="D496" t="s">
        <v>998</v>
      </c>
      <c r="E496" t="s">
        <v>149</v>
      </c>
      <c r="F496">
        <v>20</v>
      </c>
      <c r="G496" t="s">
        <v>213</v>
      </c>
    </row>
    <row r="497" spans="1:7" x14ac:dyDescent="0.25">
      <c r="A497" t="s">
        <v>47</v>
      </c>
      <c r="B497" t="s">
        <v>1050</v>
      </c>
      <c r="C497" t="s">
        <v>1051</v>
      </c>
      <c r="D497" t="s">
        <v>998</v>
      </c>
      <c r="E497" t="s">
        <v>149</v>
      </c>
      <c r="F497">
        <v>20</v>
      </c>
      <c r="G497" t="s">
        <v>213</v>
      </c>
    </row>
    <row r="498" spans="1:7" x14ac:dyDescent="0.25">
      <c r="A498" t="s">
        <v>47</v>
      </c>
      <c r="B498" t="s">
        <v>1052</v>
      </c>
      <c r="C498" t="s">
        <v>1053</v>
      </c>
      <c r="D498" t="s">
        <v>998</v>
      </c>
      <c r="E498" t="s">
        <v>149</v>
      </c>
      <c r="F498">
        <v>20</v>
      </c>
      <c r="G498" t="s">
        <v>213</v>
      </c>
    </row>
    <row r="499" spans="1:7" x14ac:dyDescent="0.25">
      <c r="A499" t="s">
        <v>47</v>
      </c>
      <c r="B499" t="s">
        <v>1054</v>
      </c>
      <c r="C499" t="s">
        <v>1055</v>
      </c>
      <c r="D499" t="s">
        <v>998</v>
      </c>
      <c r="E499" t="s">
        <v>149</v>
      </c>
      <c r="F499">
        <v>20</v>
      </c>
      <c r="G499" t="s">
        <v>213</v>
      </c>
    </row>
    <row r="500" spans="1:7" x14ac:dyDescent="0.25">
      <c r="A500" t="s">
        <v>47</v>
      </c>
      <c r="B500" t="s">
        <v>1056</v>
      </c>
      <c r="C500" t="s">
        <v>1057</v>
      </c>
      <c r="D500" t="s">
        <v>998</v>
      </c>
      <c r="E500" t="s">
        <v>149</v>
      </c>
      <c r="F500">
        <v>20</v>
      </c>
      <c r="G500" t="s">
        <v>213</v>
      </c>
    </row>
    <row r="501" spans="1:7" x14ac:dyDescent="0.25">
      <c r="A501" t="s">
        <v>47</v>
      </c>
      <c r="B501" t="s">
        <v>706</v>
      </c>
      <c r="C501" t="s">
        <v>1058</v>
      </c>
      <c r="D501" t="s">
        <v>998</v>
      </c>
      <c r="E501" t="s">
        <v>149</v>
      </c>
      <c r="F501">
        <v>14</v>
      </c>
      <c r="G501" t="s">
        <v>212</v>
      </c>
    </row>
    <row r="502" spans="1:7" x14ac:dyDescent="0.25">
      <c r="A502" t="s">
        <v>47</v>
      </c>
      <c r="B502" t="s">
        <v>1059</v>
      </c>
      <c r="C502" t="s">
        <v>1060</v>
      </c>
      <c r="D502" t="s">
        <v>998</v>
      </c>
      <c r="E502" t="s">
        <v>149</v>
      </c>
      <c r="F502">
        <v>16</v>
      </c>
      <c r="G502" t="s">
        <v>212</v>
      </c>
    </row>
    <row r="503" spans="1:7" x14ac:dyDescent="0.25">
      <c r="A503" t="s">
        <v>47</v>
      </c>
      <c r="B503" t="s">
        <v>1061</v>
      </c>
      <c r="C503" t="s">
        <v>1062</v>
      </c>
      <c r="D503" t="s">
        <v>998</v>
      </c>
      <c r="E503" t="s">
        <v>149</v>
      </c>
      <c r="F503">
        <v>16</v>
      </c>
      <c r="G503" t="s">
        <v>212</v>
      </c>
    </row>
    <row r="504" spans="1:7" x14ac:dyDescent="0.25">
      <c r="A504" t="s">
        <v>47</v>
      </c>
      <c r="B504" t="s">
        <v>1063</v>
      </c>
      <c r="C504" t="s">
        <v>1064</v>
      </c>
      <c r="D504" t="s">
        <v>998</v>
      </c>
      <c r="E504" t="s">
        <v>149</v>
      </c>
      <c r="F504">
        <v>20</v>
      </c>
      <c r="G504" t="s">
        <v>212</v>
      </c>
    </row>
    <row r="505" spans="1:7" x14ac:dyDescent="0.25">
      <c r="A505" t="s">
        <v>47</v>
      </c>
      <c r="B505" t="s">
        <v>1065</v>
      </c>
      <c r="C505" t="s">
        <v>1066</v>
      </c>
      <c r="D505" t="s">
        <v>998</v>
      </c>
      <c r="E505" t="s">
        <v>149</v>
      </c>
      <c r="F505">
        <v>18</v>
      </c>
      <c r="G505" t="s">
        <v>212</v>
      </c>
    </row>
    <row r="506" spans="1:7" x14ac:dyDescent="0.25">
      <c r="A506" t="s">
        <v>47</v>
      </c>
      <c r="B506" t="s">
        <v>1067</v>
      </c>
      <c r="C506" t="s">
        <v>1068</v>
      </c>
      <c r="D506" t="s">
        <v>998</v>
      </c>
      <c r="E506" t="s">
        <v>149</v>
      </c>
      <c r="F506">
        <v>19</v>
      </c>
      <c r="G506" t="s">
        <v>212</v>
      </c>
    </row>
    <row r="507" spans="1:7" x14ac:dyDescent="0.25">
      <c r="A507" t="s">
        <v>47</v>
      </c>
      <c r="B507" t="s">
        <v>965</v>
      </c>
      <c r="C507" t="s">
        <v>1069</v>
      </c>
      <c r="D507" t="s">
        <v>998</v>
      </c>
      <c r="E507" t="s">
        <v>149</v>
      </c>
      <c r="F507">
        <v>19</v>
      </c>
      <c r="G507" t="s">
        <v>213</v>
      </c>
    </row>
    <row r="508" spans="1:7" x14ac:dyDescent="0.25">
      <c r="A508" t="s">
        <v>47</v>
      </c>
      <c r="B508" t="s">
        <v>967</v>
      </c>
      <c r="C508" t="s">
        <v>1070</v>
      </c>
      <c r="D508" t="s">
        <v>998</v>
      </c>
      <c r="E508" t="s">
        <v>149</v>
      </c>
      <c r="F508">
        <v>20</v>
      </c>
      <c r="G508" t="s">
        <v>213</v>
      </c>
    </row>
    <row r="509" spans="1:7" x14ac:dyDescent="0.25">
      <c r="A509" t="s">
        <v>47</v>
      </c>
      <c r="B509" t="s">
        <v>1071</v>
      </c>
      <c r="C509" t="s">
        <v>1072</v>
      </c>
      <c r="D509" t="s">
        <v>998</v>
      </c>
      <c r="E509" t="s">
        <v>149</v>
      </c>
      <c r="F509">
        <v>20</v>
      </c>
      <c r="G509" t="s">
        <v>213</v>
      </c>
    </row>
    <row r="510" spans="1:7" x14ac:dyDescent="0.25">
      <c r="A510" t="s">
        <v>47</v>
      </c>
      <c r="B510" t="s">
        <v>1073</v>
      </c>
      <c r="C510" t="s">
        <v>1074</v>
      </c>
      <c r="D510" t="s">
        <v>998</v>
      </c>
      <c r="E510" t="s">
        <v>149</v>
      </c>
      <c r="F510">
        <v>20</v>
      </c>
      <c r="G510" t="s">
        <v>213</v>
      </c>
    </row>
    <row r="511" spans="1:7" x14ac:dyDescent="0.25">
      <c r="A511" t="s">
        <v>47</v>
      </c>
      <c r="B511" t="s">
        <v>1075</v>
      </c>
      <c r="C511" t="s">
        <v>1076</v>
      </c>
      <c r="D511" t="s">
        <v>998</v>
      </c>
      <c r="E511" t="s">
        <v>149</v>
      </c>
      <c r="F511">
        <v>1</v>
      </c>
      <c r="G511" t="s">
        <v>213</v>
      </c>
    </row>
    <row r="512" spans="1:7" x14ac:dyDescent="0.25">
      <c r="A512" t="s">
        <v>47</v>
      </c>
      <c r="B512" t="s">
        <v>869</v>
      </c>
      <c r="C512" t="s">
        <v>1077</v>
      </c>
      <c r="D512" t="s">
        <v>998</v>
      </c>
      <c r="E512" t="s">
        <v>149</v>
      </c>
      <c r="F512">
        <v>10</v>
      </c>
      <c r="G512" t="s">
        <v>214</v>
      </c>
    </row>
    <row r="513" spans="1:7" x14ac:dyDescent="0.25">
      <c r="A513" t="s">
        <v>47</v>
      </c>
      <c r="B513" t="s">
        <v>1078</v>
      </c>
      <c r="C513" t="s">
        <v>1079</v>
      </c>
      <c r="D513" t="s">
        <v>998</v>
      </c>
      <c r="E513" t="s">
        <v>149</v>
      </c>
      <c r="F513">
        <v>3</v>
      </c>
      <c r="G513" t="s">
        <v>212</v>
      </c>
    </row>
    <row r="514" spans="1:7" x14ac:dyDescent="0.25">
      <c r="A514" t="s">
        <v>47</v>
      </c>
      <c r="B514" t="s">
        <v>1080</v>
      </c>
      <c r="C514" t="s">
        <v>1081</v>
      </c>
      <c r="D514" t="s">
        <v>998</v>
      </c>
      <c r="E514" t="s">
        <v>149</v>
      </c>
      <c r="F514">
        <v>6</v>
      </c>
      <c r="G514" t="s">
        <v>212</v>
      </c>
    </row>
    <row r="515" spans="1:7" x14ac:dyDescent="0.25">
      <c r="A515" t="s">
        <v>47</v>
      </c>
      <c r="B515" t="s">
        <v>1082</v>
      </c>
      <c r="C515" t="s">
        <v>1083</v>
      </c>
      <c r="D515" t="s">
        <v>998</v>
      </c>
      <c r="E515" t="s">
        <v>149</v>
      </c>
      <c r="F515">
        <v>2</v>
      </c>
      <c r="G515" t="s">
        <v>212</v>
      </c>
    </row>
    <row r="516" spans="1:7" x14ac:dyDescent="0.25">
      <c r="A516" t="s">
        <v>47</v>
      </c>
      <c r="B516" t="s">
        <v>1084</v>
      </c>
      <c r="C516" t="s">
        <v>1085</v>
      </c>
      <c r="D516" t="s">
        <v>998</v>
      </c>
      <c r="E516" t="s">
        <v>149</v>
      </c>
      <c r="F516">
        <v>6</v>
      </c>
      <c r="G516" t="s">
        <v>212</v>
      </c>
    </row>
    <row r="517" spans="1:7" x14ac:dyDescent="0.25">
      <c r="A517" t="s">
        <v>47</v>
      </c>
      <c r="B517" t="s">
        <v>574</v>
      </c>
      <c r="C517" t="s">
        <v>1086</v>
      </c>
      <c r="D517" t="s">
        <v>998</v>
      </c>
      <c r="E517" t="s">
        <v>149</v>
      </c>
      <c r="F517">
        <v>20</v>
      </c>
      <c r="G517" t="s">
        <v>213</v>
      </c>
    </row>
    <row r="518" spans="1:7" x14ac:dyDescent="0.25">
      <c r="A518" t="s">
        <v>47</v>
      </c>
      <c r="B518" t="s">
        <v>969</v>
      </c>
      <c r="C518" t="s">
        <v>1087</v>
      </c>
      <c r="D518" t="s">
        <v>998</v>
      </c>
      <c r="E518" t="s">
        <v>149</v>
      </c>
      <c r="F518">
        <v>19</v>
      </c>
      <c r="G518" t="s">
        <v>213</v>
      </c>
    </row>
    <row r="519" spans="1:7" x14ac:dyDescent="0.25">
      <c r="A519" t="s">
        <v>47</v>
      </c>
      <c r="B519" t="s">
        <v>1088</v>
      </c>
      <c r="C519" t="s">
        <v>1089</v>
      </c>
      <c r="D519" t="s">
        <v>998</v>
      </c>
      <c r="E519" t="s">
        <v>149</v>
      </c>
      <c r="F519">
        <v>19</v>
      </c>
      <c r="G519" t="s">
        <v>213</v>
      </c>
    </row>
    <row r="520" spans="1:7" x14ac:dyDescent="0.25">
      <c r="A520" t="s">
        <v>47</v>
      </c>
      <c r="B520" t="s">
        <v>1090</v>
      </c>
      <c r="C520" t="s">
        <v>1091</v>
      </c>
      <c r="D520" t="s">
        <v>998</v>
      </c>
      <c r="E520" t="s">
        <v>149</v>
      </c>
      <c r="F520">
        <v>20</v>
      </c>
      <c r="G520" t="s">
        <v>213</v>
      </c>
    </row>
    <row r="521" spans="1:7" x14ac:dyDescent="0.25">
      <c r="A521" t="s">
        <v>47</v>
      </c>
      <c r="B521" t="s">
        <v>1092</v>
      </c>
      <c r="C521" t="s">
        <v>1093</v>
      </c>
      <c r="D521" t="s">
        <v>998</v>
      </c>
      <c r="E521" t="s">
        <v>149</v>
      </c>
      <c r="F521">
        <v>9</v>
      </c>
      <c r="G521" t="s">
        <v>213</v>
      </c>
    </row>
    <row r="522" spans="1:7" x14ac:dyDescent="0.25">
      <c r="A522" t="s">
        <v>47</v>
      </c>
      <c r="B522" t="s">
        <v>1094</v>
      </c>
      <c r="C522" t="s">
        <v>1095</v>
      </c>
      <c r="D522" t="s">
        <v>998</v>
      </c>
      <c r="E522" t="s">
        <v>149</v>
      </c>
      <c r="F522">
        <v>4</v>
      </c>
      <c r="G522" t="s">
        <v>213</v>
      </c>
    </row>
    <row r="523" spans="1:7" x14ac:dyDescent="0.25">
      <c r="A523" t="s">
        <v>47</v>
      </c>
      <c r="B523" t="s">
        <v>1096</v>
      </c>
      <c r="C523" t="s">
        <v>1097</v>
      </c>
      <c r="D523" t="s">
        <v>998</v>
      </c>
      <c r="E523" t="s">
        <v>149</v>
      </c>
      <c r="F523">
        <v>0</v>
      </c>
      <c r="G523" t="s">
        <v>213</v>
      </c>
    </row>
    <row r="524" spans="1:7" x14ac:dyDescent="0.25">
      <c r="A524" t="s">
        <v>47</v>
      </c>
      <c r="B524" t="s">
        <v>871</v>
      </c>
      <c r="C524" t="s">
        <v>1098</v>
      </c>
      <c r="D524" t="s">
        <v>998</v>
      </c>
      <c r="E524" t="s">
        <v>149</v>
      </c>
      <c r="F524">
        <v>0</v>
      </c>
      <c r="G524" t="s">
        <v>214</v>
      </c>
    </row>
    <row r="525" spans="1:7" x14ac:dyDescent="0.25">
      <c r="A525" t="s">
        <v>47</v>
      </c>
      <c r="B525" t="s">
        <v>476</v>
      </c>
      <c r="C525" t="s">
        <v>1099</v>
      </c>
      <c r="D525" t="s">
        <v>998</v>
      </c>
      <c r="E525" t="s">
        <v>149</v>
      </c>
      <c r="F525">
        <v>20</v>
      </c>
      <c r="G525" t="s">
        <v>213</v>
      </c>
    </row>
    <row r="526" spans="1:7" x14ac:dyDescent="0.25">
      <c r="A526" t="s">
        <v>47</v>
      </c>
      <c r="B526" t="s">
        <v>572</v>
      </c>
      <c r="C526" t="s">
        <v>1100</v>
      </c>
      <c r="D526" t="s">
        <v>998</v>
      </c>
      <c r="E526" t="s">
        <v>149</v>
      </c>
      <c r="F526">
        <v>20</v>
      </c>
      <c r="G526" t="s">
        <v>213</v>
      </c>
    </row>
    <row r="527" spans="1:7" x14ac:dyDescent="0.25">
      <c r="A527" t="s">
        <v>47</v>
      </c>
      <c r="B527" t="s">
        <v>1101</v>
      </c>
      <c r="C527" t="s">
        <v>1102</v>
      </c>
      <c r="D527" t="s">
        <v>998</v>
      </c>
      <c r="E527" t="s">
        <v>149</v>
      </c>
      <c r="F527">
        <v>19</v>
      </c>
      <c r="G527" t="s">
        <v>213</v>
      </c>
    </row>
    <row r="528" spans="1:7" x14ac:dyDescent="0.25">
      <c r="A528" t="s">
        <v>47</v>
      </c>
      <c r="B528" t="s">
        <v>1103</v>
      </c>
      <c r="C528" t="s">
        <v>1104</v>
      </c>
      <c r="D528" t="s">
        <v>998</v>
      </c>
      <c r="E528" t="s">
        <v>149</v>
      </c>
      <c r="F528">
        <v>20</v>
      </c>
      <c r="G528" t="s">
        <v>213</v>
      </c>
    </row>
    <row r="529" spans="1:7" x14ac:dyDescent="0.25">
      <c r="A529" t="s">
        <v>19</v>
      </c>
      <c r="B529" t="s">
        <v>365</v>
      </c>
      <c r="C529" t="s">
        <v>1105</v>
      </c>
      <c r="D529" t="s">
        <v>1106</v>
      </c>
      <c r="E529" t="s">
        <v>242</v>
      </c>
      <c r="F529">
        <v>30</v>
      </c>
      <c r="G529" t="s">
        <v>212</v>
      </c>
    </row>
    <row r="530" spans="1:7" x14ac:dyDescent="0.25">
      <c r="A530" t="s">
        <v>19</v>
      </c>
      <c r="B530" t="s">
        <v>408</v>
      </c>
      <c r="C530" t="s">
        <v>1107</v>
      </c>
      <c r="D530" t="s">
        <v>1106</v>
      </c>
      <c r="E530" t="s">
        <v>242</v>
      </c>
      <c r="F530">
        <v>22</v>
      </c>
      <c r="G530" t="s">
        <v>212</v>
      </c>
    </row>
    <row r="531" spans="1:7" x14ac:dyDescent="0.25">
      <c r="A531" t="s">
        <v>19</v>
      </c>
      <c r="B531" t="s">
        <v>448</v>
      </c>
      <c r="C531" t="s">
        <v>1108</v>
      </c>
      <c r="D531" t="s">
        <v>1106</v>
      </c>
      <c r="E531" t="s">
        <v>242</v>
      </c>
      <c r="F531">
        <v>30</v>
      </c>
      <c r="G531" t="s">
        <v>213</v>
      </c>
    </row>
    <row r="532" spans="1:7" x14ac:dyDescent="0.25">
      <c r="A532" t="s">
        <v>19</v>
      </c>
      <c r="B532" t="s">
        <v>450</v>
      </c>
      <c r="C532" t="s">
        <v>1109</v>
      </c>
      <c r="D532" t="s">
        <v>1106</v>
      </c>
      <c r="E532" t="s">
        <v>242</v>
      </c>
      <c r="F532">
        <v>29</v>
      </c>
      <c r="G532" t="s">
        <v>213</v>
      </c>
    </row>
    <row r="533" spans="1:7" x14ac:dyDescent="0.25">
      <c r="A533" t="s">
        <v>56</v>
      </c>
      <c r="B533" t="s">
        <v>365</v>
      </c>
      <c r="C533" t="s">
        <v>1110</v>
      </c>
      <c r="D533" t="s">
        <v>1111</v>
      </c>
      <c r="E533" t="s">
        <v>242</v>
      </c>
      <c r="F533">
        <v>5</v>
      </c>
      <c r="G533" t="s">
        <v>212</v>
      </c>
    </row>
    <row r="534" spans="1:7" x14ac:dyDescent="0.25">
      <c r="A534" t="s">
        <v>56</v>
      </c>
      <c r="B534" t="s">
        <v>448</v>
      </c>
      <c r="C534" t="s">
        <v>1112</v>
      </c>
      <c r="D534" t="s">
        <v>1111</v>
      </c>
      <c r="E534" t="s">
        <v>242</v>
      </c>
      <c r="F534">
        <v>30</v>
      </c>
      <c r="G534" t="s">
        <v>213</v>
      </c>
    </row>
    <row r="535" spans="1:7" x14ac:dyDescent="0.25">
      <c r="A535" t="s">
        <v>65</v>
      </c>
      <c r="B535" t="s">
        <v>365</v>
      </c>
      <c r="C535" t="s">
        <v>195</v>
      </c>
      <c r="D535" t="s">
        <v>1113</v>
      </c>
      <c r="E535" t="s">
        <v>242</v>
      </c>
      <c r="F535">
        <v>18</v>
      </c>
      <c r="G535" t="s">
        <v>212</v>
      </c>
    </row>
    <row r="536" spans="1:7" x14ac:dyDescent="0.25">
      <c r="A536" t="s">
        <v>65</v>
      </c>
      <c r="B536" t="s">
        <v>368</v>
      </c>
      <c r="C536" t="s">
        <v>1114</v>
      </c>
      <c r="D536" t="s">
        <v>1113</v>
      </c>
      <c r="E536" t="s">
        <v>242</v>
      </c>
      <c r="F536">
        <v>18</v>
      </c>
      <c r="G536" t="s">
        <v>212</v>
      </c>
    </row>
    <row r="537" spans="1:7" x14ac:dyDescent="0.25">
      <c r="A537" t="s">
        <v>65</v>
      </c>
      <c r="B537" t="s">
        <v>406</v>
      </c>
      <c r="C537" t="s">
        <v>1115</v>
      </c>
      <c r="D537" t="s">
        <v>1113</v>
      </c>
      <c r="E537" t="s">
        <v>242</v>
      </c>
      <c r="F537">
        <v>20</v>
      </c>
      <c r="G537" t="s">
        <v>212</v>
      </c>
    </row>
    <row r="538" spans="1:7" x14ac:dyDescent="0.25">
      <c r="A538" t="s">
        <v>65</v>
      </c>
      <c r="B538" t="s">
        <v>448</v>
      </c>
      <c r="C538" t="s">
        <v>1116</v>
      </c>
      <c r="D538" t="s">
        <v>1113</v>
      </c>
      <c r="E538" t="s">
        <v>242</v>
      </c>
      <c r="F538">
        <v>29</v>
      </c>
      <c r="G538" t="s">
        <v>213</v>
      </c>
    </row>
    <row r="539" spans="1:7" x14ac:dyDescent="0.25">
      <c r="A539" t="s">
        <v>65</v>
      </c>
      <c r="B539" t="s">
        <v>450</v>
      </c>
      <c r="C539" t="s">
        <v>1117</v>
      </c>
      <c r="D539" t="s">
        <v>1113</v>
      </c>
      <c r="E539" t="s">
        <v>242</v>
      </c>
      <c r="F539">
        <v>30</v>
      </c>
      <c r="G539" t="s">
        <v>213</v>
      </c>
    </row>
    <row r="540" spans="1:7" x14ac:dyDescent="0.25">
      <c r="A540" t="s">
        <v>114</v>
      </c>
      <c r="B540" t="s">
        <v>365</v>
      </c>
      <c r="C540" t="s">
        <v>1118</v>
      </c>
      <c r="D540" t="s">
        <v>1119</v>
      </c>
      <c r="E540" t="s">
        <v>242</v>
      </c>
      <c r="F540">
        <v>30</v>
      </c>
      <c r="G540" t="s">
        <v>212</v>
      </c>
    </row>
    <row r="541" spans="1:7" x14ac:dyDescent="0.25">
      <c r="A541" t="s">
        <v>114</v>
      </c>
      <c r="B541" t="s">
        <v>368</v>
      </c>
      <c r="C541" t="s">
        <v>1120</v>
      </c>
      <c r="D541" t="s">
        <v>1119</v>
      </c>
      <c r="E541" t="s">
        <v>242</v>
      </c>
      <c r="F541">
        <v>30</v>
      </c>
      <c r="G541" t="s">
        <v>212</v>
      </c>
    </row>
    <row r="542" spans="1:7" x14ac:dyDescent="0.25">
      <c r="A542" t="s">
        <v>114</v>
      </c>
      <c r="B542" t="s">
        <v>370</v>
      </c>
      <c r="C542" t="s">
        <v>1121</v>
      </c>
      <c r="D542" t="s">
        <v>1119</v>
      </c>
      <c r="E542" t="s">
        <v>242</v>
      </c>
      <c r="F542">
        <v>30</v>
      </c>
      <c r="G542" t="s">
        <v>212</v>
      </c>
    </row>
    <row r="543" spans="1:7" x14ac:dyDescent="0.25">
      <c r="A543" t="s">
        <v>114</v>
      </c>
      <c r="B543" t="s">
        <v>372</v>
      </c>
      <c r="C543" t="s">
        <v>1122</v>
      </c>
      <c r="D543" t="s">
        <v>1119</v>
      </c>
      <c r="E543" t="s">
        <v>242</v>
      </c>
      <c r="F543">
        <v>30</v>
      </c>
      <c r="G543" t="s">
        <v>212</v>
      </c>
    </row>
    <row r="544" spans="1:7" x14ac:dyDescent="0.25">
      <c r="A544" t="s">
        <v>114</v>
      </c>
      <c r="B544" t="s">
        <v>593</v>
      </c>
      <c r="C544" t="s">
        <v>1123</v>
      </c>
      <c r="D544" t="s">
        <v>1119</v>
      </c>
      <c r="E544" t="s">
        <v>242</v>
      </c>
      <c r="F544">
        <v>17</v>
      </c>
      <c r="G544" t="s">
        <v>212</v>
      </c>
    </row>
    <row r="545" spans="1:7" x14ac:dyDescent="0.25">
      <c r="A545" t="s">
        <v>114</v>
      </c>
      <c r="B545" t="s">
        <v>406</v>
      </c>
      <c r="C545" t="s">
        <v>203</v>
      </c>
      <c r="D545" t="s">
        <v>1119</v>
      </c>
      <c r="E545" t="s">
        <v>242</v>
      </c>
      <c r="F545">
        <v>30</v>
      </c>
      <c r="G545" t="s">
        <v>212</v>
      </c>
    </row>
    <row r="546" spans="1:7" x14ac:dyDescent="0.25">
      <c r="A546" t="s">
        <v>114</v>
      </c>
      <c r="B546" t="s">
        <v>408</v>
      </c>
      <c r="C546" t="s">
        <v>1124</v>
      </c>
      <c r="D546" t="s">
        <v>1119</v>
      </c>
      <c r="E546" t="s">
        <v>242</v>
      </c>
      <c r="F546">
        <v>29</v>
      </c>
      <c r="G546" t="s">
        <v>212</v>
      </c>
    </row>
    <row r="547" spans="1:7" x14ac:dyDescent="0.25">
      <c r="A547" t="s">
        <v>114</v>
      </c>
      <c r="B547" t="s">
        <v>598</v>
      </c>
      <c r="C547" t="s">
        <v>1125</v>
      </c>
      <c r="D547" t="s">
        <v>1119</v>
      </c>
      <c r="E547" t="s">
        <v>242</v>
      </c>
      <c r="F547">
        <v>30</v>
      </c>
      <c r="G547" t="s">
        <v>212</v>
      </c>
    </row>
    <row r="548" spans="1:7" x14ac:dyDescent="0.25">
      <c r="A548" t="s">
        <v>114</v>
      </c>
      <c r="B548" t="s">
        <v>448</v>
      </c>
      <c r="C548" t="s">
        <v>1126</v>
      </c>
      <c r="D548" t="s">
        <v>1119</v>
      </c>
      <c r="E548" t="s">
        <v>242</v>
      </c>
      <c r="F548">
        <v>30</v>
      </c>
      <c r="G548" t="s">
        <v>213</v>
      </c>
    </row>
    <row r="549" spans="1:7" x14ac:dyDescent="0.25">
      <c r="A549" t="s">
        <v>114</v>
      </c>
      <c r="B549" t="s">
        <v>450</v>
      </c>
      <c r="C549" t="s">
        <v>1127</v>
      </c>
      <c r="D549" t="s">
        <v>1119</v>
      </c>
      <c r="E549" t="s">
        <v>242</v>
      </c>
      <c r="F549">
        <v>29</v>
      </c>
      <c r="G549" t="s">
        <v>213</v>
      </c>
    </row>
    <row r="550" spans="1:7" x14ac:dyDescent="0.25">
      <c r="A550" t="s">
        <v>114</v>
      </c>
      <c r="B550" t="s">
        <v>452</v>
      </c>
      <c r="C550" t="s">
        <v>1128</v>
      </c>
      <c r="D550" t="s">
        <v>1119</v>
      </c>
      <c r="E550" t="s">
        <v>242</v>
      </c>
      <c r="F550">
        <v>30</v>
      </c>
      <c r="G550" t="s">
        <v>213</v>
      </c>
    </row>
    <row r="551" spans="1:7" x14ac:dyDescent="0.25">
      <c r="A551" t="s">
        <v>114</v>
      </c>
      <c r="B551" t="s">
        <v>454</v>
      </c>
      <c r="C551" t="s">
        <v>1129</v>
      </c>
      <c r="D551" t="s">
        <v>1119</v>
      </c>
      <c r="E551" t="s">
        <v>242</v>
      </c>
      <c r="F551">
        <v>29</v>
      </c>
      <c r="G551" t="s">
        <v>213</v>
      </c>
    </row>
    <row r="552" spans="1:7" x14ac:dyDescent="0.25">
      <c r="A552" t="s">
        <v>114</v>
      </c>
      <c r="B552" t="s">
        <v>456</v>
      </c>
      <c r="C552" t="s">
        <v>1130</v>
      </c>
      <c r="D552" t="s">
        <v>1119</v>
      </c>
      <c r="E552" t="s">
        <v>242</v>
      </c>
      <c r="F552">
        <v>30</v>
      </c>
      <c r="G552" t="s">
        <v>213</v>
      </c>
    </row>
    <row r="553" spans="1:7" x14ac:dyDescent="0.25">
      <c r="A553" t="s">
        <v>106</v>
      </c>
      <c r="B553" t="s">
        <v>365</v>
      </c>
      <c r="C553" t="s">
        <v>1131</v>
      </c>
      <c r="D553" t="s">
        <v>1132</v>
      </c>
      <c r="E553" t="s">
        <v>242</v>
      </c>
      <c r="F553">
        <v>30</v>
      </c>
      <c r="G553" t="s">
        <v>212</v>
      </c>
    </row>
    <row r="554" spans="1:7" x14ac:dyDescent="0.25">
      <c r="A554" t="s">
        <v>106</v>
      </c>
      <c r="B554" t="s">
        <v>368</v>
      </c>
      <c r="C554" t="s">
        <v>1133</v>
      </c>
      <c r="D554" t="s">
        <v>1132</v>
      </c>
      <c r="E554" t="s">
        <v>242</v>
      </c>
      <c r="F554">
        <v>29</v>
      </c>
      <c r="G554" t="s">
        <v>212</v>
      </c>
    </row>
    <row r="555" spans="1:7" x14ac:dyDescent="0.25">
      <c r="A555" t="s">
        <v>106</v>
      </c>
      <c r="B555" t="s">
        <v>370</v>
      </c>
      <c r="C555" t="s">
        <v>1134</v>
      </c>
      <c r="D555" t="s">
        <v>1132</v>
      </c>
      <c r="E555" t="s">
        <v>242</v>
      </c>
      <c r="F555">
        <v>30</v>
      </c>
      <c r="G555" t="s">
        <v>212</v>
      </c>
    </row>
    <row r="556" spans="1:7" x14ac:dyDescent="0.25">
      <c r="A556" t="s">
        <v>106</v>
      </c>
      <c r="B556" t="s">
        <v>372</v>
      </c>
      <c r="C556" t="s">
        <v>1135</v>
      </c>
      <c r="D556" t="s">
        <v>1132</v>
      </c>
      <c r="E556" t="s">
        <v>242</v>
      </c>
      <c r="F556">
        <v>30</v>
      </c>
      <c r="G556" t="s">
        <v>212</v>
      </c>
    </row>
    <row r="557" spans="1:7" x14ac:dyDescent="0.25">
      <c r="A557" t="s">
        <v>106</v>
      </c>
      <c r="B557" t="s">
        <v>374</v>
      </c>
      <c r="C557" t="s">
        <v>1136</v>
      </c>
      <c r="D557" t="s">
        <v>1132</v>
      </c>
      <c r="E557" t="s">
        <v>242</v>
      </c>
      <c r="F557">
        <v>24</v>
      </c>
      <c r="G557" t="s">
        <v>212</v>
      </c>
    </row>
    <row r="558" spans="1:7" x14ac:dyDescent="0.25">
      <c r="A558" t="s">
        <v>106</v>
      </c>
      <c r="B558" t="s">
        <v>376</v>
      </c>
      <c r="C558" t="s">
        <v>1137</v>
      </c>
      <c r="D558" t="s">
        <v>1132</v>
      </c>
      <c r="E558" t="s">
        <v>242</v>
      </c>
      <c r="F558">
        <v>30</v>
      </c>
      <c r="G558" t="s">
        <v>212</v>
      </c>
    </row>
    <row r="559" spans="1:7" x14ac:dyDescent="0.25">
      <c r="A559" t="s">
        <v>106</v>
      </c>
      <c r="B559" t="s">
        <v>378</v>
      </c>
      <c r="C559" t="s">
        <v>1138</v>
      </c>
      <c r="D559" t="s">
        <v>1132</v>
      </c>
      <c r="E559" t="s">
        <v>242</v>
      </c>
      <c r="F559">
        <v>30</v>
      </c>
      <c r="G559" t="s">
        <v>212</v>
      </c>
    </row>
    <row r="560" spans="1:7" x14ac:dyDescent="0.25">
      <c r="A560" t="s">
        <v>106</v>
      </c>
      <c r="B560" t="s">
        <v>510</v>
      </c>
      <c r="C560" t="s">
        <v>204</v>
      </c>
      <c r="D560" t="s">
        <v>1132</v>
      </c>
      <c r="E560" t="s">
        <v>242</v>
      </c>
      <c r="F560">
        <v>24</v>
      </c>
      <c r="G560" t="s">
        <v>212</v>
      </c>
    </row>
    <row r="561" spans="1:7" x14ac:dyDescent="0.25">
      <c r="A561" t="s">
        <v>106</v>
      </c>
      <c r="B561" t="s">
        <v>380</v>
      </c>
      <c r="C561" t="s">
        <v>1139</v>
      </c>
      <c r="D561" t="s">
        <v>1132</v>
      </c>
      <c r="E561" t="s">
        <v>242</v>
      </c>
      <c r="F561">
        <v>30</v>
      </c>
      <c r="G561" t="s">
        <v>212</v>
      </c>
    </row>
    <row r="562" spans="1:7" x14ac:dyDescent="0.25">
      <c r="A562" t="s">
        <v>106</v>
      </c>
      <c r="B562" t="s">
        <v>382</v>
      </c>
      <c r="C562" t="s">
        <v>1140</v>
      </c>
      <c r="D562" t="s">
        <v>1132</v>
      </c>
      <c r="E562" t="s">
        <v>242</v>
      </c>
      <c r="F562">
        <v>20</v>
      </c>
      <c r="G562" t="s">
        <v>212</v>
      </c>
    </row>
    <row r="563" spans="1:7" x14ac:dyDescent="0.25">
      <c r="A563" t="s">
        <v>106</v>
      </c>
      <c r="B563" t="s">
        <v>384</v>
      </c>
      <c r="C563" t="s">
        <v>1141</v>
      </c>
      <c r="D563" t="s">
        <v>1132</v>
      </c>
      <c r="E563" t="s">
        <v>242</v>
      </c>
      <c r="F563">
        <v>29</v>
      </c>
      <c r="G563" t="s">
        <v>212</v>
      </c>
    </row>
    <row r="564" spans="1:7" x14ac:dyDescent="0.25">
      <c r="A564" t="s">
        <v>106</v>
      </c>
      <c r="B564" t="s">
        <v>1142</v>
      </c>
      <c r="C564" t="s">
        <v>1143</v>
      </c>
      <c r="D564" t="s">
        <v>1132</v>
      </c>
      <c r="E564" t="s">
        <v>242</v>
      </c>
      <c r="F564">
        <v>29</v>
      </c>
      <c r="G564" t="s">
        <v>212</v>
      </c>
    </row>
    <row r="565" spans="1:7" x14ac:dyDescent="0.25">
      <c r="A565" t="s">
        <v>106</v>
      </c>
      <c r="B565" t="s">
        <v>595</v>
      </c>
      <c r="C565" t="s">
        <v>1144</v>
      </c>
      <c r="D565" t="s">
        <v>1132</v>
      </c>
      <c r="E565" t="s">
        <v>242</v>
      </c>
      <c r="F565">
        <v>30</v>
      </c>
      <c r="G565" t="s">
        <v>212</v>
      </c>
    </row>
    <row r="566" spans="1:7" x14ac:dyDescent="0.25">
      <c r="A566" t="s">
        <v>106</v>
      </c>
      <c r="B566" t="s">
        <v>406</v>
      </c>
      <c r="C566" t="s">
        <v>205</v>
      </c>
      <c r="D566" t="s">
        <v>1132</v>
      </c>
      <c r="E566" t="s">
        <v>242</v>
      </c>
      <c r="F566">
        <v>30</v>
      </c>
      <c r="G566" t="s">
        <v>212</v>
      </c>
    </row>
    <row r="567" spans="1:7" x14ac:dyDescent="0.25">
      <c r="A567" t="s">
        <v>106</v>
      </c>
      <c r="B567" t="s">
        <v>598</v>
      </c>
      <c r="C567" t="s">
        <v>1145</v>
      </c>
      <c r="D567" t="s">
        <v>1132</v>
      </c>
      <c r="E567" t="s">
        <v>242</v>
      </c>
      <c r="F567">
        <v>30</v>
      </c>
      <c r="G567" t="s">
        <v>212</v>
      </c>
    </row>
    <row r="568" spans="1:7" x14ac:dyDescent="0.25">
      <c r="A568" t="s">
        <v>106</v>
      </c>
      <c r="B568" t="s">
        <v>410</v>
      </c>
      <c r="C568" t="s">
        <v>1146</v>
      </c>
      <c r="D568" t="s">
        <v>1132</v>
      </c>
      <c r="E568" t="s">
        <v>242</v>
      </c>
      <c r="F568">
        <v>30</v>
      </c>
      <c r="G568" t="s">
        <v>212</v>
      </c>
    </row>
    <row r="569" spans="1:7" x14ac:dyDescent="0.25">
      <c r="A569" t="s">
        <v>106</v>
      </c>
      <c r="B569" t="s">
        <v>412</v>
      </c>
      <c r="C569" t="s">
        <v>1147</v>
      </c>
      <c r="D569" t="s">
        <v>1132</v>
      </c>
      <c r="E569" t="s">
        <v>242</v>
      </c>
      <c r="F569">
        <v>30</v>
      </c>
      <c r="G569" t="s">
        <v>212</v>
      </c>
    </row>
    <row r="570" spans="1:7" x14ac:dyDescent="0.25">
      <c r="A570" t="s">
        <v>106</v>
      </c>
      <c r="B570" t="s">
        <v>1148</v>
      </c>
      <c r="C570" t="s">
        <v>1149</v>
      </c>
      <c r="D570" t="s">
        <v>1132</v>
      </c>
      <c r="E570" t="s">
        <v>242</v>
      </c>
      <c r="F570">
        <v>30</v>
      </c>
      <c r="G570" t="s">
        <v>212</v>
      </c>
    </row>
    <row r="571" spans="1:7" x14ac:dyDescent="0.25">
      <c r="A571" t="s">
        <v>106</v>
      </c>
      <c r="B571" t="s">
        <v>1150</v>
      </c>
      <c r="C571" t="s">
        <v>1151</v>
      </c>
      <c r="D571" t="s">
        <v>1132</v>
      </c>
      <c r="E571" t="s">
        <v>242</v>
      </c>
      <c r="F571">
        <v>17</v>
      </c>
      <c r="G571" t="s">
        <v>212</v>
      </c>
    </row>
    <row r="572" spans="1:7" x14ac:dyDescent="0.25">
      <c r="A572" t="s">
        <v>106</v>
      </c>
      <c r="B572" t="s">
        <v>524</v>
      </c>
      <c r="C572" t="s">
        <v>1152</v>
      </c>
      <c r="D572" t="s">
        <v>1132</v>
      </c>
      <c r="E572" t="s">
        <v>242</v>
      </c>
      <c r="F572">
        <v>16</v>
      </c>
      <c r="G572" t="s">
        <v>215</v>
      </c>
    </row>
    <row r="573" spans="1:7" x14ac:dyDescent="0.25">
      <c r="A573" t="s">
        <v>106</v>
      </c>
      <c r="B573" t="s">
        <v>526</v>
      </c>
      <c r="C573" t="s">
        <v>1153</v>
      </c>
      <c r="D573" t="s">
        <v>1132</v>
      </c>
      <c r="E573" t="s">
        <v>242</v>
      </c>
      <c r="F573">
        <v>11</v>
      </c>
      <c r="G573" t="s">
        <v>215</v>
      </c>
    </row>
    <row r="574" spans="1:7" x14ac:dyDescent="0.25">
      <c r="A574" t="s">
        <v>106</v>
      </c>
      <c r="B574" t="s">
        <v>528</v>
      </c>
      <c r="C574" t="s">
        <v>1154</v>
      </c>
      <c r="D574" t="s">
        <v>1132</v>
      </c>
      <c r="E574" t="s">
        <v>242</v>
      </c>
      <c r="F574">
        <v>13</v>
      </c>
      <c r="G574" t="s">
        <v>215</v>
      </c>
    </row>
    <row r="575" spans="1:7" x14ac:dyDescent="0.25">
      <c r="A575" t="s">
        <v>106</v>
      </c>
      <c r="B575" t="s">
        <v>532</v>
      </c>
      <c r="C575" t="s">
        <v>1155</v>
      </c>
      <c r="D575" t="s">
        <v>1132</v>
      </c>
      <c r="E575" t="s">
        <v>242</v>
      </c>
      <c r="F575">
        <v>16</v>
      </c>
      <c r="G575" t="s">
        <v>215</v>
      </c>
    </row>
    <row r="576" spans="1:7" x14ac:dyDescent="0.25">
      <c r="A576" t="s">
        <v>106</v>
      </c>
      <c r="B576" t="s">
        <v>534</v>
      </c>
      <c r="C576" t="s">
        <v>1156</v>
      </c>
      <c r="D576" t="s">
        <v>1132</v>
      </c>
      <c r="E576" t="s">
        <v>242</v>
      </c>
      <c r="F576">
        <v>13</v>
      </c>
      <c r="G576" t="s">
        <v>215</v>
      </c>
    </row>
    <row r="577" spans="1:7" x14ac:dyDescent="0.25">
      <c r="A577" t="s">
        <v>106</v>
      </c>
      <c r="B577" t="s">
        <v>953</v>
      </c>
      <c r="C577" t="s">
        <v>1157</v>
      </c>
      <c r="D577" t="s">
        <v>1132</v>
      </c>
      <c r="E577" t="s">
        <v>242</v>
      </c>
      <c r="F577">
        <v>16</v>
      </c>
      <c r="G577" t="s">
        <v>215</v>
      </c>
    </row>
    <row r="578" spans="1:7" x14ac:dyDescent="0.25">
      <c r="A578" t="s">
        <v>106</v>
      </c>
      <c r="B578" t="s">
        <v>536</v>
      </c>
      <c r="C578" t="s">
        <v>1158</v>
      </c>
      <c r="D578" t="s">
        <v>1132</v>
      </c>
      <c r="E578" t="s">
        <v>242</v>
      </c>
      <c r="F578">
        <v>15</v>
      </c>
      <c r="G578" t="s">
        <v>215</v>
      </c>
    </row>
    <row r="579" spans="1:7" x14ac:dyDescent="0.25">
      <c r="A579" t="s">
        <v>106</v>
      </c>
      <c r="B579" t="s">
        <v>436</v>
      </c>
      <c r="C579" t="s">
        <v>1159</v>
      </c>
      <c r="D579" t="s">
        <v>1132</v>
      </c>
      <c r="E579" t="s">
        <v>242</v>
      </c>
      <c r="F579">
        <v>21</v>
      </c>
      <c r="G579" t="s">
        <v>215</v>
      </c>
    </row>
    <row r="580" spans="1:7" x14ac:dyDescent="0.25">
      <c r="A580" t="s">
        <v>106</v>
      </c>
      <c r="B580" t="s">
        <v>538</v>
      </c>
      <c r="C580" t="s">
        <v>1160</v>
      </c>
      <c r="D580" t="s">
        <v>1132</v>
      </c>
      <c r="E580" t="s">
        <v>242</v>
      </c>
      <c r="F580">
        <v>12</v>
      </c>
      <c r="G580" t="s">
        <v>215</v>
      </c>
    </row>
    <row r="581" spans="1:7" x14ac:dyDescent="0.25">
      <c r="A581" t="s">
        <v>106</v>
      </c>
      <c r="B581" t="s">
        <v>540</v>
      </c>
      <c r="C581" t="s">
        <v>1161</v>
      </c>
      <c r="D581" t="s">
        <v>1132</v>
      </c>
      <c r="E581" t="s">
        <v>242</v>
      </c>
      <c r="F581">
        <v>23</v>
      </c>
      <c r="G581" t="s">
        <v>215</v>
      </c>
    </row>
    <row r="582" spans="1:7" x14ac:dyDescent="0.25">
      <c r="A582" t="s">
        <v>106</v>
      </c>
      <c r="B582" t="s">
        <v>960</v>
      </c>
      <c r="C582" t="s">
        <v>1162</v>
      </c>
      <c r="D582" t="s">
        <v>1132</v>
      </c>
      <c r="E582" t="s">
        <v>242</v>
      </c>
      <c r="F582">
        <v>13</v>
      </c>
      <c r="G582" t="s">
        <v>215</v>
      </c>
    </row>
    <row r="583" spans="1:7" x14ac:dyDescent="0.25">
      <c r="A583" t="s">
        <v>106</v>
      </c>
      <c r="B583" t="s">
        <v>542</v>
      </c>
      <c r="C583" t="s">
        <v>1163</v>
      </c>
      <c r="D583" t="s">
        <v>1132</v>
      </c>
      <c r="E583" t="s">
        <v>242</v>
      </c>
      <c r="F583">
        <v>15</v>
      </c>
      <c r="G583" t="s">
        <v>215</v>
      </c>
    </row>
    <row r="584" spans="1:7" x14ac:dyDescent="0.25">
      <c r="A584" t="s">
        <v>106</v>
      </c>
      <c r="B584" t="s">
        <v>544</v>
      </c>
      <c r="C584" t="s">
        <v>1164</v>
      </c>
      <c r="D584" t="s">
        <v>1132</v>
      </c>
      <c r="E584" t="s">
        <v>242</v>
      </c>
      <c r="F584">
        <v>12</v>
      </c>
      <c r="G584" t="s">
        <v>215</v>
      </c>
    </row>
    <row r="585" spans="1:7" x14ac:dyDescent="0.25">
      <c r="A585" t="s">
        <v>106</v>
      </c>
      <c r="B585" t="s">
        <v>548</v>
      </c>
      <c r="C585" t="s">
        <v>1165</v>
      </c>
      <c r="D585" t="s">
        <v>1132</v>
      </c>
      <c r="E585" t="s">
        <v>242</v>
      </c>
      <c r="F585">
        <v>19</v>
      </c>
      <c r="G585" t="s">
        <v>215</v>
      </c>
    </row>
    <row r="586" spans="1:7" x14ac:dyDescent="0.25">
      <c r="A586" t="s">
        <v>106</v>
      </c>
      <c r="B586" t="s">
        <v>550</v>
      </c>
      <c r="C586" t="s">
        <v>1166</v>
      </c>
      <c r="D586" t="s">
        <v>1132</v>
      </c>
      <c r="E586" t="s">
        <v>242</v>
      </c>
      <c r="F586">
        <v>13</v>
      </c>
      <c r="G586" t="s">
        <v>215</v>
      </c>
    </row>
    <row r="587" spans="1:7" x14ac:dyDescent="0.25">
      <c r="A587" t="s">
        <v>106</v>
      </c>
      <c r="B587" t="s">
        <v>552</v>
      </c>
      <c r="C587" t="s">
        <v>1167</v>
      </c>
      <c r="D587" t="s">
        <v>1132</v>
      </c>
      <c r="E587" t="s">
        <v>242</v>
      </c>
      <c r="F587">
        <v>16</v>
      </c>
      <c r="G587" t="s">
        <v>215</v>
      </c>
    </row>
    <row r="588" spans="1:7" x14ac:dyDescent="0.25">
      <c r="A588" t="s">
        <v>106</v>
      </c>
      <c r="B588" t="s">
        <v>440</v>
      </c>
      <c r="C588" t="s">
        <v>1168</v>
      </c>
      <c r="D588" t="s">
        <v>1132</v>
      </c>
      <c r="E588" t="s">
        <v>242</v>
      </c>
      <c r="F588">
        <v>21</v>
      </c>
      <c r="G588" t="s">
        <v>215</v>
      </c>
    </row>
    <row r="589" spans="1:7" x14ac:dyDescent="0.25">
      <c r="A589" t="s">
        <v>106</v>
      </c>
      <c r="B589" t="s">
        <v>1169</v>
      </c>
      <c r="C589" t="s">
        <v>1170</v>
      </c>
      <c r="D589" t="s">
        <v>1132</v>
      </c>
      <c r="E589" t="s">
        <v>242</v>
      </c>
      <c r="F589">
        <v>11</v>
      </c>
      <c r="G589" t="s">
        <v>215</v>
      </c>
    </row>
    <row r="590" spans="1:7" x14ac:dyDescent="0.25">
      <c r="A590" t="s">
        <v>106</v>
      </c>
      <c r="B590" t="s">
        <v>448</v>
      </c>
      <c r="C590" t="s">
        <v>1171</v>
      </c>
      <c r="D590" t="s">
        <v>1132</v>
      </c>
      <c r="E590" t="s">
        <v>242</v>
      </c>
      <c r="F590">
        <v>30</v>
      </c>
      <c r="G590" t="s">
        <v>213</v>
      </c>
    </row>
    <row r="591" spans="1:7" x14ac:dyDescent="0.25">
      <c r="A591" t="s">
        <v>106</v>
      </c>
      <c r="B591" t="s">
        <v>450</v>
      </c>
      <c r="C591" t="s">
        <v>1172</v>
      </c>
      <c r="D591" t="s">
        <v>1132</v>
      </c>
      <c r="E591" t="s">
        <v>242</v>
      </c>
      <c r="F591">
        <v>30</v>
      </c>
      <c r="G591" t="s">
        <v>213</v>
      </c>
    </row>
    <row r="592" spans="1:7" x14ac:dyDescent="0.25">
      <c r="A592" t="s">
        <v>106</v>
      </c>
      <c r="B592" t="s">
        <v>452</v>
      </c>
      <c r="C592" t="s">
        <v>1173</v>
      </c>
      <c r="D592" t="s">
        <v>1132</v>
      </c>
      <c r="E592" t="s">
        <v>242</v>
      </c>
      <c r="F592">
        <v>30</v>
      </c>
      <c r="G592" t="s">
        <v>213</v>
      </c>
    </row>
    <row r="593" spans="1:7" x14ac:dyDescent="0.25">
      <c r="A593" t="s">
        <v>106</v>
      </c>
      <c r="B593" t="s">
        <v>454</v>
      </c>
      <c r="C593" t="s">
        <v>1174</v>
      </c>
      <c r="D593" t="s">
        <v>1132</v>
      </c>
      <c r="E593" t="s">
        <v>242</v>
      </c>
      <c r="F593">
        <v>29</v>
      </c>
      <c r="G593" t="s">
        <v>213</v>
      </c>
    </row>
    <row r="594" spans="1:7" x14ac:dyDescent="0.25">
      <c r="A594" t="s">
        <v>106</v>
      </c>
      <c r="B594" t="s">
        <v>456</v>
      </c>
      <c r="C594" t="s">
        <v>1175</v>
      </c>
      <c r="D594" t="s">
        <v>1132</v>
      </c>
      <c r="E594" t="s">
        <v>242</v>
      </c>
      <c r="F594">
        <v>30</v>
      </c>
      <c r="G594" t="s">
        <v>213</v>
      </c>
    </row>
    <row r="595" spans="1:7" x14ac:dyDescent="0.25">
      <c r="A595" t="s">
        <v>106</v>
      </c>
      <c r="B595" t="s">
        <v>458</v>
      </c>
      <c r="C595" t="s">
        <v>1176</v>
      </c>
      <c r="D595" t="s">
        <v>1132</v>
      </c>
      <c r="E595" t="s">
        <v>242</v>
      </c>
      <c r="F595">
        <v>30</v>
      </c>
      <c r="G595" t="s">
        <v>213</v>
      </c>
    </row>
    <row r="596" spans="1:7" x14ac:dyDescent="0.25">
      <c r="A596" t="s">
        <v>106</v>
      </c>
      <c r="B596" t="s">
        <v>460</v>
      </c>
      <c r="C596" t="s">
        <v>1177</v>
      </c>
      <c r="D596" t="s">
        <v>1132</v>
      </c>
      <c r="E596" t="s">
        <v>242</v>
      </c>
      <c r="F596">
        <v>30</v>
      </c>
      <c r="G596" t="s">
        <v>213</v>
      </c>
    </row>
    <row r="597" spans="1:7" x14ac:dyDescent="0.25">
      <c r="A597" t="s">
        <v>106</v>
      </c>
      <c r="B597" t="s">
        <v>468</v>
      </c>
      <c r="C597" t="s">
        <v>1178</v>
      </c>
      <c r="D597" t="s">
        <v>1132</v>
      </c>
      <c r="E597" t="s">
        <v>242</v>
      </c>
      <c r="F597">
        <v>30</v>
      </c>
      <c r="G597" t="s">
        <v>213</v>
      </c>
    </row>
    <row r="598" spans="1:7" x14ac:dyDescent="0.25">
      <c r="A598" t="s">
        <v>106</v>
      </c>
      <c r="B598" t="s">
        <v>986</v>
      </c>
      <c r="C598" t="s">
        <v>1179</v>
      </c>
      <c r="D598" t="s">
        <v>1132</v>
      </c>
      <c r="E598" t="s">
        <v>242</v>
      </c>
      <c r="F598">
        <v>30</v>
      </c>
      <c r="G598" t="s">
        <v>213</v>
      </c>
    </row>
    <row r="599" spans="1:7" x14ac:dyDescent="0.25">
      <c r="A599" t="s">
        <v>106</v>
      </c>
      <c r="B599" t="s">
        <v>981</v>
      </c>
      <c r="C599" t="s">
        <v>1180</v>
      </c>
      <c r="D599" t="s">
        <v>1132</v>
      </c>
      <c r="E599" t="s">
        <v>242</v>
      </c>
      <c r="F599">
        <v>30</v>
      </c>
      <c r="G599" t="s">
        <v>213</v>
      </c>
    </row>
    <row r="600" spans="1:7" x14ac:dyDescent="0.25">
      <c r="A600" t="s">
        <v>106</v>
      </c>
      <c r="B600" t="s">
        <v>679</v>
      </c>
      <c r="C600" t="s">
        <v>1181</v>
      </c>
      <c r="D600" t="s">
        <v>1132</v>
      </c>
      <c r="E600" t="s">
        <v>242</v>
      </c>
      <c r="F600">
        <v>30</v>
      </c>
      <c r="G600" t="s">
        <v>214</v>
      </c>
    </row>
    <row r="601" spans="1:7" x14ac:dyDescent="0.25">
      <c r="A601" t="s">
        <v>106</v>
      </c>
      <c r="B601" t="s">
        <v>482</v>
      </c>
      <c r="C601" t="s">
        <v>1182</v>
      </c>
      <c r="D601" t="s">
        <v>1132</v>
      </c>
      <c r="E601" t="s">
        <v>242</v>
      </c>
      <c r="F601">
        <v>28</v>
      </c>
      <c r="G601" t="s">
        <v>214</v>
      </c>
    </row>
    <row r="602" spans="1:7" x14ac:dyDescent="0.25">
      <c r="A602" t="s">
        <v>106</v>
      </c>
      <c r="B602" t="s">
        <v>488</v>
      </c>
      <c r="C602" t="s">
        <v>1183</v>
      </c>
      <c r="D602" t="s">
        <v>1132</v>
      </c>
      <c r="E602" t="s">
        <v>242</v>
      </c>
      <c r="F602">
        <v>30</v>
      </c>
      <c r="G602" t="s">
        <v>214</v>
      </c>
    </row>
    <row r="603" spans="1:7" x14ac:dyDescent="0.25">
      <c r="A603" t="s">
        <v>106</v>
      </c>
      <c r="B603" t="s">
        <v>638</v>
      </c>
      <c r="C603" t="s">
        <v>1184</v>
      </c>
      <c r="D603" t="s">
        <v>1132</v>
      </c>
      <c r="E603" t="s">
        <v>242</v>
      </c>
      <c r="F603">
        <v>30</v>
      </c>
      <c r="G603" t="s">
        <v>214</v>
      </c>
    </row>
    <row r="604" spans="1:7" x14ac:dyDescent="0.25">
      <c r="A604" t="s">
        <v>106</v>
      </c>
      <c r="B604" t="s">
        <v>494</v>
      </c>
      <c r="C604" t="s">
        <v>1185</v>
      </c>
      <c r="D604" t="s">
        <v>1132</v>
      </c>
      <c r="E604" t="s">
        <v>242</v>
      </c>
      <c r="F604">
        <v>11</v>
      </c>
      <c r="G604" t="s">
        <v>212</v>
      </c>
    </row>
    <row r="605" spans="1:7" x14ac:dyDescent="0.25">
      <c r="A605" t="s">
        <v>107</v>
      </c>
      <c r="B605" t="s">
        <v>368</v>
      </c>
      <c r="C605" t="s">
        <v>1186</v>
      </c>
      <c r="D605" t="s">
        <v>1187</v>
      </c>
      <c r="E605" t="s">
        <v>242</v>
      </c>
      <c r="F605">
        <v>16</v>
      </c>
      <c r="G605" t="s">
        <v>212</v>
      </c>
    </row>
    <row r="606" spans="1:7" x14ac:dyDescent="0.25">
      <c r="A606" t="s">
        <v>107</v>
      </c>
      <c r="B606" t="s">
        <v>370</v>
      </c>
      <c r="C606" t="s">
        <v>1188</v>
      </c>
      <c r="D606" t="s">
        <v>1187</v>
      </c>
      <c r="E606" t="s">
        <v>242</v>
      </c>
      <c r="F606">
        <v>21</v>
      </c>
      <c r="G606" t="s">
        <v>212</v>
      </c>
    </row>
    <row r="607" spans="1:7" x14ac:dyDescent="0.25">
      <c r="A607" t="s">
        <v>107</v>
      </c>
      <c r="B607" t="s">
        <v>372</v>
      </c>
      <c r="C607" t="s">
        <v>1189</v>
      </c>
      <c r="D607" t="s">
        <v>1187</v>
      </c>
      <c r="E607" t="s">
        <v>242</v>
      </c>
      <c r="F607">
        <v>30</v>
      </c>
      <c r="G607" t="s">
        <v>212</v>
      </c>
    </row>
    <row r="608" spans="1:7" x14ac:dyDescent="0.25">
      <c r="A608" t="s">
        <v>107</v>
      </c>
      <c r="B608" t="s">
        <v>757</v>
      </c>
      <c r="C608" t="s">
        <v>1190</v>
      </c>
      <c r="D608" t="s">
        <v>1187</v>
      </c>
      <c r="E608" t="s">
        <v>242</v>
      </c>
      <c r="F608">
        <v>19</v>
      </c>
      <c r="G608" t="s">
        <v>212</v>
      </c>
    </row>
    <row r="609" spans="1:7" x14ac:dyDescent="0.25">
      <c r="A609" t="s">
        <v>107</v>
      </c>
      <c r="B609" t="s">
        <v>406</v>
      </c>
      <c r="C609" t="s">
        <v>1191</v>
      </c>
      <c r="D609" t="s">
        <v>1187</v>
      </c>
      <c r="E609" t="s">
        <v>242</v>
      </c>
      <c r="F609">
        <v>12</v>
      </c>
      <c r="G609" t="s">
        <v>212</v>
      </c>
    </row>
    <row r="610" spans="1:7" x14ac:dyDescent="0.25">
      <c r="A610" t="s">
        <v>107</v>
      </c>
      <c r="B610" t="s">
        <v>760</v>
      </c>
      <c r="C610" t="s">
        <v>1192</v>
      </c>
      <c r="D610" t="s">
        <v>1187</v>
      </c>
      <c r="E610" t="s">
        <v>242</v>
      </c>
      <c r="F610">
        <v>19</v>
      </c>
      <c r="G610" t="s">
        <v>212</v>
      </c>
    </row>
    <row r="611" spans="1:7" x14ac:dyDescent="0.25">
      <c r="A611" t="s">
        <v>107</v>
      </c>
      <c r="B611" t="s">
        <v>448</v>
      </c>
      <c r="C611" t="s">
        <v>1193</v>
      </c>
      <c r="D611" t="s">
        <v>1187</v>
      </c>
      <c r="E611" t="s">
        <v>242</v>
      </c>
      <c r="F611">
        <v>30</v>
      </c>
      <c r="G611" t="s">
        <v>213</v>
      </c>
    </row>
    <row r="612" spans="1:7" x14ac:dyDescent="0.25">
      <c r="A612" t="s">
        <v>107</v>
      </c>
      <c r="B612" t="s">
        <v>450</v>
      </c>
      <c r="C612" t="s">
        <v>1194</v>
      </c>
      <c r="D612" t="s">
        <v>1187</v>
      </c>
      <c r="E612" t="s">
        <v>242</v>
      </c>
      <c r="F612">
        <v>30</v>
      </c>
      <c r="G612" t="s">
        <v>213</v>
      </c>
    </row>
    <row r="613" spans="1:7" x14ac:dyDescent="0.25">
      <c r="A613" t="s">
        <v>107</v>
      </c>
      <c r="B613" t="s">
        <v>452</v>
      </c>
      <c r="C613" t="s">
        <v>1195</v>
      </c>
      <c r="D613" t="s">
        <v>1187</v>
      </c>
      <c r="E613" t="s">
        <v>242</v>
      </c>
      <c r="F613">
        <v>30</v>
      </c>
      <c r="G613" t="s">
        <v>213</v>
      </c>
    </row>
    <row r="614" spans="1:7" x14ac:dyDescent="0.25">
      <c r="A614" t="s">
        <v>107</v>
      </c>
      <c r="B614" t="s">
        <v>454</v>
      </c>
      <c r="C614" t="s">
        <v>1196</v>
      </c>
      <c r="D614" t="s">
        <v>1187</v>
      </c>
      <c r="E614" t="s">
        <v>242</v>
      </c>
      <c r="F614">
        <v>30</v>
      </c>
      <c r="G614" t="s">
        <v>213</v>
      </c>
    </row>
    <row r="615" spans="1:7" x14ac:dyDescent="0.25">
      <c r="A615" t="s">
        <v>107</v>
      </c>
      <c r="B615" t="s">
        <v>456</v>
      </c>
      <c r="C615" t="s">
        <v>206</v>
      </c>
      <c r="D615" t="s">
        <v>1187</v>
      </c>
      <c r="E615" t="s">
        <v>242</v>
      </c>
      <c r="F615">
        <v>30</v>
      </c>
      <c r="G615" t="s">
        <v>213</v>
      </c>
    </row>
    <row r="616" spans="1:7" x14ac:dyDescent="0.25">
      <c r="A616" t="s">
        <v>107</v>
      </c>
      <c r="B616" t="s">
        <v>679</v>
      </c>
      <c r="C616" t="s">
        <v>1197</v>
      </c>
      <c r="D616" t="s">
        <v>1187</v>
      </c>
      <c r="E616" t="s">
        <v>242</v>
      </c>
      <c r="F616">
        <v>14</v>
      </c>
      <c r="G616" t="s">
        <v>214</v>
      </c>
    </row>
    <row r="617" spans="1:7" x14ac:dyDescent="0.25">
      <c r="A617" t="s">
        <v>108</v>
      </c>
      <c r="B617" t="s">
        <v>365</v>
      </c>
      <c r="C617" t="s">
        <v>1198</v>
      </c>
      <c r="D617" t="s">
        <v>1199</v>
      </c>
      <c r="E617" t="s">
        <v>242</v>
      </c>
      <c r="F617">
        <v>14</v>
      </c>
      <c r="G617" t="s">
        <v>212</v>
      </c>
    </row>
    <row r="618" spans="1:7" x14ac:dyDescent="0.25">
      <c r="A618" t="s">
        <v>109</v>
      </c>
      <c r="B618" t="s">
        <v>448</v>
      </c>
      <c r="C618" t="s">
        <v>1200</v>
      </c>
      <c r="D618" t="s">
        <v>1201</v>
      </c>
      <c r="E618" t="s">
        <v>242</v>
      </c>
      <c r="F618">
        <v>30</v>
      </c>
      <c r="G618" t="s">
        <v>213</v>
      </c>
    </row>
    <row r="619" spans="1:7" x14ac:dyDescent="0.25">
      <c r="A619" t="s">
        <v>109</v>
      </c>
      <c r="B619" t="s">
        <v>679</v>
      </c>
      <c r="C619" t="s">
        <v>1202</v>
      </c>
      <c r="D619" t="s">
        <v>1201</v>
      </c>
      <c r="E619" t="s">
        <v>242</v>
      </c>
      <c r="F619">
        <v>12</v>
      </c>
      <c r="G619" t="s">
        <v>214</v>
      </c>
    </row>
    <row r="620" spans="1:7" x14ac:dyDescent="0.25">
      <c r="A620" t="s">
        <v>110</v>
      </c>
      <c r="B620" t="s">
        <v>365</v>
      </c>
      <c r="C620" t="s">
        <v>1203</v>
      </c>
      <c r="D620" t="s">
        <v>1204</v>
      </c>
      <c r="E620" t="s">
        <v>242</v>
      </c>
      <c r="F620">
        <v>30</v>
      </c>
      <c r="G620" t="s">
        <v>212</v>
      </c>
    </row>
    <row r="621" spans="1:7" x14ac:dyDescent="0.25">
      <c r="A621" t="s">
        <v>110</v>
      </c>
      <c r="B621" t="s">
        <v>368</v>
      </c>
      <c r="C621" t="s">
        <v>1205</v>
      </c>
      <c r="D621" t="s">
        <v>1204</v>
      </c>
      <c r="E621" t="s">
        <v>242</v>
      </c>
      <c r="F621">
        <v>28</v>
      </c>
      <c r="G621" t="s">
        <v>212</v>
      </c>
    </row>
    <row r="622" spans="1:7" x14ac:dyDescent="0.25">
      <c r="A622" t="s">
        <v>110</v>
      </c>
      <c r="B622" t="s">
        <v>372</v>
      </c>
      <c r="C622" t="s">
        <v>1206</v>
      </c>
      <c r="D622" t="s">
        <v>1204</v>
      </c>
      <c r="E622" t="s">
        <v>242</v>
      </c>
      <c r="F622">
        <v>20</v>
      </c>
      <c r="G622" t="s">
        <v>212</v>
      </c>
    </row>
    <row r="623" spans="1:7" x14ac:dyDescent="0.25">
      <c r="A623" t="s">
        <v>110</v>
      </c>
      <c r="B623" t="s">
        <v>406</v>
      </c>
      <c r="C623" t="s">
        <v>207</v>
      </c>
      <c r="D623" t="s">
        <v>1204</v>
      </c>
      <c r="E623" t="s">
        <v>242</v>
      </c>
      <c r="F623">
        <v>30</v>
      </c>
      <c r="G623" t="s">
        <v>212</v>
      </c>
    </row>
    <row r="624" spans="1:7" x14ac:dyDescent="0.25">
      <c r="A624" t="s">
        <v>110</v>
      </c>
      <c r="B624" t="s">
        <v>408</v>
      </c>
      <c r="C624" t="s">
        <v>1207</v>
      </c>
      <c r="D624" t="s">
        <v>1204</v>
      </c>
      <c r="E624" t="s">
        <v>242</v>
      </c>
      <c r="F624">
        <v>25</v>
      </c>
      <c r="G624" t="s">
        <v>212</v>
      </c>
    </row>
    <row r="625" spans="1:7" x14ac:dyDescent="0.25">
      <c r="A625" t="s">
        <v>110</v>
      </c>
      <c r="B625" t="s">
        <v>945</v>
      </c>
      <c r="C625" t="s">
        <v>1208</v>
      </c>
      <c r="D625" t="s">
        <v>1204</v>
      </c>
      <c r="E625" t="s">
        <v>242</v>
      </c>
      <c r="F625">
        <v>9</v>
      </c>
      <c r="G625" t="s">
        <v>212</v>
      </c>
    </row>
    <row r="626" spans="1:7" x14ac:dyDescent="0.25">
      <c r="A626" t="s">
        <v>110</v>
      </c>
      <c r="B626" t="s">
        <v>524</v>
      </c>
      <c r="C626" t="s">
        <v>1209</v>
      </c>
      <c r="D626" t="s">
        <v>1204</v>
      </c>
      <c r="E626" t="s">
        <v>242</v>
      </c>
      <c r="F626">
        <v>20</v>
      </c>
      <c r="G626" t="s">
        <v>215</v>
      </c>
    </row>
    <row r="627" spans="1:7" x14ac:dyDescent="0.25">
      <c r="A627" t="s">
        <v>110</v>
      </c>
      <c r="B627" t="s">
        <v>526</v>
      </c>
      <c r="C627" t="s">
        <v>1210</v>
      </c>
      <c r="D627" t="s">
        <v>1204</v>
      </c>
      <c r="E627" t="s">
        <v>242</v>
      </c>
      <c r="F627">
        <v>18</v>
      </c>
      <c r="G627" t="s">
        <v>215</v>
      </c>
    </row>
    <row r="628" spans="1:7" x14ac:dyDescent="0.25">
      <c r="A628" t="s">
        <v>110</v>
      </c>
      <c r="B628" t="s">
        <v>528</v>
      </c>
      <c r="C628" t="s">
        <v>1211</v>
      </c>
      <c r="D628" t="s">
        <v>1204</v>
      </c>
      <c r="E628" t="s">
        <v>242</v>
      </c>
      <c r="F628">
        <v>22</v>
      </c>
      <c r="G628" t="s">
        <v>215</v>
      </c>
    </row>
    <row r="629" spans="1:7" x14ac:dyDescent="0.25">
      <c r="A629" t="s">
        <v>110</v>
      </c>
      <c r="B629" t="s">
        <v>530</v>
      </c>
      <c r="C629" t="s">
        <v>1212</v>
      </c>
      <c r="D629" t="s">
        <v>1204</v>
      </c>
      <c r="E629" t="s">
        <v>242</v>
      </c>
      <c r="F629">
        <v>17</v>
      </c>
      <c r="G629" t="s">
        <v>215</v>
      </c>
    </row>
    <row r="630" spans="1:7" x14ac:dyDescent="0.25">
      <c r="A630" t="s">
        <v>110</v>
      </c>
      <c r="B630" t="s">
        <v>532</v>
      </c>
      <c r="C630" t="s">
        <v>1213</v>
      </c>
      <c r="D630" t="s">
        <v>1204</v>
      </c>
      <c r="E630" t="s">
        <v>242</v>
      </c>
      <c r="F630">
        <v>13</v>
      </c>
      <c r="G630" t="s">
        <v>215</v>
      </c>
    </row>
    <row r="631" spans="1:7" x14ac:dyDescent="0.25">
      <c r="A631" t="s">
        <v>110</v>
      </c>
      <c r="B631" t="s">
        <v>534</v>
      </c>
      <c r="C631" t="s">
        <v>1214</v>
      </c>
      <c r="D631" t="s">
        <v>1204</v>
      </c>
      <c r="E631" t="s">
        <v>242</v>
      </c>
      <c r="F631">
        <v>11</v>
      </c>
      <c r="G631" t="s">
        <v>215</v>
      </c>
    </row>
    <row r="632" spans="1:7" x14ac:dyDescent="0.25">
      <c r="A632" t="s">
        <v>110</v>
      </c>
      <c r="B632" t="s">
        <v>953</v>
      </c>
      <c r="C632" t="s">
        <v>1215</v>
      </c>
      <c r="D632" t="s">
        <v>1204</v>
      </c>
      <c r="E632" t="s">
        <v>242</v>
      </c>
      <c r="F632">
        <v>24</v>
      </c>
      <c r="G632" t="s">
        <v>215</v>
      </c>
    </row>
    <row r="633" spans="1:7" x14ac:dyDescent="0.25">
      <c r="A633" t="s">
        <v>110</v>
      </c>
      <c r="B633" t="s">
        <v>536</v>
      </c>
      <c r="C633" t="s">
        <v>1216</v>
      </c>
      <c r="D633" t="s">
        <v>1204</v>
      </c>
      <c r="E633" t="s">
        <v>242</v>
      </c>
      <c r="F633">
        <v>14</v>
      </c>
      <c r="G633" t="s">
        <v>215</v>
      </c>
    </row>
    <row r="634" spans="1:7" x14ac:dyDescent="0.25">
      <c r="A634" t="s">
        <v>110</v>
      </c>
      <c r="B634" t="s">
        <v>538</v>
      </c>
      <c r="C634" t="s">
        <v>1217</v>
      </c>
      <c r="D634" t="s">
        <v>1204</v>
      </c>
      <c r="E634" t="s">
        <v>242</v>
      </c>
      <c r="F634">
        <v>13</v>
      </c>
      <c r="G634" t="s">
        <v>215</v>
      </c>
    </row>
    <row r="635" spans="1:7" x14ac:dyDescent="0.25">
      <c r="A635" t="s">
        <v>110</v>
      </c>
      <c r="B635" t="s">
        <v>540</v>
      </c>
      <c r="C635" t="s">
        <v>1218</v>
      </c>
      <c r="D635" t="s">
        <v>1204</v>
      </c>
      <c r="E635" t="s">
        <v>242</v>
      </c>
      <c r="F635">
        <v>23</v>
      </c>
      <c r="G635" t="s">
        <v>215</v>
      </c>
    </row>
    <row r="636" spans="1:7" x14ac:dyDescent="0.25">
      <c r="A636" t="s">
        <v>110</v>
      </c>
      <c r="B636" t="s">
        <v>438</v>
      </c>
      <c r="C636" t="s">
        <v>1219</v>
      </c>
      <c r="D636" t="s">
        <v>1204</v>
      </c>
      <c r="E636" t="s">
        <v>242</v>
      </c>
      <c r="F636">
        <v>24</v>
      </c>
      <c r="G636" t="s">
        <v>215</v>
      </c>
    </row>
    <row r="637" spans="1:7" x14ac:dyDescent="0.25">
      <c r="A637" t="s">
        <v>110</v>
      </c>
      <c r="B637" t="s">
        <v>960</v>
      </c>
      <c r="C637" t="s">
        <v>1220</v>
      </c>
      <c r="D637" t="s">
        <v>1204</v>
      </c>
      <c r="E637" t="s">
        <v>242</v>
      </c>
      <c r="F637">
        <v>24</v>
      </c>
      <c r="G637" t="s">
        <v>215</v>
      </c>
    </row>
    <row r="638" spans="1:7" x14ac:dyDescent="0.25">
      <c r="A638" t="s">
        <v>110</v>
      </c>
      <c r="B638" t="s">
        <v>550</v>
      </c>
      <c r="C638" t="s">
        <v>1221</v>
      </c>
      <c r="D638" t="s">
        <v>1204</v>
      </c>
      <c r="E638" t="s">
        <v>242</v>
      </c>
      <c r="F638">
        <v>23</v>
      </c>
      <c r="G638" t="s">
        <v>215</v>
      </c>
    </row>
    <row r="639" spans="1:7" x14ac:dyDescent="0.25">
      <c r="A639" t="s">
        <v>110</v>
      </c>
      <c r="B639" t="s">
        <v>448</v>
      </c>
      <c r="C639" t="s">
        <v>1222</v>
      </c>
      <c r="D639" t="s">
        <v>1204</v>
      </c>
      <c r="E639" t="s">
        <v>242</v>
      </c>
      <c r="F639">
        <v>30</v>
      </c>
      <c r="G639" t="s">
        <v>213</v>
      </c>
    </row>
    <row r="640" spans="1:7" x14ac:dyDescent="0.25">
      <c r="A640" t="s">
        <v>110</v>
      </c>
      <c r="B640" t="s">
        <v>450</v>
      </c>
      <c r="C640" t="s">
        <v>1223</v>
      </c>
      <c r="D640" t="s">
        <v>1204</v>
      </c>
      <c r="E640" t="s">
        <v>242</v>
      </c>
      <c r="F640">
        <v>30</v>
      </c>
      <c r="G640" t="s">
        <v>213</v>
      </c>
    </row>
    <row r="641" spans="1:7" x14ac:dyDescent="0.25">
      <c r="A641" t="s">
        <v>110</v>
      </c>
      <c r="B641" t="s">
        <v>452</v>
      </c>
      <c r="C641" t="s">
        <v>208</v>
      </c>
      <c r="D641" t="s">
        <v>1204</v>
      </c>
      <c r="E641" t="s">
        <v>242</v>
      </c>
      <c r="F641">
        <v>29</v>
      </c>
      <c r="G641" t="s">
        <v>213</v>
      </c>
    </row>
    <row r="642" spans="1:7" x14ac:dyDescent="0.25">
      <c r="A642" t="s">
        <v>110</v>
      </c>
      <c r="B642" t="s">
        <v>454</v>
      </c>
      <c r="C642" t="s">
        <v>1224</v>
      </c>
      <c r="D642" t="s">
        <v>1204</v>
      </c>
      <c r="E642" t="s">
        <v>242</v>
      </c>
      <c r="F642">
        <v>30</v>
      </c>
      <c r="G642" t="s">
        <v>213</v>
      </c>
    </row>
    <row r="643" spans="1:7" x14ac:dyDescent="0.25">
      <c r="A643" t="s">
        <v>110</v>
      </c>
      <c r="B643" t="s">
        <v>456</v>
      </c>
      <c r="C643" t="s">
        <v>1225</v>
      </c>
      <c r="D643" t="s">
        <v>1204</v>
      </c>
      <c r="E643" t="s">
        <v>242</v>
      </c>
      <c r="F643">
        <v>28</v>
      </c>
      <c r="G643" t="s">
        <v>213</v>
      </c>
    </row>
    <row r="644" spans="1:7" x14ac:dyDescent="0.25">
      <c r="A644" t="s">
        <v>110</v>
      </c>
      <c r="B644" t="s">
        <v>458</v>
      </c>
      <c r="C644" t="s">
        <v>1226</v>
      </c>
      <c r="D644" t="s">
        <v>1204</v>
      </c>
      <c r="E644" t="s">
        <v>242</v>
      </c>
      <c r="F644">
        <v>30</v>
      </c>
      <c r="G644" t="s">
        <v>213</v>
      </c>
    </row>
    <row r="645" spans="1:7" x14ac:dyDescent="0.25">
      <c r="A645" t="s">
        <v>110</v>
      </c>
      <c r="B645" t="s">
        <v>871</v>
      </c>
      <c r="C645" t="s">
        <v>1227</v>
      </c>
      <c r="D645" t="s">
        <v>1204</v>
      </c>
      <c r="E645" t="s">
        <v>242</v>
      </c>
      <c r="F645">
        <v>9</v>
      </c>
      <c r="G645" t="s">
        <v>214</v>
      </c>
    </row>
    <row r="646" spans="1:7" x14ac:dyDescent="0.25">
      <c r="A646" t="s">
        <v>111</v>
      </c>
      <c r="B646" t="s">
        <v>365</v>
      </c>
      <c r="C646" t="s">
        <v>1228</v>
      </c>
      <c r="D646" t="s">
        <v>1229</v>
      </c>
      <c r="E646" t="s">
        <v>242</v>
      </c>
      <c r="F646">
        <v>12</v>
      </c>
      <c r="G646" t="s">
        <v>212</v>
      </c>
    </row>
    <row r="647" spans="1:7" x14ac:dyDescent="0.25">
      <c r="A647" t="s">
        <v>111</v>
      </c>
      <c r="B647" t="s">
        <v>524</v>
      </c>
      <c r="C647" t="s">
        <v>1230</v>
      </c>
      <c r="D647" t="s">
        <v>1229</v>
      </c>
      <c r="E647" t="s">
        <v>242</v>
      </c>
      <c r="F647">
        <v>13</v>
      </c>
      <c r="G647" t="s">
        <v>215</v>
      </c>
    </row>
    <row r="648" spans="1:7" x14ac:dyDescent="0.25">
      <c r="A648" t="s">
        <v>111</v>
      </c>
      <c r="B648" t="s">
        <v>526</v>
      </c>
      <c r="C648" t="s">
        <v>1231</v>
      </c>
      <c r="D648" t="s">
        <v>1229</v>
      </c>
      <c r="E648" t="s">
        <v>242</v>
      </c>
      <c r="F648">
        <v>14</v>
      </c>
      <c r="G648" t="s">
        <v>215</v>
      </c>
    </row>
    <row r="649" spans="1:7" x14ac:dyDescent="0.25">
      <c r="A649" t="s">
        <v>65</v>
      </c>
      <c r="B649" t="s">
        <v>1232</v>
      </c>
      <c r="C649" t="s">
        <v>1233</v>
      </c>
      <c r="D649" t="s">
        <v>1113</v>
      </c>
      <c r="E649" t="s">
        <v>242</v>
      </c>
      <c r="F649">
        <v>0</v>
      </c>
      <c r="G649" t="s">
        <v>213</v>
      </c>
    </row>
    <row r="650" spans="1:7" x14ac:dyDescent="0.25">
      <c r="A650" t="s">
        <v>106</v>
      </c>
      <c r="B650" t="s">
        <v>800</v>
      </c>
      <c r="C650" t="s">
        <v>1234</v>
      </c>
      <c r="D650" t="s">
        <v>1132</v>
      </c>
      <c r="E650" t="s">
        <v>242</v>
      </c>
      <c r="F650">
        <v>10</v>
      </c>
      <c r="G650" t="s">
        <v>213</v>
      </c>
    </row>
    <row r="651" spans="1:7" x14ac:dyDescent="0.25">
      <c r="A651" t="s">
        <v>106</v>
      </c>
      <c r="B651" t="s">
        <v>1235</v>
      </c>
      <c r="C651" t="s">
        <v>1236</v>
      </c>
      <c r="D651" t="s">
        <v>1132</v>
      </c>
      <c r="E651" t="s">
        <v>242</v>
      </c>
      <c r="F651">
        <v>21</v>
      </c>
      <c r="G651" t="s">
        <v>213</v>
      </c>
    </row>
    <row r="652" spans="1:7" x14ac:dyDescent="0.25">
      <c r="A652" t="s">
        <v>110</v>
      </c>
      <c r="B652" t="s">
        <v>1232</v>
      </c>
      <c r="C652" t="s">
        <v>1237</v>
      </c>
      <c r="D652" t="s">
        <v>1204</v>
      </c>
      <c r="E652" t="s">
        <v>242</v>
      </c>
      <c r="F652">
        <v>1</v>
      </c>
      <c r="G652" t="s">
        <v>213</v>
      </c>
    </row>
    <row r="653" spans="1:7" x14ac:dyDescent="0.25">
      <c r="A653" t="s">
        <v>111</v>
      </c>
      <c r="B653" t="s">
        <v>1232</v>
      </c>
      <c r="C653" t="s">
        <v>1238</v>
      </c>
      <c r="D653" t="s">
        <v>1229</v>
      </c>
      <c r="E653" t="s">
        <v>242</v>
      </c>
      <c r="F653">
        <v>8</v>
      </c>
      <c r="G653" t="s">
        <v>213</v>
      </c>
    </row>
    <row r="654" spans="1:7" x14ac:dyDescent="0.25">
      <c r="A654" t="s">
        <v>19</v>
      </c>
      <c r="B654" t="s">
        <v>500</v>
      </c>
      <c r="C654" t="s">
        <v>1239</v>
      </c>
      <c r="D654" t="s">
        <v>1106</v>
      </c>
      <c r="E654" t="s">
        <v>242</v>
      </c>
      <c r="F654">
        <v>12</v>
      </c>
      <c r="G654" t="s">
        <v>213</v>
      </c>
    </row>
    <row r="655" spans="1:7" x14ac:dyDescent="0.25">
      <c r="A655" t="s">
        <v>65</v>
      </c>
      <c r="B655" t="s">
        <v>500</v>
      </c>
      <c r="C655" t="s">
        <v>1240</v>
      </c>
      <c r="D655" t="s">
        <v>1113</v>
      </c>
      <c r="E655" t="s">
        <v>242</v>
      </c>
      <c r="F655">
        <v>22</v>
      </c>
      <c r="G655" t="s">
        <v>213</v>
      </c>
    </row>
    <row r="656" spans="1:7" x14ac:dyDescent="0.25">
      <c r="A656" t="s">
        <v>114</v>
      </c>
      <c r="B656" t="s">
        <v>500</v>
      </c>
      <c r="C656" t="s">
        <v>1241</v>
      </c>
      <c r="D656" t="s">
        <v>1119</v>
      </c>
      <c r="E656" t="s">
        <v>242</v>
      </c>
      <c r="F656">
        <v>30</v>
      </c>
      <c r="G656" t="s">
        <v>213</v>
      </c>
    </row>
    <row r="657" spans="1:7" x14ac:dyDescent="0.25">
      <c r="A657" t="s">
        <v>114</v>
      </c>
      <c r="B657" t="s">
        <v>506</v>
      </c>
      <c r="C657" t="s">
        <v>1242</v>
      </c>
      <c r="D657" t="s">
        <v>1119</v>
      </c>
      <c r="E657" t="s">
        <v>242</v>
      </c>
      <c r="F657">
        <v>30</v>
      </c>
      <c r="G657" t="s">
        <v>213</v>
      </c>
    </row>
    <row r="658" spans="1:7" x14ac:dyDescent="0.25">
      <c r="A658" t="s">
        <v>114</v>
      </c>
      <c r="B658" t="s">
        <v>736</v>
      </c>
      <c r="C658" t="s">
        <v>1243</v>
      </c>
      <c r="D658" t="s">
        <v>1119</v>
      </c>
      <c r="E658" t="s">
        <v>242</v>
      </c>
      <c r="F658">
        <v>20</v>
      </c>
      <c r="G658" t="s">
        <v>213</v>
      </c>
    </row>
    <row r="659" spans="1:7" x14ac:dyDescent="0.25">
      <c r="A659" t="s">
        <v>106</v>
      </c>
      <c r="B659" t="s">
        <v>500</v>
      </c>
      <c r="C659" t="s">
        <v>1244</v>
      </c>
      <c r="D659" t="s">
        <v>1132</v>
      </c>
      <c r="E659" t="s">
        <v>242</v>
      </c>
      <c r="F659">
        <v>30</v>
      </c>
      <c r="G659" t="s">
        <v>213</v>
      </c>
    </row>
    <row r="660" spans="1:7" x14ac:dyDescent="0.25">
      <c r="A660" t="s">
        <v>106</v>
      </c>
      <c r="B660" t="s">
        <v>502</v>
      </c>
      <c r="C660" t="s">
        <v>1245</v>
      </c>
      <c r="D660" t="s">
        <v>1132</v>
      </c>
      <c r="E660" t="s">
        <v>242</v>
      </c>
      <c r="F660">
        <v>30</v>
      </c>
      <c r="G660" t="s">
        <v>213</v>
      </c>
    </row>
    <row r="661" spans="1:7" x14ac:dyDescent="0.25">
      <c r="A661" t="s">
        <v>106</v>
      </c>
      <c r="B661" t="s">
        <v>504</v>
      </c>
      <c r="C661" t="s">
        <v>1246</v>
      </c>
      <c r="D661" t="s">
        <v>1132</v>
      </c>
      <c r="E661" t="s">
        <v>242</v>
      </c>
      <c r="F661">
        <v>30</v>
      </c>
      <c r="G661" t="s">
        <v>213</v>
      </c>
    </row>
    <row r="662" spans="1:7" x14ac:dyDescent="0.25">
      <c r="A662" t="s">
        <v>106</v>
      </c>
      <c r="B662" t="s">
        <v>506</v>
      </c>
      <c r="C662" t="s">
        <v>1247</v>
      </c>
      <c r="D662" t="s">
        <v>1132</v>
      </c>
      <c r="E662" t="s">
        <v>242</v>
      </c>
      <c r="F662">
        <v>30</v>
      </c>
      <c r="G662" t="s">
        <v>213</v>
      </c>
    </row>
    <row r="663" spans="1:7" x14ac:dyDescent="0.25">
      <c r="A663" t="s">
        <v>106</v>
      </c>
      <c r="B663" t="s">
        <v>736</v>
      </c>
      <c r="C663" t="s">
        <v>1248</v>
      </c>
      <c r="D663" t="s">
        <v>1132</v>
      </c>
      <c r="E663" t="s">
        <v>242</v>
      </c>
      <c r="F663">
        <v>30</v>
      </c>
      <c r="G663" t="s">
        <v>213</v>
      </c>
    </row>
    <row r="664" spans="1:7" x14ac:dyDescent="0.25">
      <c r="A664" t="s">
        <v>106</v>
      </c>
      <c r="B664" t="s">
        <v>1249</v>
      </c>
      <c r="C664" t="s">
        <v>1250</v>
      </c>
      <c r="D664" t="s">
        <v>1132</v>
      </c>
      <c r="E664" t="s">
        <v>242</v>
      </c>
      <c r="F664">
        <v>30</v>
      </c>
      <c r="G664" t="s">
        <v>213</v>
      </c>
    </row>
    <row r="665" spans="1:7" x14ac:dyDescent="0.25">
      <c r="A665" t="s">
        <v>106</v>
      </c>
      <c r="B665" t="s">
        <v>728</v>
      </c>
      <c r="C665" t="s">
        <v>1251</v>
      </c>
      <c r="D665" t="s">
        <v>1132</v>
      </c>
      <c r="E665" t="s">
        <v>242</v>
      </c>
      <c r="F665">
        <v>30</v>
      </c>
      <c r="G665" t="s">
        <v>213</v>
      </c>
    </row>
    <row r="666" spans="1:7" x14ac:dyDescent="0.25">
      <c r="A666" t="s">
        <v>107</v>
      </c>
      <c r="B666" t="s">
        <v>500</v>
      </c>
      <c r="C666" t="s">
        <v>1252</v>
      </c>
      <c r="D666" t="s">
        <v>1187</v>
      </c>
      <c r="E666" t="s">
        <v>242</v>
      </c>
      <c r="F666">
        <v>29</v>
      </c>
      <c r="G666" t="s">
        <v>213</v>
      </c>
    </row>
    <row r="667" spans="1:7" x14ac:dyDescent="0.25">
      <c r="A667" t="s">
        <v>107</v>
      </c>
      <c r="B667" t="s">
        <v>502</v>
      </c>
      <c r="C667" t="s">
        <v>1253</v>
      </c>
      <c r="D667" t="s">
        <v>1187</v>
      </c>
      <c r="E667" t="s">
        <v>242</v>
      </c>
      <c r="F667">
        <v>6</v>
      </c>
      <c r="G667" t="s">
        <v>213</v>
      </c>
    </row>
    <row r="668" spans="1:7" x14ac:dyDescent="0.25">
      <c r="A668" t="s">
        <v>110</v>
      </c>
      <c r="B668" t="s">
        <v>500</v>
      </c>
      <c r="C668" t="s">
        <v>1254</v>
      </c>
      <c r="D668" t="s">
        <v>1204</v>
      </c>
      <c r="E668" t="s">
        <v>242</v>
      </c>
      <c r="F668">
        <v>10</v>
      </c>
      <c r="G668" t="s">
        <v>213</v>
      </c>
    </row>
    <row r="669" spans="1:7" x14ac:dyDescent="0.25">
      <c r="A669" t="s">
        <v>110</v>
      </c>
      <c r="B669" t="s">
        <v>502</v>
      </c>
      <c r="C669" t="s">
        <v>1255</v>
      </c>
      <c r="D669" t="s">
        <v>1204</v>
      </c>
      <c r="E669" t="s">
        <v>242</v>
      </c>
      <c r="F669">
        <v>0</v>
      </c>
      <c r="G669" t="s">
        <v>213</v>
      </c>
    </row>
    <row r="670" spans="1:7" x14ac:dyDescent="0.25">
      <c r="A670" t="s">
        <v>110</v>
      </c>
      <c r="B670" t="s">
        <v>504</v>
      </c>
      <c r="C670" t="s">
        <v>1256</v>
      </c>
      <c r="D670" t="s">
        <v>1204</v>
      </c>
      <c r="E670" t="s">
        <v>242</v>
      </c>
      <c r="F670">
        <v>2</v>
      </c>
      <c r="G670" t="s">
        <v>213</v>
      </c>
    </row>
    <row r="671" spans="1:7" x14ac:dyDescent="0.25">
      <c r="A671" t="s">
        <v>27</v>
      </c>
      <c r="B671" t="s">
        <v>406</v>
      </c>
      <c r="C671" t="s">
        <v>1257</v>
      </c>
      <c r="D671" t="s">
        <v>1258</v>
      </c>
      <c r="E671" t="s">
        <v>241</v>
      </c>
      <c r="F671">
        <v>27</v>
      </c>
      <c r="G671" t="s">
        <v>212</v>
      </c>
    </row>
    <row r="672" spans="1:7" x14ac:dyDescent="0.25">
      <c r="A672" t="s">
        <v>27</v>
      </c>
      <c r="B672" t="s">
        <v>408</v>
      </c>
      <c r="C672" t="s">
        <v>1259</v>
      </c>
      <c r="D672" t="s">
        <v>1258</v>
      </c>
      <c r="E672" t="s">
        <v>241</v>
      </c>
      <c r="F672">
        <v>27</v>
      </c>
      <c r="G672" t="s">
        <v>212</v>
      </c>
    </row>
    <row r="673" spans="1:7" x14ac:dyDescent="0.25">
      <c r="A673" t="s">
        <v>27</v>
      </c>
      <c r="B673" t="s">
        <v>598</v>
      </c>
      <c r="C673" t="s">
        <v>1260</v>
      </c>
      <c r="D673" t="s">
        <v>1258</v>
      </c>
      <c r="E673" t="s">
        <v>241</v>
      </c>
      <c r="F673">
        <v>27</v>
      </c>
      <c r="G673" t="s">
        <v>212</v>
      </c>
    </row>
    <row r="674" spans="1:7" x14ac:dyDescent="0.25">
      <c r="A674" t="s">
        <v>27</v>
      </c>
      <c r="B674" t="s">
        <v>410</v>
      </c>
      <c r="C674" t="s">
        <v>1261</v>
      </c>
      <c r="D674" t="s">
        <v>1258</v>
      </c>
      <c r="E674" t="s">
        <v>241</v>
      </c>
      <c r="F674">
        <v>27</v>
      </c>
      <c r="G674" t="s">
        <v>212</v>
      </c>
    </row>
    <row r="675" spans="1:7" x14ac:dyDescent="0.25">
      <c r="A675" t="s">
        <v>27</v>
      </c>
      <c r="B675" t="s">
        <v>412</v>
      </c>
      <c r="C675" t="s">
        <v>1262</v>
      </c>
      <c r="D675" t="s">
        <v>1258</v>
      </c>
      <c r="E675" t="s">
        <v>241</v>
      </c>
      <c r="F675">
        <v>27</v>
      </c>
      <c r="G675" t="s">
        <v>212</v>
      </c>
    </row>
    <row r="676" spans="1:7" x14ac:dyDescent="0.25">
      <c r="A676" t="s">
        <v>27</v>
      </c>
      <c r="B676" t="s">
        <v>414</v>
      </c>
      <c r="C676" t="s">
        <v>1263</v>
      </c>
      <c r="D676" t="s">
        <v>1258</v>
      </c>
      <c r="E676" t="s">
        <v>241</v>
      </c>
      <c r="F676">
        <v>27</v>
      </c>
      <c r="G676" t="s">
        <v>212</v>
      </c>
    </row>
    <row r="677" spans="1:7" x14ac:dyDescent="0.25">
      <c r="A677" t="s">
        <v>27</v>
      </c>
      <c r="B677" t="s">
        <v>522</v>
      </c>
      <c r="C677" t="s">
        <v>1264</v>
      </c>
      <c r="D677" t="s">
        <v>1258</v>
      </c>
      <c r="E677" t="s">
        <v>241</v>
      </c>
      <c r="F677">
        <v>19</v>
      </c>
      <c r="G677" t="s">
        <v>212</v>
      </c>
    </row>
    <row r="678" spans="1:7" x14ac:dyDescent="0.25">
      <c r="A678" t="s">
        <v>27</v>
      </c>
      <c r="B678" t="s">
        <v>524</v>
      </c>
      <c r="C678" t="s">
        <v>1265</v>
      </c>
      <c r="D678" t="s">
        <v>1258</v>
      </c>
      <c r="E678" t="s">
        <v>241</v>
      </c>
      <c r="F678">
        <v>14</v>
      </c>
      <c r="G678" t="s">
        <v>215</v>
      </c>
    </row>
    <row r="679" spans="1:7" x14ac:dyDescent="0.25">
      <c r="A679" t="s">
        <v>27</v>
      </c>
      <c r="B679" t="s">
        <v>526</v>
      </c>
      <c r="C679" t="s">
        <v>1266</v>
      </c>
      <c r="D679" t="s">
        <v>1258</v>
      </c>
      <c r="E679" t="s">
        <v>241</v>
      </c>
      <c r="F679">
        <v>19</v>
      </c>
      <c r="G679" t="s">
        <v>215</v>
      </c>
    </row>
    <row r="680" spans="1:7" x14ac:dyDescent="0.25">
      <c r="A680" t="s">
        <v>27</v>
      </c>
      <c r="B680" t="s">
        <v>528</v>
      </c>
      <c r="C680" t="s">
        <v>1267</v>
      </c>
      <c r="D680" t="s">
        <v>1258</v>
      </c>
      <c r="E680" t="s">
        <v>241</v>
      </c>
      <c r="F680">
        <v>10</v>
      </c>
      <c r="G680" t="s">
        <v>215</v>
      </c>
    </row>
    <row r="681" spans="1:7" x14ac:dyDescent="0.25">
      <c r="A681" t="s">
        <v>27</v>
      </c>
      <c r="B681" t="s">
        <v>530</v>
      </c>
      <c r="C681" t="s">
        <v>1268</v>
      </c>
      <c r="D681" t="s">
        <v>1258</v>
      </c>
      <c r="E681" t="s">
        <v>241</v>
      </c>
      <c r="F681">
        <v>20</v>
      </c>
      <c r="G681" t="s">
        <v>215</v>
      </c>
    </row>
    <row r="682" spans="1:7" x14ac:dyDescent="0.25">
      <c r="A682" t="s">
        <v>27</v>
      </c>
      <c r="B682" t="s">
        <v>448</v>
      </c>
      <c r="C682" t="s">
        <v>1269</v>
      </c>
      <c r="D682" t="s">
        <v>1258</v>
      </c>
      <c r="E682" t="s">
        <v>241</v>
      </c>
      <c r="F682">
        <v>27</v>
      </c>
      <c r="G682" t="s">
        <v>213</v>
      </c>
    </row>
    <row r="683" spans="1:7" x14ac:dyDescent="0.25">
      <c r="A683" t="s">
        <v>27</v>
      </c>
      <c r="B683" t="s">
        <v>450</v>
      </c>
      <c r="C683" t="s">
        <v>1270</v>
      </c>
      <c r="D683" t="s">
        <v>1258</v>
      </c>
      <c r="E683" t="s">
        <v>241</v>
      </c>
      <c r="F683">
        <v>27</v>
      </c>
      <c r="G683" t="s">
        <v>213</v>
      </c>
    </row>
    <row r="684" spans="1:7" x14ac:dyDescent="0.25">
      <c r="A684" t="s">
        <v>27</v>
      </c>
      <c r="B684" t="s">
        <v>452</v>
      </c>
      <c r="C684" t="s">
        <v>1271</v>
      </c>
      <c r="D684" t="s">
        <v>1258</v>
      </c>
      <c r="E684" t="s">
        <v>241</v>
      </c>
      <c r="F684">
        <v>27</v>
      </c>
      <c r="G684" t="s">
        <v>213</v>
      </c>
    </row>
    <row r="685" spans="1:7" x14ac:dyDescent="0.25">
      <c r="A685" t="s">
        <v>27</v>
      </c>
      <c r="B685" t="s">
        <v>454</v>
      </c>
      <c r="C685" t="s">
        <v>1272</v>
      </c>
      <c r="D685" t="s">
        <v>1258</v>
      </c>
      <c r="E685" t="s">
        <v>241</v>
      </c>
      <c r="F685">
        <v>27</v>
      </c>
      <c r="G685" t="s">
        <v>213</v>
      </c>
    </row>
    <row r="686" spans="1:7" x14ac:dyDescent="0.25">
      <c r="A686" t="s">
        <v>27</v>
      </c>
      <c r="B686" t="s">
        <v>456</v>
      </c>
      <c r="C686" t="s">
        <v>1273</v>
      </c>
      <c r="D686" t="s">
        <v>1258</v>
      </c>
      <c r="E686" t="s">
        <v>241</v>
      </c>
      <c r="F686">
        <v>27</v>
      </c>
      <c r="G686" t="s">
        <v>213</v>
      </c>
    </row>
    <row r="687" spans="1:7" x14ac:dyDescent="0.25">
      <c r="A687" t="s">
        <v>27</v>
      </c>
      <c r="B687" t="s">
        <v>458</v>
      </c>
      <c r="C687" t="s">
        <v>1274</v>
      </c>
      <c r="D687" t="s">
        <v>1258</v>
      </c>
      <c r="E687" t="s">
        <v>241</v>
      </c>
      <c r="F687">
        <v>27</v>
      </c>
      <c r="G687" t="s">
        <v>213</v>
      </c>
    </row>
    <row r="688" spans="1:7" x14ac:dyDescent="0.25">
      <c r="A688" t="s">
        <v>27</v>
      </c>
      <c r="B688" t="s">
        <v>460</v>
      </c>
      <c r="C688" t="s">
        <v>1275</v>
      </c>
      <c r="D688" t="s">
        <v>1258</v>
      </c>
      <c r="E688" t="s">
        <v>241</v>
      </c>
      <c r="F688">
        <v>27</v>
      </c>
      <c r="G688" t="s">
        <v>213</v>
      </c>
    </row>
    <row r="689" spans="1:7" x14ac:dyDescent="0.25">
      <c r="A689" t="s">
        <v>27</v>
      </c>
      <c r="B689" t="s">
        <v>462</v>
      </c>
      <c r="C689" t="s">
        <v>1276</v>
      </c>
      <c r="D689" t="s">
        <v>1258</v>
      </c>
      <c r="E689" t="s">
        <v>241</v>
      </c>
      <c r="F689">
        <v>27</v>
      </c>
      <c r="G689" t="s">
        <v>213</v>
      </c>
    </row>
    <row r="690" spans="1:7" x14ac:dyDescent="0.25">
      <c r="A690" t="s">
        <v>27</v>
      </c>
      <c r="B690" t="s">
        <v>464</v>
      </c>
      <c r="C690" t="s">
        <v>1277</v>
      </c>
      <c r="D690" t="s">
        <v>1258</v>
      </c>
      <c r="E690" t="s">
        <v>241</v>
      </c>
      <c r="F690">
        <v>27</v>
      </c>
      <c r="G690" t="s">
        <v>213</v>
      </c>
    </row>
    <row r="691" spans="1:7" x14ac:dyDescent="0.25">
      <c r="A691" t="s">
        <v>27</v>
      </c>
      <c r="B691" t="s">
        <v>466</v>
      </c>
      <c r="C691" t="s">
        <v>1278</v>
      </c>
      <c r="D691" t="s">
        <v>1258</v>
      </c>
      <c r="E691" t="s">
        <v>241</v>
      </c>
      <c r="F691">
        <v>27</v>
      </c>
      <c r="G691" t="s">
        <v>213</v>
      </c>
    </row>
    <row r="692" spans="1:7" x14ac:dyDescent="0.25">
      <c r="A692" t="s">
        <v>27</v>
      </c>
      <c r="B692" t="s">
        <v>468</v>
      </c>
      <c r="C692" t="s">
        <v>1279</v>
      </c>
      <c r="D692" t="s">
        <v>1258</v>
      </c>
      <c r="E692" t="s">
        <v>241</v>
      </c>
      <c r="F692">
        <v>27</v>
      </c>
      <c r="G692" t="s">
        <v>213</v>
      </c>
    </row>
    <row r="693" spans="1:7" x14ac:dyDescent="0.25">
      <c r="A693" t="s">
        <v>66</v>
      </c>
      <c r="B693" t="s">
        <v>365</v>
      </c>
      <c r="C693" t="s">
        <v>1280</v>
      </c>
      <c r="D693" t="s">
        <v>1281</v>
      </c>
      <c r="E693" t="s">
        <v>241</v>
      </c>
      <c r="F693">
        <v>18</v>
      </c>
      <c r="G693" t="s">
        <v>212</v>
      </c>
    </row>
    <row r="694" spans="1:7" x14ac:dyDescent="0.25">
      <c r="A694" t="s">
        <v>66</v>
      </c>
      <c r="B694" t="s">
        <v>368</v>
      </c>
      <c r="C694" t="s">
        <v>1282</v>
      </c>
      <c r="D694" t="s">
        <v>1281</v>
      </c>
      <c r="E694" t="s">
        <v>241</v>
      </c>
      <c r="F694">
        <v>18</v>
      </c>
      <c r="G694" t="s">
        <v>212</v>
      </c>
    </row>
    <row r="695" spans="1:7" x14ac:dyDescent="0.25">
      <c r="A695" t="s">
        <v>66</v>
      </c>
      <c r="B695" t="s">
        <v>406</v>
      </c>
      <c r="C695" t="s">
        <v>1283</v>
      </c>
      <c r="D695" t="s">
        <v>1281</v>
      </c>
      <c r="E695" t="s">
        <v>241</v>
      </c>
      <c r="F695">
        <v>23</v>
      </c>
      <c r="G695" t="s">
        <v>212</v>
      </c>
    </row>
    <row r="696" spans="1:7" x14ac:dyDescent="0.25">
      <c r="A696" t="s">
        <v>66</v>
      </c>
      <c r="B696" t="s">
        <v>408</v>
      </c>
      <c r="C696" t="s">
        <v>1284</v>
      </c>
      <c r="D696" t="s">
        <v>1281</v>
      </c>
      <c r="E696" t="s">
        <v>241</v>
      </c>
      <c r="F696">
        <v>23</v>
      </c>
      <c r="G696" t="s">
        <v>212</v>
      </c>
    </row>
    <row r="697" spans="1:7" x14ac:dyDescent="0.25">
      <c r="A697" t="s">
        <v>66</v>
      </c>
      <c r="B697" t="s">
        <v>524</v>
      </c>
      <c r="C697" t="s">
        <v>1285</v>
      </c>
      <c r="D697" t="s">
        <v>1281</v>
      </c>
      <c r="E697" t="s">
        <v>241</v>
      </c>
      <c r="F697">
        <v>20</v>
      </c>
      <c r="G697" t="s">
        <v>215</v>
      </c>
    </row>
    <row r="698" spans="1:7" x14ac:dyDescent="0.25">
      <c r="A698" t="s">
        <v>66</v>
      </c>
      <c r="B698" t="s">
        <v>526</v>
      </c>
      <c r="C698" t="s">
        <v>1286</v>
      </c>
      <c r="D698" t="s">
        <v>1281</v>
      </c>
      <c r="E698" t="s">
        <v>241</v>
      </c>
      <c r="F698">
        <v>19</v>
      </c>
      <c r="G698" t="s">
        <v>215</v>
      </c>
    </row>
    <row r="699" spans="1:7" x14ac:dyDescent="0.25">
      <c r="A699" t="s">
        <v>66</v>
      </c>
      <c r="B699" t="s">
        <v>448</v>
      </c>
      <c r="C699" t="s">
        <v>196</v>
      </c>
      <c r="D699" t="s">
        <v>1281</v>
      </c>
      <c r="E699" t="s">
        <v>241</v>
      </c>
      <c r="F699">
        <v>24</v>
      </c>
      <c r="G699" t="s">
        <v>213</v>
      </c>
    </row>
    <row r="700" spans="1:7" x14ac:dyDescent="0.25">
      <c r="A700" t="s">
        <v>66</v>
      </c>
      <c r="B700" t="s">
        <v>450</v>
      </c>
      <c r="C700" t="s">
        <v>1287</v>
      </c>
      <c r="D700" t="s">
        <v>1281</v>
      </c>
      <c r="E700" t="s">
        <v>241</v>
      </c>
      <c r="F700">
        <v>24</v>
      </c>
      <c r="G700" t="s">
        <v>213</v>
      </c>
    </row>
    <row r="701" spans="1:7" x14ac:dyDescent="0.25">
      <c r="A701" t="s">
        <v>66</v>
      </c>
      <c r="B701" t="s">
        <v>452</v>
      </c>
      <c r="C701" t="s">
        <v>1288</v>
      </c>
      <c r="D701" t="s">
        <v>1281</v>
      </c>
      <c r="E701" t="s">
        <v>241</v>
      </c>
      <c r="F701">
        <v>24</v>
      </c>
      <c r="G701" t="s">
        <v>213</v>
      </c>
    </row>
    <row r="702" spans="1:7" x14ac:dyDescent="0.25">
      <c r="A702" t="s">
        <v>67</v>
      </c>
      <c r="B702" t="s">
        <v>365</v>
      </c>
      <c r="C702" t="s">
        <v>1289</v>
      </c>
      <c r="D702" t="s">
        <v>1290</v>
      </c>
      <c r="E702" t="s">
        <v>241</v>
      </c>
      <c r="F702">
        <v>24</v>
      </c>
      <c r="G702" t="s">
        <v>212</v>
      </c>
    </row>
    <row r="703" spans="1:7" x14ac:dyDescent="0.25">
      <c r="A703" t="s">
        <v>67</v>
      </c>
      <c r="B703" t="s">
        <v>406</v>
      </c>
      <c r="C703" t="s">
        <v>1291</v>
      </c>
      <c r="D703" t="s">
        <v>1290</v>
      </c>
      <c r="E703" t="s">
        <v>241</v>
      </c>
      <c r="F703">
        <v>24</v>
      </c>
      <c r="G703" t="s">
        <v>212</v>
      </c>
    </row>
    <row r="704" spans="1:7" x14ac:dyDescent="0.25">
      <c r="A704" t="s">
        <v>67</v>
      </c>
      <c r="B704" t="s">
        <v>448</v>
      </c>
      <c r="C704" t="s">
        <v>1292</v>
      </c>
      <c r="D704" t="s">
        <v>1290</v>
      </c>
      <c r="E704" t="s">
        <v>241</v>
      </c>
      <c r="F704">
        <v>23</v>
      </c>
      <c r="G704" t="s">
        <v>213</v>
      </c>
    </row>
    <row r="705" spans="1:7" x14ac:dyDescent="0.25">
      <c r="A705" t="s">
        <v>67</v>
      </c>
      <c r="B705" t="s">
        <v>450</v>
      </c>
      <c r="C705" t="s">
        <v>1293</v>
      </c>
      <c r="D705" t="s">
        <v>1290</v>
      </c>
      <c r="E705" t="s">
        <v>241</v>
      </c>
      <c r="F705">
        <v>12</v>
      </c>
      <c r="G705" t="s">
        <v>213</v>
      </c>
    </row>
    <row r="706" spans="1:7" x14ac:dyDescent="0.25">
      <c r="A706" t="s">
        <v>67</v>
      </c>
      <c r="B706" t="s">
        <v>452</v>
      </c>
      <c r="C706" t="s">
        <v>1294</v>
      </c>
      <c r="D706" t="s">
        <v>1290</v>
      </c>
      <c r="E706" t="s">
        <v>241</v>
      </c>
      <c r="F706">
        <v>13</v>
      </c>
      <c r="G706" t="s">
        <v>213</v>
      </c>
    </row>
    <row r="707" spans="1:7" x14ac:dyDescent="0.25">
      <c r="A707" t="s">
        <v>67</v>
      </c>
      <c r="B707" t="s">
        <v>454</v>
      </c>
      <c r="C707" t="s">
        <v>1295</v>
      </c>
      <c r="D707" t="s">
        <v>1290</v>
      </c>
      <c r="E707" t="s">
        <v>241</v>
      </c>
      <c r="F707">
        <v>20</v>
      </c>
      <c r="G707" t="s">
        <v>213</v>
      </c>
    </row>
    <row r="708" spans="1:7" x14ac:dyDescent="0.25">
      <c r="A708" t="s">
        <v>67</v>
      </c>
      <c r="B708" t="s">
        <v>456</v>
      </c>
      <c r="C708" t="s">
        <v>1296</v>
      </c>
      <c r="D708" t="s">
        <v>1290</v>
      </c>
      <c r="E708" t="s">
        <v>241</v>
      </c>
      <c r="F708">
        <v>7</v>
      </c>
      <c r="G708" t="s">
        <v>213</v>
      </c>
    </row>
    <row r="709" spans="1:7" x14ac:dyDescent="0.25">
      <c r="A709" t="s">
        <v>68</v>
      </c>
      <c r="B709" t="s">
        <v>365</v>
      </c>
      <c r="C709" t="s">
        <v>1297</v>
      </c>
      <c r="D709" t="s">
        <v>1298</v>
      </c>
      <c r="E709" t="s">
        <v>241</v>
      </c>
      <c r="F709">
        <v>24</v>
      </c>
      <c r="G709" t="s">
        <v>212</v>
      </c>
    </row>
    <row r="710" spans="1:7" x14ac:dyDescent="0.25">
      <c r="A710" t="s">
        <v>68</v>
      </c>
      <c r="B710" t="s">
        <v>406</v>
      </c>
      <c r="C710" t="s">
        <v>1299</v>
      </c>
      <c r="D710" t="s">
        <v>1298</v>
      </c>
      <c r="E710" t="s">
        <v>241</v>
      </c>
      <c r="F710">
        <v>24</v>
      </c>
      <c r="G710" t="s">
        <v>212</v>
      </c>
    </row>
    <row r="711" spans="1:7" x14ac:dyDescent="0.25">
      <c r="A711" t="s">
        <v>68</v>
      </c>
      <c r="B711" t="s">
        <v>408</v>
      </c>
      <c r="C711" t="s">
        <v>1300</v>
      </c>
      <c r="D711" t="s">
        <v>1298</v>
      </c>
      <c r="E711" t="s">
        <v>241</v>
      </c>
      <c r="F711">
        <v>24</v>
      </c>
      <c r="G711" t="s">
        <v>212</v>
      </c>
    </row>
    <row r="712" spans="1:7" x14ac:dyDescent="0.25">
      <c r="A712" t="s">
        <v>68</v>
      </c>
      <c r="B712" t="s">
        <v>598</v>
      </c>
      <c r="C712" t="s">
        <v>1301</v>
      </c>
      <c r="D712" t="s">
        <v>1298</v>
      </c>
      <c r="E712" t="s">
        <v>241</v>
      </c>
      <c r="F712">
        <v>20</v>
      </c>
      <c r="G712" t="s">
        <v>212</v>
      </c>
    </row>
    <row r="713" spans="1:7" x14ac:dyDescent="0.25">
      <c r="A713" t="s">
        <v>68</v>
      </c>
      <c r="B713" t="s">
        <v>410</v>
      </c>
      <c r="C713" t="s">
        <v>1302</v>
      </c>
      <c r="D713" t="s">
        <v>1298</v>
      </c>
      <c r="E713" t="s">
        <v>241</v>
      </c>
      <c r="F713">
        <v>24</v>
      </c>
      <c r="G713" t="s">
        <v>212</v>
      </c>
    </row>
    <row r="714" spans="1:7" x14ac:dyDescent="0.25">
      <c r="A714" t="s">
        <v>68</v>
      </c>
      <c r="B714" t="s">
        <v>522</v>
      </c>
      <c r="C714" t="s">
        <v>1303</v>
      </c>
      <c r="D714" t="s">
        <v>1298</v>
      </c>
      <c r="E714" t="s">
        <v>241</v>
      </c>
      <c r="F714">
        <v>11</v>
      </c>
      <c r="G714" t="s">
        <v>212</v>
      </c>
    </row>
    <row r="715" spans="1:7" x14ac:dyDescent="0.25">
      <c r="A715" t="s">
        <v>68</v>
      </c>
      <c r="B715" t="s">
        <v>524</v>
      </c>
      <c r="C715" t="s">
        <v>1304</v>
      </c>
      <c r="D715" t="s">
        <v>1298</v>
      </c>
      <c r="E715" t="s">
        <v>241</v>
      </c>
      <c r="F715">
        <v>15</v>
      </c>
      <c r="G715" t="s">
        <v>215</v>
      </c>
    </row>
    <row r="716" spans="1:7" x14ac:dyDescent="0.25">
      <c r="A716" t="s">
        <v>68</v>
      </c>
      <c r="B716" t="s">
        <v>526</v>
      </c>
      <c r="C716" t="s">
        <v>1305</v>
      </c>
      <c r="D716" t="s">
        <v>1298</v>
      </c>
      <c r="E716" t="s">
        <v>241</v>
      </c>
      <c r="F716">
        <v>16</v>
      </c>
      <c r="G716" t="s">
        <v>215</v>
      </c>
    </row>
    <row r="717" spans="1:7" x14ac:dyDescent="0.25">
      <c r="A717" t="s">
        <v>68</v>
      </c>
      <c r="B717" t="s">
        <v>528</v>
      </c>
      <c r="C717" t="s">
        <v>1306</v>
      </c>
      <c r="D717" t="s">
        <v>1298</v>
      </c>
      <c r="E717" t="s">
        <v>241</v>
      </c>
      <c r="F717">
        <v>29</v>
      </c>
      <c r="G717" t="s">
        <v>215</v>
      </c>
    </row>
    <row r="718" spans="1:7" x14ac:dyDescent="0.25">
      <c r="A718" t="s">
        <v>68</v>
      </c>
      <c r="B718" t="s">
        <v>530</v>
      </c>
      <c r="C718" t="s">
        <v>1307</v>
      </c>
      <c r="D718" t="s">
        <v>1298</v>
      </c>
      <c r="E718" t="s">
        <v>241</v>
      </c>
      <c r="F718">
        <v>30</v>
      </c>
      <c r="G718" t="s">
        <v>215</v>
      </c>
    </row>
    <row r="719" spans="1:7" x14ac:dyDescent="0.25">
      <c r="A719" t="s">
        <v>68</v>
      </c>
      <c r="B719" t="s">
        <v>532</v>
      </c>
      <c r="C719" t="s">
        <v>1308</v>
      </c>
      <c r="D719" t="s">
        <v>1298</v>
      </c>
      <c r="E719" t="s">
        <v>241</v>
      </c>
      <c r="F719">
        <v>24</v>
      </c>
      <c r="G719" t="s">
        <v>215</v>
      </c>
    </row>
    <row r="720" spans="1:7" x14ac:dyDescent="0.25">
      <c r="A720" t="s">
        <v>68</v>
      </c>
      <c r="B720" t="s">
        <v>534</v>
      </c>
      <c r="C720" t="s">
        <v>1309</v>
      </c>
      <c r="D720" t="s">
        <v>1298</v>
      </c>
      <c r="E720" t="s">
        <v>241</v>
      </c>
      <c r="F720">
        <v>13</v>
      </c>
      <c r="G720" t="s">
        <v>215</v>
      </c>
    </row>
    <row r="721" spans="1:7" x14ac:dyDescent="0.25">
      <c r="A721" t="s">
        <v>68</v>
      </c>
      <c r="B721" t="s">
        <v>953</v>
      </c>
      <c r="C721" t="s">
        <v>1310</v>
      </c>
      <c r="D721" t="s">
        <v>1298</v>
      </c>
      <c r="E721" t="s">
        <v>241</v>
      </c>
      <c r="F721">
        <v>15</v>
      </c>
      <c r="G721" t="s">
        <v>215</v>
      </c>
    </row>
    <row r="722" spans="1:7" x14ac:dyDescent="0.25">
      <c r="A722" t="s">
        <v>68</v>
      </c>
      <c r="B722" t="s">
        <v>536</v>
      </c>
      <c r="C722" t="s">
        <v>1311</v>
      </c>
      <c r="D722" t="s">
        <v>1298</v>
      </c>
      <c r="E722" t="s">
        <v>241</v>
      </c>
      <c r="F722">
        <v>15</v>
      </c>
      <c r="G722" t="s">
        <v>215</v>
      </c>
    </row>
    <row r="723" spans="1:7" x14ac:dyDescent="0.25">
      <c r="A723" t="s">
        <v>68</v>
      </c>
      <c r="B723" t="s">
        <v>436</v>
      </c>
      <c r="C723" t="s">
        <v>1312</v>
      </c>
      <c r="D723" t="s">
        <v>1298</v>
      </c>
      <c r="E723" t="s">
        <v>241</v>
      </c>
      <c r="F723">
        <v>16</v>
      </c>
      <c r="G723" t="s">
        <v>215</v>
      </c>
    </row>
    <row r="724" spans="1:7" x14ac:dyDescent="0.25">
      <c r="A724" t="s">
        <v>68</v>
      </c>
      <c r="B724" t="s">
        <v>538</v>
      </c>
      <c r="C724" t="s">
        <v>1313</v>
      </c>
      <c r="D724" t="s">
        <v>1298</v>
      </c>
      <c r="E724" t="s">
        <v>241</v>
      </c>
      <c r="F724">
        <v>22</v>
      </c>
      <c r="G724" t="s">
        <v>215</v>
      </c>
    </row>
    <row r="725" spans="1:7" x14ac:dyDescent="0.25">
      <c r="A725" t="s">
        <v>68</v>
      </c>
      <c r="B725" t="s">
        <v>960</v>
      </c>
      <c r="C725" t="s">
        <v>1314</v>
      </c>
      <c r="D725" t="s">
        <v>1298</v>
      </c>
      <c r="E725" t="s">
        <v>241</v>
      </c>
      <c r="F725">
        <v>17</v>
      </c>
      <c r="G725" t="s">
        <v>215</v>
      </c>
    </row>
    <row r="726" spans="1:7" x14ac:dyDescent="0.25">
      <c r="A726" t="s">
        <v>68</v>
      </c>
      <c r="B726" t="s">
        <v>448</v>
      </c>
      <c r="C726" t="s">
        <v>1315</v>
      </c>
      <c r="D726" t="s">
        <v>1298</v>
      </c>
      <c r="E726" t="s">
        <v>241</v>
      </c>
      <c r="F726">
        <v>24</v>
      </c>
      <c r="G726" t="s">
        <v>213</v>
      </c>
    </row>
    <row r="727" spans="1:7" x14ac:dyDescent="0.25">
      <c r="A727" t="s">
        <v>68</v>
      </c>
      <c r="B727" t="s">
        <v>450</v>
      </c>
      <c r="C727" t="s">
        <v>1316</v>
      </c>
      <c r="D727" t="s">
        <v>1298</v>
      </c>
      <c r="E727" t="s">
        <v>241</v>
      </c>
      <c r="F727">
        <v>24</v>
      </c>
      <c r="G727" t="s">
        <v>213</v>
      </c>
    </row>
    <row r="728" spans="1:7" x14ac:dyDescent="0.25">
      <c r="A728" t="s">
        <v>68</v>
      </c>
      <c r="B728" t="s">
        <v>452</v>
      </c>
      <c r="C728" t="s">
        <v>1317</v>
      </c>
      <c r="D728" t="s">
        <v>1298</v>
      </c>
      <c r="E728" t="s">
        <v>241</v>
      </c>
      <c r="F728">
        <v>24</v>
      </c>
      <c r="G728" t="s">
        <v>213</v>
      </c>
    </row>
    <row r="729" spans="1:7" x14ac:dyDescent="0.25">
      <c r="A729" t="s">
        <v>68</v>
      </c>
      <c r="B729" t="s">
        <v>454</v>
      </c>
      <c r="C729" t="s">
        <v>1318</v>
      </c>
      <c r="D729" t="s">
        <v>1298</v>
      </c>
      <c r="E729" t="s">
        <v>241</v>
      </c>
      <c r="F729">
        <v>24</v>
      </c>
      <c r="G729" t="s">
        <v>213</v>
      </c>
    </row>
    <row r="730" spans="1:7" x14ac:dyDescent="0.25">
      <c r="A730" t="s">
        <v>68</v>
      </c>
      <c r="B730" t="s">
        <v>456</v>
      </c>
      <c r="C730" t="s">
        <v>1319</v>
      </c>
      <c r="D730" t="s">
        <v>1298</v>
      </c>
      <c r="E730" t="s">
        <v>241</v>
      </c>
      <c r="F730">
        <v>24</v>
      </c>
      <c r="G730" t="s">
        <v>213</v>
      </c>
    </row>
    <row r="731" spans="1:7" x14ac:dyDescent="0.25">
      <c r="A731" t="s">
        <v>68</v>
      </c>
      <c r="B731" t="s">
        <v>458</v>
      </c>
      <c r="C731" t="s">
        <v>1320</v>
      </c>
      <c r="D731" t="s">
        <v>1298</v>
      </c>
      <c r="E731" t="s">
        <v>241</v>
      </c>
      <c r="F731">
        <v>24</v>
      </c>
      <c r="G731" t="s">
        <v>213</v>
      </c>
    </row>
    <row r="732" spans="1:7" x14ac:dyDescent="0.25">
      <c r="A732" t="s">
        <v>68</v>
      </c>
      <c r="B732" t="s">
        <v>460</v>
      </c>
      <c r="C732" t="s">
        <v>1321</v>
      </c>
      <c r="D732" t="s">
        <v>1298</v>
      </c>
      <c r="E732" t="s">
        <v>241</v>
      </c>
      <c r="F732">
        <v>24</v>
      </c>
      <c r="G732" t="s">
        <v>213</v>
      </c>
    </row>
    <row r="733" spans="1:7" x14ac:dyDescent="0.25">
      <c r="A733" t="s">
        <v>68</v>
      </c>
      <c r="B733" t="s">
        <v>1322</v>
      </c>
      <c r="C733" t="s">
        <v>1323</v>
      </c>
      <c r="D733" t="s">
        <v>1298</v>
      </c>
      <c r="E733" t="s">
        <v>241</v>
      </c>
      <c r="F733">
        <v>16</v>
      </c>
      <c r="G733" t="s">
        <v>212</v>
      </c>
    </row>
    <row r="734" spans="1:7" x14ac:dyDescent="0.25">
      <c r="A734" t="s">
        <v>69</v>
      </c>
      <c r="B734" t="s">
        <v>365</v>
      </c>
      <c r="C734" t="s">
        <v>1324</v>
      </c>
      <c r="D734" t="s">
        <v>1325</v>
      </c>
      <c r="E734" t="s">
        <v>241</v>
      </c>
      <c r="F734">
        <v>24</v>
      </c>
      <c r="G734" t="s">
        <v>212</v>
      </c>
    </row>
    <row r="735" spans="1:7" x14ac:dyDescent="0.25">
      <c r="A735" t="s">
        <v>69</v>
      </c>
      <c r="B735" t="s">
        <v>368</v>
      </c>
      <c r="C735" t="s">
        <v>1326</v>
      </c>
      <c r="D735" t="s">
        <v>1325</v>
      </c>
      <c r="E735" t="s">
        <v>241</v>
      </c>
      <c r="F735">
        <v>24</v>
      </c>
      <c r="G735" t="s">
        <v>212</v>
      </c>
    </row>
    <row r="736" spans="1:7" x14ac:dyDescent="0.25">
      <c r="A736" t="s">
        <v>69</v>
      </c>
      <c r="B736" t="s">
        <v>370</v>
      </c>
      <c r="C736" t="s">
        <v>1327</v>
      </c>
      <c r="D736" t="s">
        <v>1325</v>
      </c>
      <c r="E736" t="s">
        <v>241</v>
      </c>
      <c r="F736">
        <v>24</v>
      </c>
      <c r="G736" t="s">
        <v>212</v>
      </c>
    </row>
    <row r="737" spans="1:7" x14ac:dyDescent="0.25">
      <c r="A737" t="s">
        <v>69</v>
      </c>
      <c r="B737" t="s">
        <v>372</v>
      </c>
      <c r="C737" t="s">
        <v>1328</v>
      </c>
      <c r="D737" t="s">
        <v>1325</v>
      </c>
      <c r="E737" t="s">
        <v>241</v>
      </c>
      <c r="F737">
        <v>23</v>
      </c>
      <c r="G737" t="s">
        <v>212</v>
      </c>
    </row>
    <row r="738" spans="1:7" x14ac:dyDescent="0.25">
      <c r="A738" t="s">
        <v>69</v>
      </c>
      <c r="B738" t="s">
        <v>408</v>
      </c>
      <c r="C738" t="s">
        <v>1329</v>
      </c>
      <c r="D738" t="s">
        <v>1325</v>
      </c>
      <c r="E738" t="s">
        <v>241</v>
      </c>
      <c r="F738">
        <v>24</v>
      </c>
      <c r="G738" t="s">
        <v>212</v>
      </c>
    </row>
    <row r="739" spans="1:7" x14ac:dyDescent="0.25">
      <c r="A739" t="s">
        <v>69</v>
      </c>
      <c r="B739" t="s">
        <v>598</v>
      </c>
      <c r="C739" t="s">
        <v>1330</v>
      </c>
      <c r="D739" t="s">
        <v>1325</v>
      </c>
      <c r="E739" t="s">
        <v>241</v>
      </c>
      <c r="F739">
        <v>24</v>
      </c>
      <c r="G739" t="s">
        <v>212</v>
      </c>
    </row>
    <row r="740" spans="1:7" x14ac:dyDescent="0.25">
      <c r="A740" t="s">
        <v>69</v>
      </c>
      <c r="B740" t="s">
        <v>448</v>
      </c>
      <c r="C740" t="s">
        <v>1331</v>
      </c>
      <c r="D740" t="s">
        <v>1325</v>
      </c>
      <c r="E740" t="s">
        <v>241</v>
      </c>
      <c r="F740">
        <v>24</v>
      </c>
      <c r="G740" t="s">
        <v>213</v>
      </c>
    </row>
    <row r="741" spans="1:7" x14ac:dyDescent="0.25">
      <c r="A741" t="s">
        <v>69</v>
      </c>
      <c r="B741" t="s">
        <v>450</v>
      </c>
      <c r="C741" t="s">
        <v>1332</v>
      </c>
      <c r="D741" t="s">
        <v>1325</v>
      </c>
      <c r="E741" t="s">
        <v>241</v>
      </c>
      <c r="F741">
        <v>24</v>
      </c>
      <c r="G741" t="s">
        <v>213</v>
      </c>
    </row>
    <row r="742" spans="1:7" x14ac:dyDescent="0.25">
      <c r="A742" t="s">
        <v>69</v>
      </c>
      <c r="B742" t="s">
        <v>452</v>
      </c>
      <c r="C742" t="s">
        <v>1333</v>
      </c>
      <c r="D742" t="s">
        <v>1325</v>
      </c>
      <c r="E742" t="s">
        <v>241</v>
      </c>
      <c r="F742">
        <v>24</v>
      </c>
      <c r="G742" t="s">
        <v>213</v>
      </c>
    </row>
    <row r="743" spans="1:7" x14ac:dyDescent="0.25">
      <c r="A743" t="s">
        <v>69</v>
      </c>
      <c r="B743" t="s">
        <v>454</v>
      </c>
      <c r="C743" t="s">
        <v>1334</v>
      </c>
      <c r="D743" t="s">
        <v>1325</v>
      </c>
      <c r="E743" t="s">
        <v>241</v>
      </c>
      <c r="F743">
        <v>23</v>
      </c>
      <c r="G743" t="s">
        <v>213</v>
      </c>
    </row>
    <row r="744" spans="1:7" x14ac:dyDescent="0.25">
      <c r="A744" t="s">
        <v>69</v>
      </c>
      <c r="B744" t="s">
        <v>456</v>
      </c>
      <c r="C744" t="s">
        <v>1335</v>
      </c>
      <c r="D744" t="s">
        <v>1325</v>
      </c>
      <c r="E744" t="s">
        <v>241</v>
      </c>
      <c r="F744">
        <v>24</v>
      </c>
      <c r="G744" t="s">
        <v>213</v>
      </c>
    </row>
    <row r="745" spans="1:7" x14ac:dyDescent="0.25">
      <c r="A745" t="s">
        <v>69</v>
      </c>
      <c r="B745" t="s">
        <v>458</v>
      </c>
      <c r="C745" t="s">
        <v>1336</v>
      </c>
      <c r="D745" t="s">
        <v>1325</v>
      </c>
      <c r="E745" t="s">
        <v>241</v>
      </c>
      <c r="F745">
        <v>24</v>
      </c>
      <c r="G745" t="s">
        <v>213</v>
      </c>
    </row>
    <row r="746" spans="1:7" x14ac:dyDescent="0.25">
      <c r="A746" t="s">
        <v>100</v>
      </c>
      <c r="B746" t="s">
        <v>365</v>
      </c>
      <c r="C746" t="s">
        <v>1337</v>
      </c>
      <c r="D746" t="s">
        <v>1338</v>
      </c>
      <c r="E746" t="s">
        <v>241</v>
      </c>
      <c r="F746">
        <v>19</v>
      </c>
      <c r="G746" t="s">
        <v>212</v>
      </c>
    </row>
    <row r="747" spans="1:7" x14ac:dyDescent="0.25">
      <c r="A747" t="s">
        <v>100</v>
      </c>
      <c r="B747" t="s">
        <v>368</v>
      </c>
      <c r="C747" t="s">
        <v>1339</v>
      </c>
      <c r="D747" t="s">
        <v>1338</v>
      </c>
      <c r="E747" t="s">
        <v>241</v>
      </c>
      <c r="F747">
        <v>18</v>
      </c>
      <c r="G747" t="s">
        <v>212</v>
      </c>
    </row>
    <row r="748" spans="1:7" x14ac:dyDescent="0.25">
      <c r="A748" t="s">
        <v>100</v>
      </c>
      <c r="B748" t="s">
        <v>370</v>
      </c>
      <c r="C748" t="s">
        <v>1340</v>
      </c>
      <c r="D748" t="s">
        <v>1338</v>
      </c>
      <c r="E748" t="s">
        <v>241</v>
      </c>
      <c r="F748">
        <v>20</v>
      </c>
      <c r="G748" t="s">
        <v>212</v>
      </c>
    </row>
    <row r="749" spans="1:7" x14ac:dyDescent="0.25">
      <c r="A749" t="s">
        <v>100</v>
      </c>
      <c r="B749" t="s">
        <v>406</v>
      </c>
      <c r="C749" t="s">
        <v>1341</v>
      </c>
      <c r="D749" t="s">
        <v>1338</v>
      </c>
      <c r="E749" t="s">
        <v>241</v>
      </c>
      <c r="F749">
        <v>24</v>
      </c>
      <c r="G749" t="s">
        <v>212</v>
      </c>
    </row>
    <row r="750" spans="1:7" x14ac:dyDescent="0.25">
      <c r="A750" t="s">
        <v>100</v>
      </c>
      <c r="B750" t="s">
        <v>408</v>
      </c>
      <c r="C750" t="s">
        <v>1342</v>
      </c>
      <c r="D750" t="s">
        <v>1338</v>
      </c>
      <c r="E750" t="s">
        <v>241</v>
      </c>
      <c r="F750">
        <v>23</v>
      </c>
      <c r="G750" t="s">
        <v>212</v>
      </c>
    </row>
    <row r="751" spans="1:7" x14ac:dyDescent="0.25">
      <c r="A751" t="s">
        <v>100</v>
      </c>
      <c r="B751" t="s">
        <v>598</v>
      </c>
      <c r="C751" t="s">
        <v>1343</v>
      </c>
      <c r="D751" t="s">
        <v>1338</v>
      </c>
      <c r="E751" t="s">
        <v>241</v>
      </c>
      <c r="F751">
        <v>24</v>
      </c>
      <c r="G751" t="s">
        <v>212</v>
      </c>
    </row>
    <row r="752" spans="1:7" x14ac:dyDescent="0.25">
      <c r="A752" t="s">
        <v>100</v>
      </c>
      <c r="B752" t="s">
        <v>410</v>
      </c>
      <c r="C752" t="s">
        <v>1344</v>
      </c>
      <c r="D752" t="s">
        <v>1338</v>
      </c>
      <c r="E752" t="s">
        <v>241</v>
      </c>
      <c r="F752">
        <v>18</v>
      </c>
      <c r="G752" t="s">
        <v>212</v>
      </c>
    </row>
    <row r="753" spans="1:7" x14ac:dyDescent="0.25">
      <c r="A753" t="s">
        <v>100</v>
      </c>
      <c r="B753" t="s">
        <v>412</v>
      </c>
      <c r="C753" t="s">
        <v>1345</v>
      </c>
      <c r="D753" t="s">
        <v>1338</v>
      </c>
      <c r="E753" t="s">
        <v>241</v>
      </c>
      <c r="F753">
        <v>14</v>
      </c>
      <c r="G753" t="s">
        <v>212</v>
      </c>
    </row>
    <row r="754" spans="1:7" x14ac:dyDescent="0.25">
      <c r="A754" t="s">
        <v>100</v>
      </c>
      <c r="B754" t="s">
        <v>524</v>
      </c>
      <c r="C754" t="s">
        <v>1346</v>
      </c>
      <c r="D754" t="s">
        <v>1338</v>
      </c>
      <c r="E754" t="s">
        <v>241</v>
      </c>
      <c r="F754">
        <v>17</v>
      </c>
      <c r="G754" t="s">
        <v>215</v>
      </c>
    </row>
    <row r="755" spans="1:7" x14ac:dyDescent="0.25">
      <c r="A755" t="s">
        <v>100</v>
      </c>
      <c r="B755" t="s">
        <v>526</v>
      </c>
      <c r="C755" t="s">
        <v>1347</v>
      </c>
      <c r="D755" t="s">
        <v>1338</v>
      </c>
      <c r="E755" t="s">
        <v>241</v>
      </c>
      <c r="F755">
        <v>8</v>
      </c>
      <c r="G755" t="s">
        <v>215</v>
      </c>
    </row>
    <row r="756" spans="1:7" x14ac:dyDescent="0.25">
      <c r="A756" t="s">
        <v>100</v>
      </c>
      <c r="B756" t="s">
        <v>528</v>
      </c>
      <c r="C756" t="s">
        <v>1348</v>
      </c>
      <c r="D756" t="s">
        <v>1338</v>
      </c>
      <c r="E756" t="s">
        <v>241</v>
      </c>
      <c r="F756">
        <v>8</v>
      </c>
      <c r="G756" t="s">
        <v>215</v>
      </c>
    </row>
    <row r="757" spans="1:7" x14ac:dyDescent="0.25">
      <c r="A757" t="s">
        <v>100</v>
      </c>
      <c r="B757" t="s">
        <v>530</v>
      </c>
      <c r="C757" t="s">
        <v>1349</v>
      </c>
      <c r="D757" t="s">
        <v>1338</v>
      </c>
      <c r="E757" t="s">
        <v>241</v>
      </c>
      <c r="F757">
        <v>21</v>
      </c>
      <c r="G757" t="s">
        <v>215</v>
      </c>
    </row>
    <row r="758" spans="1:7" x14ac:dyDescent="0.25">
      <c r="A758" t="s">
        <v>100</v>
      </c>
      <c r="B758" t="s">
        <v>532</v>
      </c>
      <c r="C758" t="s">
        <v>1350</v>
      </c>
      <c r="D758" t="s">
        <v>1338</v>
      </c>
      <c r="E758" t="s">
        <v>241</v>
      </c>
      <c r="F758">
        <v>16</v>
      </c>
      <c r="G758" t="s">
        <v>215</v>
      </c>
    </row>
    <row r="759" spans="1:7" x14ac:dyDescent="0.25">
      <c r="A759" t="s">
        <v>100</v>
      </c>
      <c r="B759" t="s">
        <v>534</v>
      </c>
      <c r="C759" t="s">
        <v>1351</v>
      </c>
      <c r="D759" t="s">
        <v>1338</v>
      </c>
      <c r="E759" t="s">
        <v>241</v>
      </c>
      <c r="F759">
        <v>15</v>
      </c>
      <c r="G759" t="s">
        <v>215</v>
      </c>
    </row>
    <row r="760" spans="1:7" x14ac:dyDescent="0.25">
      <c r="A760" t="s">
        <v>100</v>
      </c>
      <c r="B760" t="s">
        <v>536</v>
      </c>
      <c r="C760" t="s">
        <v>1352</v>
      </c>
      <c r="D760" t="s">
        <v>1338</v>
      </c>
      <c r="E760" t="s">
        <v>241</v>
      </c>
      <c r="F760">
        <v>11</v>
      </c>
      <c r="G760" t="s">
        <v>215</v>
      </c>
    </row>
    <row r="761" spans="1:7" x14ac:dyDescent="0.25">
      <c r="A761" t="s">
        <v>100</v>
      </c>
      <c r="B761" t="s">
        <v>448</v>
      </c>
      <c r="C761" t="s">
        <v>1353</v>
      </c>
      <c r="D761" t="s">
        <v>1338</v>
      </c>
      <c r="E761" t="s">
        <v>241</v>
      </c>
      <c r="F761">
        <v>24</v>
      </c>
      <c r="G761" t="s">
        <v>213</v>
      </c>
    </row>
    <row r="762" spans="1:7" x14ac:dyDescent="0.25">
      <c r="A762" t="s">
        <v>100</v>
      </c>
      <c r="B762" t="s">
        <v>450</v>
      </c>
      <c r="C762" t="s">
        <v>1354</v>
      </c>
      <c r="D762" t="s">
        <v>1338</v>
      </c>
      <c r="E762" t="s">
        <v>241</v>
      </c>
      <c r="F762">
        <v>24</v>
      </c>
      <c r="G762" t="s">
        <v>213</v>
      </c>
    </row>
    <row r="763" spans="1:7" x14ac:dyDescent="0.25">
      <c r="A763" t="s">
        <v>100</v>
      </c>
      <c r="B763" t="s">
        <v>452</v>
      </c>
      <c r="C763" t="s">
        <v>1355</v>
      </c>
      <c r="D763" t="s">
        <v>1338</v>
      </c>
      <c r="E763" t="s">
        <v>241</v>
      </c>
      <c r="F763">
        <v>23</v>
      </c>
      <c r="G763" t="s">
        <v>213</v>
      </c>
    </row>
    <row r="764" spans="1:7" x14ac:dyDescent="0.25">
      <c r="A764" t="s">
        <v>100</v>
      </c>
      <c r="B764" t="s">
        <v>454</v>
      </c>
      <c r="C764" t="s">
        <v>1356</v>
      </c>
      <c r="D764" t="s">
        <v>1338</v>
      </c>
      <c r="E764" t="s">
        <v>241</v>
      </c>
      <c r="F764">
        <v>24</v>
      </c>
      <c r="G764" t="s">
        <v>213</v>
      </c>
    </row>
    <row r="765" spans="1:7" x14ac:dyDescent="0.25">
      <c r="A765" t="s">
        <v>112</v>
      </c>
      <c r="B765" t="s">
        <v>365</v>
      </c>
      <c r="C765" t="s">
        <v>1357</v>
      </c>
      <c r="D765" t="s">
        <v>1358</v>
      </c>
      <c r="E765" t="s">
        <v>241</v>
      </c>
      <c r="F765">
        <v>22</v>
      </c>
      <c r="G765" t="s">
        <v>212</v>
      </c>
    </row>
    <row r="766" spans="1:7" x14ac:dyDescent="0.25">
      <c r="A766" t="s">
        <v>112</v>
      </c>
      <c r="B766" t="s">
        <v>370</v>
      </c>
      <c r="C766" t="s">
        <v>1359</v>
      </c>
      <c r="D766" t="s">
        <v>1358</v>
      </c>
      <c r="E766" t="s">
        <v>241</v>
      </c>
      <c r="F766">
        <v>24</v>
      </c>
      <c r="G766" t="s">
        <v>212</v>
      </c>
    </row>
    <row r="767" spans="1:7" x14ac:dyDescent="0.25">
      <c r="A767" t="s">
        <v>112</v>
      </c>
      <c r="B767" t="s">
        <v>374</v>
      </c>
      <c r="C767" t="s">
        <v>1360</v>
      </c>
      <c r="D767" t="s">
        <v>1358</v>
      </c>
      <c r="E767" t="s">
        <v>241</v>
      </c>
      <c r="F767">
        <v>24</v>
      </c>
      <c r="G767" t="s">
        <v>212</v>
      </c>
    </row>
    <row r="768" spans="1:7" x14ac:dyDescent="0.25">
      <c r="A768" t="s">
        <v>112</v>
      </c>
      <c r="B768" t="s">
        <v>510</v>
      </c>
      <c r="C768" t="s">
        <v>1361</v>
      </c>
      <c r="D768" t="s">
        <v>1358</v>
      </c>
      <c r="E768" t="s">
        <v>241</v>
      </c>
      <c r="F768">
        <v>24</v>
      </c>
      <c r="G768" t="s">
        <v>212</v>
      </c>
    </row>
    <row r="769" spans="1:7" x14ac:dyDescent="0.25">
      <c r="A769" t="s">
        <v>112</v>
      </c>
      <c r="B769" t="s">
        <v>380</v>
      </c>
      <c r="C769" t="s">
        <v>1362</v>
      </c>
      <c r="D769" t="s">
        <v>1358</v>
      </c>
      <c r="E769" t="s">
        <v>241</v>
      </c>
      <c r="F769">
        <v>24</v>
      </c>
      <c r="G769" t="s">
        <v>212</v>
      </c>
    </row>
    <row r="770" spans="1:7" x14ac:dyDescent="0.25">
      <c r="A770" t="s">
        <v>112</v>
      </c>
      <c r="B770" t="s">
        <v>591</v>
      </c>
      <c r="C770" t="s">
        <v>1363</v>
      </c>
      <c r="D770" t="s">
        <v>1358</v>
      </c>
      <c r="E770" t="s">
        <v>241</v>
      </c>
      <c r="F770">
        <v>24</v>
      </c>
      <c r="G770" t="s">
        <v>212</v>
      </c>
    </row>
    <row r="771" spans="1:7" x14ac:dyDescent="0.25">
      <c r="A771" t="s">
        <v>112</v>
      </c>
      <c r="B771" t="s">
        <v>384</v>
      </c>
      <c r="C771" t="s">
        <v>1364</v>
      </c>
      <c r="D771" t="s">
        <v>1358</v>
      </c>
      <c r="E771" t="s">
        <v>241</v>
      </c>
      <c r="F771">
        <v>24</v>
      </c>
      <c r="G771" t="s">
        <v>212</v>
      </c>
    </row>
    <row r="772" spans="1:7" x14ac:dyDescent="0.25">
      <c r="A772" t="s">
        <v>112</v>
      </c>
      <c r="B772" t="s">
        <v>386</v>
      </c>
      <c r="C772" t="s">
        <v>1365</v>
      </c>
      <c r="D772" t="s">
        <v>1358</v>
      </c>
      <c r="E772" t="s">
        <v>241</v>
      </c>
      <c r="F772">
        <v>24</v>
      </c>
      <c r="G772" t="s">
        <v>212</v>
      </c>
    </row>
    <row r="773" spans="1:7" x14ac:dyDescent="0.25">
      <c r="A773" t="s">
        <v>112</v>
      </c>
      <c r="B773" t="s">
        <v>892</v>
      </c>
      <c r="C773" t="s">
        <v>1366</v>
      </c>
      <c r="D773" t="s">
        <v>1358</v>
      </c>
      <c r="E773" t="s">
        <v>241</v>
      </c>
      <c r="F773">
        <v>23</v>
      </c>
      <c r="G773" t="s">
        <v>212</v>
      </c>
    </row>
    <row r="774" spans="1:7" x14ac:dyDescent="0.25">
      <c r="A774" t="s">
        <v>112</v>
      </c>
      <c r="B774" t="s">
        <v>418</v>
      </c>
      <c r="C774" t="s">
        <v>1367</v>
      </c>
      <c r="D774" t="s">
        <v>1358</v>
      </c>
      <c r="E774" t="s">
        <v>241</v>
      </c>
      <c r="F774">
        <v>24</v>
      </c>
      <c r="G774" t="s">
        <v>212</v>
      </c>
    </row>
    <row r="775" spans="1:7" x14ac:dyDescent="0.25">
      <c r="A775" t="s">
        <v>112</v>
      </c>
      <c r="B775" t="s">
        <v>512</v>
      </c>
      <c r="C775" t="s">
        <v>1368</v>
      </c>
      <c r="D775" t="s">
        <v>1358</v>
      </c>
      <c r="E775" t="s">
        <v>241</v>
      </c>
      <c r="F775">
        <v>24</v>
      </c>
      <c r="G775" t="s">
        <v>212</v>
      </c>
    </row>
    <row r="776" spans="1:7" x14ac:dyDescent="0.25">
      <c r="A776" t="s">
        <v>112</v>
      </c>
      <c r="B776" t="s">
        <v>420</v>
      </c>
      <c r="C776" t="s">
        <v>1369</v>
      </c>
      <c r="D776" t="s">
        <v>1358</v>
      </c>
      <c r="E776" t="s">
        <v>241</v>
      </c>
      <c r="F776">
        <v>25</v>
      </c>
      <c r="G776" t="s">
        <v>212</v>
      </c>
    </row>
    <row r="777" spans="1:7" x14ac:dyDescent="0.25">
      <c r="A777" t="s">
        <v>112</v>
      </c>
      <c r="B777" t="s">
        <v>422</v>
      </c>
      <c r="C777" t="s">
        <v>1370</v>
      </c>
      <c r="D777" t="s">
        <v>1358</v>
      </c>
      <c r="E777" t="s">
        <v>241</v>
      </c>
      <c r="F777">
        <v>22</v>
      </c>
      <c r="G777" t="s">
        <v>212</v>
      </c>
    </row>
    <row r="778" spans="1:7" x14ac:dyDescent="0.25">
      <c r="A778" t="s">
        <v>112</v>
      </c>
      <c r="B778" t="s">
        <v>522</v>
      </c>
      <c r="C778" t="s">
        <v>1371</v>
      </c>
      <c r="D778" t="s">
        <v>1358</v>
      </c>
      <c r="E778" t="s">
        <v>241</v>
      </c>
      <c r="F778">
        <v>7</v>
      </c>
      <c r="G778" t="s">
        <v>212</v>
      </c>
    </row>
    <row r="779" spans="1:7" x14ac:dyDescent="0.25">
      <c r="A779" t="s">
        <v>112</v>
      </c>
      <c r="B779" t="s">
        <v>524</v>
      </c>
      <c r="C779" t="s">
        <v>1372</v>
      </c>
      <c r="D779" t="s">
        <v>1358</v>
      </c>
      <c r="E779" t="s">
        <v>241</v>
      </c>
      <c r="F779">
        <v>24</v>
      </c>
      <c r="G779" t="s">
        <v>215</v>
      </c>
    </row>
    <row r="780" spans="1:7" x14ac:dyDescent="0.25">
      <c r="A780" t="s">
        <v>112</v>
      </c>
      <c r="B780" t="s">
        <v>526</v>
      </c>
      <c r="C780" t="s">
        <v>1373</v>
      </c>
      <c r="D780" t="s">
        <v>1358</v>
      </c>
      <c r="E780" t="s">
        <v>241</v>
      </c>
      <c r="F780">
        <v>6</v>
      </c>
      <c r="G780" t="s">
        <v>215</v>
      </c>
    </row>
    <row r="781" spans="1:7" x14ac:dyDescent="0.25">
      <c r="A781" t="s">
        <v>112</v>
      </c>
      <c r="B781" t="s">
        <v>528</v>
      </c>
      <c r="C781" t="s">
        <v>1374</v>
      </c>
      <c r="D781" t="s">
        <v>1358</v>
      </c>
      <c r="E781" t="s">
        <v>241</v>
      </c>
      <c r="F781">
        <v>18</v>
      </c>
      <c r="G781" t="s">
        <v>215</v>
      </c>
    </row>
    <row r="782" spans="1:7" x14ac:dyDescent="0.25">
      <c r="A782" t="s">
        <v>112</v>
      </c>
      <c r="B782" t="s">
        <v>530</v>
      </c>
      <c r="C782" t="s">
        <v>1375</v>
      </c>
      <c r="D782" t="s">
        <v>1358</v>
      </c>
      <c r="E782" t="s">
        <v>241</v>
      </c>
      <c r="F782">
        <v>19</v>
      </c>
      <c r="G782" t="s">
        <v>215</v>
      </c>
    </row>
    <row r="783" spans="1:7" x14ac:dyDescent="0.25">
      <c r="A783" t="s">
        <v>112</v>
      </c>
      <c r="B783" t="s">
        <v>448</v>
      </c>
      <c r="C783" t="s">
        <v>209</v>
      </c>
      <c r="D783" t="s">
        <v>1358</v>
      </c>
      <c r="E783" t="s">
        <v>241</v>
      </c>
      <c r="F783">
        <v>23</v>
      </c>
      <c r="G783" t="s">
        <v>213</v>
      </c>
    </row>
    <row r="784" spans="1:7" x14ac:dyDescent="0.25">
      <c r="A784" t="s">
        <v>112</v>
      </c>
      <c r="B784" t="s">
        <v>450</v>
      </c>
      <c r="C784" t="s">
        <v>1376</v>
      </c>
      <c r="D784" t="s">
        <v>1358</v>
      </c>
      <c r="E784" t="s">
        <v>241</v>
      </c>
      <c r="F784">
        <v>24</v>
      </c>
      <c r="G784" t="s">
        <v>213</v>
      </c>
    </row>
    <row r="785" spans="1:7" x14ac:dyDescent="0.25">
      <c r="A785" t="s">
        <v>112</v>
      </c>
      <c r="B785" t="s">
        <v>452</v>
      </c>
      <c r="C785" t="s">
        <v>1377</v>
      </c>
      <c r="D785" t="s">
        <v>1358</v>
      </c>
      <c r="E785" t="s">
        <v>241</v>
      </c>
      <c r="F785">
        <v>24</v>
      </c>
      <c r="G785" t="s">
        <v>213</v>
      </c>
    </row>
    <row r="786" spans="1:7" x14ac:dyDescent="0.25">
      <c r="A786" t="s">
        <v>112</v>
      </c>
      <c r="B786" t="s">
        <v>454</v>
      </c>
      <c r="C786" t="s">
        <v>1378</v>
      </c>
      <c r="D786" t="s">
        <v>1358</v>
      </c>
      <c r="E786" t="s">
        <v>241</v>
      </c>
      <c r="F786">
        <v>24</v>
      </c>
      <c r="G786" t="s">
        <v>213</v>
      </c>
    </row>
    <row r="787" spans="1:7" x14ac:dyDescent="0.25">
      <c r="A787" t="s">
        <v>112</v>
      </c>
      <c r="B787" t="s">
        <v>456</v>
      </c>
      <c r="C787" t="s">
        <v>1379</v>
      </c>
      <c r="D787" t="s">
        <v>1358</v>
      </c>
      <c r="E787" t="s">
        <v>241</v>
      </c>
      <c r="F787">
        <v>24</v>
      </c>
      <c r="G787" t="s">
        <v>213</v>
      </c>
    </row>
    <row r="788" spans="1:7" x14ac:dyDescent="0.25">
      <c r="A788" t="s">
        <v>112</v>
      </c>
      <c r="B788" t="s">
        <v>458</v>
      </c>
      <c r="C788" t="s">
        <v>1380</v>
      </c>
      <c r="D788" t="s">
        <v>1358</v>
      </c>
      <c r="E788" t="s">
        <v>241</v>
      </c>
      <c r="F788">
        <v>24</v>
      </c>
      <c r="G788" t="s">
        <v>213</v>
      </c>
    </row>
    <row r="789" spans="1:7" x14ac:dyDescent="0.25">
      <c r="A789" t="s">
        <v>112</v>
      </c>
      <c r="B789" t="s">
        <v>460</v>
      </c>
      <c r="C789" t="s">
        <v>1381</v>
      </c>
      <c r="D789" t="s">
        <v>1358</v>
      </c>
      <c r="E789" t="s">
        <v>241</v>
      </c>
      <c r="F789">
        <v>24</v>
      </c>
      <c r="G789" t="s">
        <v>213</v>
      </c>
    </row>
    <row r="790" spans="1:7" x14ac:dyDescent="0.25">
      <c r="A790" t="s">
        <v>112</v>
      </c>
      <c r="B790" t="s">
        <v>462</v>
      </c>
      <c r="C790" t="s">
        <v>1382</v>
      </c>
      <c r="D790" t="s">
        <v>1358</v>
      </c>
      <c r="E790" t="s">
        <v>241</v>
      </c>
      <c r="F790">
        <v>24</v>
      </c>
      <c r="G790" t="s">
        <v>213</v>
      </c>
    </row>
    <row r="791" spans="1:7" x14ac:dyDescent="0.25">
      <c r="A791" t="s">
        <v>112</v>
      </c>
      <c r="B791" t="s">
        <v>464</v>
      </c>
      <c r="C791" t="s">
        <v>1383</v>
      </c>
      <c r="D791" t="s">
        <v>1358</v>
      </c>
      <c r="E791" t="s">
        <v>241</v>
      </c>
      <c r="F791">
        <v>24</v>
      </c>
      <c r="G791" t="s">
        <v>213</v>
      </c>
    </row>
    <row r="792" spans="1:7" x14ac:dyDescent="0.25">
      <c r="A792" t="s">
        <v>112</v>
      </c>
      <c r="B792" t="s">
        <v>466</v>
      </c>
      <c r="C792" t="s">
        <v>1384</v>
      </c>
      <c r="D792" t="s">
        <v>1358</v>
      </c>
      <c r="E792" t="s">
        <v>241</v>
      </c>
      <c r="F792">
        <v>24</v>
      </c>
      <c r="G792" t="s">
        <v>213</v>
      </c>
    </row>
    <row r="793" spans="1:7" x14ac:dyDescent="0.25">
      <c r="A793" t="s">
        <v>112</v>
      </c>
      <c r="B793" t="s">
        <v>468</v>
      </c>
      <c r="C793" t="s">
        <v>1385</v>
      </c>
      <c r="D793" t="s">
        <v>1358</v>
      </c>
      <c r="E793" t="s">
        <v>241</v>
      </c>
      <c r="F793">
        <v>24</v>
      </c>
      <c r="G793" t="s">
        <v>213</v>
      </c>
    </row>
    <row r="794" spans="1:7" x14ac:dyDescent="0.25">
      <c r="A794" t="s">
        <v>112</v>
      </c>
      <c r="B794" t="s">
        <v>470</v>
      </c>
      <c r="C794" t="s">
        <v>1386</v>
      </c>
      <c r="D794" t="s">
        <v>1358</v>
      </c>
      <c r="E794" t="s">
        <v>241</v>
      </c>
      <c r="F794">
        <v>24</v>
      </c>
      <c r="G794" t="s">
        <v>213</v>
      </c>
    </row>
    <row r="795" spans="1:7" x14ac:dyDescent="0.25">
      <c r="A795" t="s">
        <v>112</v>
      </c>
      <c r="B795" t="s">
        <v>986</v>
      </c>
      <c r="C795" t="s">
        <v>1387</v>
      </c>
      <c r="D795" t="s">
        <v>1358</v>
      </c>
      <c r="E795" t="s">
        <v>241</v>
      </c>
      <c r="F795">
        <v>25</v>
      </c>
      <c r="G795" t="s">
        <v>213</v>
      </c>
    </row>
    <row r="796" spans="1:7" x14ac:dyDescent="0.25">
      <c r="A796" t="s">
        <v>112</v>
      </c>
      <c r="B796" t="s">
        <v>981</v>
      </c>
      <c r="C796" t="s">
        <v>1388</v>
      </c>
      <c r="D796" t="s">
        <v>1358</v>
      </c>
      <c r="E796" t="s">
        <v>241</v>
      </c>
      <c r="F796">
        <v>23</v>
      </c>
      <c r="G796" t="s">
        <v>213</v>
      </c>
    </row>
    <row r="797" spans="1:7" x14ac:dyDescent="0.25">
      <c r="A797" t="s">
        <v>112</v>
      </c>
      <c r="B797" t="s">
        <v>472</v>
      </c>
      <c r="C797" t="s">
        <v>1389</v>
      </c>
      <c r="D797" t="s">
        <v>1358</v>
      </c>
      <c r="E797" t="s">
        <v>241</v>
      </c>
      <c r="F797">
        <v>25</v>
      </c>
      <c r="G797" t="s">
        <v>213</v>
      </c>
    </row>
    <row r="798" spans="1:7" x14ac:dyDescent="0.25">
      <c r="A798" t="s">
        <v>113</v>
      </c>
      <c r="B798" t="s">
        <v>365</v>
      </c>
      <c r="C798" t="s">
        <v>1390</v>
      </c>
      <c r="D798" t="s">
        <v>1391</v>
      </c>
      <c r="E798" t="s">
        <v>241</v>
      </c>
      <c r="F798">
        <v>25</v>
      </c>
      <c r="G798" t="s">
        <v>212</v>
      </c>
    </row>
    <row r="799" spans="1:7" x14ac:dyDescent="0.25">
      <c r="A799" t="s">
        <v>113</v>
      </c>
      <c r="B799" t="s">
        <v>368</v>
      </c>
      <c r="C799" t="s">
        <v>1392</v>
      </c>
      <c r="D799" t="s">
        <v>1391</v>
      </c>
      <c r="E799" t="s">
        <v>241</v>
      </c>
      <c r="F799">
        <v>20</v>
      </c>
      <c r="G799" t="s">
        <v>212</v>
      </c>
    </row>
    <row r="800" spans="1:7" x14ac:dyDescent="0.25">
      <c r="A800" t="s">
        <v>113</v>
      </c>
      <c r="B800" t="s">
        <v>370</v>
      </c>
      <c r="C800" t="s">
        <v>1393</v>
      </c>
      <c r="D800" t="s">
        <v>1391</v>
      </c>
      <c r="E800" t="s">
        <v>241</v>
      </c>
      <c r="F800">
        <v>14</v>
      </c>
      <c r="G800" t="s">
        <v>212</v>
      </c>
    </row>
    <row r="801" spans="1:7" x14ac:dyDescent="0.25">
      <c r="A801" t="s">
        <v>113</v>
      </c>
      <c r="B801" t="s">
        <v>406</v>
      </c>
      <c r="C801" t="s">
        <v>1394</v>
      </c>
      <c r="D801" t="s">
        <v>1391</v>
      </c>
      <c r="E801" t="s">
        <v>241</v>
      </c>
      <c r="F801">
        <v>26</v>
      </c>
      <c r="G801" t="s">
        <v>212</v>
      </c>
    </row>
    <row r="802" spans="1:7" x14ac:dyDescent="0.25">
      <c r="A802" t="s">
        <v>113</v>
      </c>
      <c r="B802" t="s">
        <v>408</v>
      </c>
      <c r="C802" t="s">
        <v>1395</v>
      </c>
      <c r="D802" t="s">
        <v>1391</v>
      </c>
      <c r="E802" t="s">
        <v>241</v>
      </c>
      <c r="F802">
        <v>27</v>
      </c>
      <c r="G802" t="s">
        <v>212</v>
      </c>
    </row>
    <row r="803" spans="1:7" x14ac:dyDescent="0.25">
      <c r="A803" t="s">
        <v>113</v>
      </c>
      <c r="B803" t="s">
        <v>524</v>
      </c>
      <c r="C803" t="s">
        <v>1396</v>
      </c>
      <c r="D803" t="s">
        <v>1391</v>
      </c>
      <c r="E803" t="s">
        <v>241</v>
      </c>
      <c r="F803">
        <v>10</v>
      </c>
      <c r="G803" t="s">
        <v>215</v>
      </c>
    </row>
    <row r="804" spans="1:7" x14ac:dyDescent="0.25">
      <c r="A804" t="s">
        <v>113</v>
      </c>
      <c r="B804" t="s">
        <v>528</v>
      </c>
      <c r="C804" t="s">
        <v>1397</v>
      </c>
      <c r="D804" t="s">
        <v>1391</v>
      </c>
      <c r="E804" t="s">
        <v>241</v>
      </c>
      <c r="F804">
        <v>24</v>
      </c>
      <c r="G804" t="s">
        <v>215</v>
      </c>
    </row>
    <row r="805" spans="1:7" x14ac:dyDescent="0.25">
      <c r="A805" t="s">
        <v>113</v>
      </c>
      <c r="B805" t="s">
        <v>530</v>
      </c>
      <c r="C805" t="s">
        <v>1398</v>
      </c>
      <c r="D805" t="s">
        <v>1391</v>
      </c>
      <c r="E805" t="s">
        <v>241</v>
      </c>
      <c r="F805">
        <v>11</v>
      </c>
      <c r="G805" t="s">
        <v>215</v>
      </c>
    </row>
    <row r="806" spans="1:7" x14ac:dyDescent="0.25">
      <c r="A806" t="s">
        <v>113</v>
      </c>
      <c r="B806" t="s">
        <v>532</v>
      </c>
      <c r="C806" t="s">
        <v>1399</v>
      </c>
      <c r="D806" t="s">
        <v>1391</v>
      </c>
      <c r="E806" t="s">
        <v>241</v>
      </c>
      <c r="F806">
        <v>8</v>
      </c>
      <c r="G806" t="s">
        <v>215</v>
      </c>
    </row>
    <row r="807" spans="1:7" x14ac:dyDescent="0.25">
      <c r="A807" t="s">
        <v>113</v>
      </c>
      <c r="B807" t="s">
        <v>953</v>
      </c>
      <c r="C807" t="s">
        <v>1400</v>
      </c>
      <c r="D807" t="s">
        <v>1391</v>
      </c>
      <c r="E807" t="s">
        <v>241</v>
      </c>
      <c r="F807">
        <v>17</v>
      </c>
      <c r="G807" t="s">
        <v>215</v>
      </c>
    </row>
    <row r="808" spans="1:7" x14ac:dyDescent="0.25">
      <c r="A808" t="s">
        <v>113</v>
      </c>
      <c r="B808" t="s">
        <v>536</v>
      </c>
      <c r="C808" t="s">
        <v>1401</v>
      </c>
      <c r="D808" t="s">
        <v>1391</v>
      </c>
      <c r="E808" t="s">
        <v>241</v>
      </c>
      <c r="F808">
        <v>14</v>
      </c>
      <c r="G808" t="s">
        <v>215</v>
      </c>
    </row>
    <row r="809" spans="1:7" x14ac:dyDescent="0.25">
      <c r="A809" t="s">
        <v>113</v>
      </c>
      <c r="B809" t="s">
        <v>448</v>
      </c>
      <c r="C809" t="s">
        <v>1402</v>
      </c>
      <c r="D809" t="s">
        <v>1391</v>
      </c>
      <c r="E809" t="s">
        <v>241</v>
      </c>
      <c r="F809">
        <v>26</v>
      </c>
      <c r="G809" t="s">
        <v>213</v>
      </c>
    </row>
    <row r="810" spans="1:7" x14ac:dyDescent="0.25">
      <c r="A810" t="s">
        <v>113</v>
      </c>
      <c r="B810" t="s">
        <v>450</v>
      </c>
      <c r="C810" t="s">
        <v>1403</v>
      </c>
      <c r="D810" t="s">
        <v>1391</v>
      </c>
      <c r="E810" t="s">
        <v>241</v>
      </c>
      <c r="F810">
        <v>27</v>
      </c>
      <c r="G810" t="s">
        <v>213</v>
      </c>
    </row>
    <row r="811" spans="1:7" x14ac:dyDescent="0.25">
      <c r="A811" t="s">
        <v>113</v>
      </c>
      <c r="B811" t="s">
        <v>452</v>
      </c>
      <c r="C811" t="s">
        <v>1404</v>
      </c>
      <c r="D811" t="s">
        <v>1391</v>
      </c>
      <c r="E811" t="s">
        <v>241</v>
      </c>
      <c r="F811">
        <v>27</v>
      </c>
      <c r="G811" t="s">
        <v>213</v>
      </c>
    </row>
    <row r="812" spans="1:7" x14ac:dyDescent="0.25">
      <c r="A812" t="s">
        <v>27</v>
      </c>
      <c r="B812" t="s">
        <v>1232</v>
      </c>
      <c r="C812" t="s">
        <v>1405</v>
      </c>
      <c r="D812" t="s">
        <v>1258</v>
      </c>
      <c r="E812" t="s">
        <v>241</v>
      </c>
      <c r="F812">
        <v>7</v>
      </c>
      <c r="G812" t="s">
        <v>213</v>
      </c>
    </row>
    <row r="813" spans="1:7" x14ac:dyDescent="0.25">
      <c r="A813" t="s">
        <v>68</v>
      </c>
      <c r="B813" t="s">
        <v>1232</v>
      </c>
      <c r="C813" t="s">
        <v>1406</v>
      </c>
      <c r="D813" t="s">
        <v>1298</v>
      </c>
      <c r="E813" t="s">
        <v>241</v>
      </c>
      <c r="F813">
        <v>3</v>
      </c>
      <c r="G813" t="s">
        <v>213</v>
      </c>
    </row>
    <row r="814" spans="1:7" x14ac:dyDescent="0.25">
      <c r="A814" t="s">
        <v>68</v>
      </c>
      <c r="B814" t="s">
        <v>800</v>
      </c>
      <c r="C814" t="s">
        <v>1407</v>
      </c>
      <c r="D814" t="s">
        <v>1298</v>
      </c>
      <c r="E814" t="s">
        <v>241</v>
      </c>
      <c r="F814">
        <v>0</v>
      </c>
      <c r="G814" t="s">
        <v>213</v>
      </c>
    </row>
    <row r="815" spans="1:7" x14ac:dyDescent="0.25">
      <c r="A815" t="s">
        <v>69</v>
      </c>
      <c r="B815" t="s">
        <v>800</v>
      </c>
      <c r="C815" t="s">
        <v>1408</v>
      </c>
      <c r="D815" t="s">
        <v>1325</v>
      </c>
      <c r="E815" t="s">
        <v>241</v>
      </c>
      <c r="F815">
        <v>2</v>
      </c>
      <c r="G815" t="s">
        <v>213</v>
      </c>
    </row>
    <row r="816" spans="1:7" x14ac:dyDescent="0.25">
      <c r="A816" t="s">
        <v>100</v>
      </c>
      <c r="B816" t="s">
        <v>800</v>
      </c>
      <c r="C816" t="s">
        <v>1409</v>
      </c>
      <c r="D816" t="s">
        <v>1338</v>
      </c>
      <c r="E816" t="s">
        <v>241</v>
      </c>
      <c r="F816">
        <v>12</v>
      </c>
      <c r="G816" t="s">
        <v>213</v>
      </c>
    </row>
    <row r="817" spans="1:7" x14ac:dyDescent="0.25">
      <c r="A817" t="s">
        <v>112</v>
      </c>
      <c r="B817" t="s">
        <v>1232</v>
      </c>
      <c r="C817" t="s">
        <v>1410</v>
      </c>
      <c r="D817" t="s">
        <v>1358</v>
      </c>
      <c r="E817" t="s">
        <v>241</v>
      </c>
      <c r="F817">
        <v>24</v>
      </c>
      <c r="G817" t="s">
        <v>213</v>
      </c>
    </row>
    <row r="818" spans="1:7" x14ac:dyDescent="0.25">
      <c r="A818" t="s">
        <v>112</v>
      </c>
      <c r="B818" t="s">
        <v>800</v>
      </c>
      <c r="C818" t="s">
        <v>1411</v>
      </c>
      <c r="D818" t="s">
        <v>1358</v>
      </c>
      <c r="E818" t="s">
        <v>241</v>
      </c>
      <c r="F818">
        <v>9</v>
      </c>
      <c r="G818" t="s">
        <v>213</v>
      </c>
    </row>
    <row r="819" spans="1:7" x14ac:dyDescent="0.25">
      <c r="A819" t="s">
        <v>113</v>
      </c>
      <c r="B819" t="s">
        <v>800</v>
      </c>
      <c r="C819" t="s">
        <v>1412</v>
      </c>
      <c r="D819" t="s">
        <v>1391</v>
      </c>
      <c r="E819" t="s">
        <v>241</v>
      </c>
      <c r="F819">
        <v>0</v>
      </c>
      <c r="G819" t="s">
        <v>213</v>
      </c>
    </row>
    <row r="820" spans="1:7" x14ac:dyDescent="0.25">
      <c r="A820" t="s">
        <v>27</v>
      </c>
      <c r="B820" t="s">
        <v>500</v>
      </c>
      <c r="C820" t="s">
        <v>1413</v>
      </c>
      <c r="D820" t="s">
        <v>1258</v>
      </c>
      <c r="E820" t="s">
        <v>241</v>
      </c>
      <c r="F820">
        <v>27</v>
      </c>
      <c r="G820" t="s">
        <v>213</v>
      </c>
    </row>
    <row r="821" spans="1:7" x14ac:dyDescent="0.25">
      <c r="A821" t="s">
        <v>27</v>
      </c>
      <c r="B821" t="s">
        <v>502</v>
      </c>
      <c r="C821" t="s">
        <v>1414</v>
      </c>
      <c r="D821" t="s">
        <v>1258</v>
      </c>
      <c r="E821" t="s">
        <v>241</v>
      </c>
      <c r="F821">
        <v>16</v>
      </c>
      <c r="G821" t="s">
        <v>213</v>
      </c>
    </row>
    <row r="822" spans="1:7" x14ac:dyDescent="0.25">
      <c r="A822" t="s">
        <v>27</v>
      </c>
      <c r="B822" t="s">
        <v>504</v>
      </c>
      <c r="C822" t="s">
        <v>1415</v>
      </c>
      <c r="D822" t="s">
        <v>1258</v>
      </c>
      <c r="E822" t="s">
        <v>241</v>
      </c>
      <c r="F822">
        <v>8</v>
      </c>
      <c r="G822" t="s">
        <v>213</v>
      </c>
    </row>
    <row r="823" spans="1:7" x14ac:dyDescent="0.25">
      <c r="A823" t="s">
        <v>66</v>
      </c>
      <c r="B823" t="s">
        <v>500</v>
      </c>
      <c r="C823" t="s">
        <v>1416</v>
      </c>
      <c r="D823" t="s">
        <v>1281</v>
      </c>
      <c r="E823" t="s">
        <v>241</v>
      </c>
      <c r="F823">
        <v>3</v>
      </c>
      <c r="G823" t="s">
        <v>213</v>
      </c>
    </row>
    <row r="824" spans="1:7" x14ac:dyDescent="0.25">
      <c r="A824" t="s">
        <v>66</v>
      </c>
      <c r="B824" t="s">
        <v>502</v>
      </c>
      <c r="C824" t="s">
        <v>1417</v>
      </c>
      <c r="D824" t="s">
        <v>1281</v>
      </c>
      <c r="E824" t="s">
        <v>241</v>
      </c>
      <c r="F824">
        <v>2</v>
      </c>
      <c r="G824" t="s">
        <v>213</v>
      </c>
    </row>
    <row r="825" spans="1:7" x14ac:dyDescent="0.25">
      <c r="A825" t="s">
        <v>67</v>
      </c>
      <c r="B825" t="s">
        <v>736</v>
      </c>
      <c r="C825" t="s">
        <v>1418</v>
      </c>
      <c r="D825" t="s">
        <v>1290</v>
      </c>
      <c r="E825" t="s">
        <v>241</v>
      </c>
      <c r="F825">
        <v>2</v>
      </c>
      <c r="G825" t="s">
        <v>213</v>
      </c>
    </row>
    <row r="826" spans="1:7" x14ac:dyDescent="0.25">
      <c r="A826" t="s">
        <v>68</v>
      </c>
      <c r="B826" t="s">
        <v>500</v>
      </c>
      <c r="C826" t="s">
        <v>1419</v>
      </c>
      <c r="D826" t="s">
        <v>1298</v>
      </c>
      <c r="E826" t="s">
        <v>241</v>
      </c>
      <c r="F826">
        <v>24</v>
      </c>
      <c r="G826" t="s">
        <v>213</v>
      </c>
    </row>
    <row r="827" spans="1:7" x14ac:dyDescent="0.25">
      <c r="A827" t="s">
        <v>68</v>
      </c>
      <c r="B827" t="s">
        <v>502</v>
      </c>
      <c r="C827" t="s">
        <v>1420</v>
      </c>
      <c r="D827" t="s">
        <v>1298</v>
      </c>
      <c r="E827" t="s">
        <v>241</v>
      </c>
      <c r="F827">
        <v>8</v>
      </c>
      <c r="G827" t="s">
        <v>213</v>
      </c>
    </row>
    <row r="828" spans="1:7" x14ac:dyDescent="0.25">
      <c r="A828" t="s">
        <v>69</v>
      </c>
      <c r="B828" t="s">
        <v>500</v>
      </c>
      <c r="C828" t="s">
        <v>1421</v>
      </c>
      <c r="D828" t="s">
        <v>1325</v>
      </c>
      <c r="E828" t="s">
        <v>241</v>
      </c>
      <c r="F828">
        <v>23</v>
      </c>
      <c r="G828" t="s">
        <v>213</v>
      </c>
    </row>
    <row r="829" spans="1:7" x14ac:dyDescent="0.25">
      <c r="A829" t="s">
        <v>69</v>
      </c>
      <c r="B829" t="s">
        <v>502</v>
      </c>
      <c r="C829" t="s">
        <v>1422</v>
      </c>
      <c r="D829" t="s">
        <v>1325</v>
      </c>
      <c r="E829" t="s">
        <v>241</v>
      </c>
      <c r="F829">
        <v>11</v>
      </c>
      <c r="G829" t="s">
        <v>213</v>
      </c>
    </row>
    <row r="830" spans="1:7" x14ac:dyDescent="0.25">
      <c r="A830" t="s">
        <v>100</v>
      </c>
      <c r="B830" t="s">
        <v>500</v>
      </c>
      <c r="C830" t="s">
        <v>1423</v>
      </c>
      <c r="D830" t="s">
        <v>1338</v>
      </c>
      <c r="E830" t="s">
        <v>241</v>
      </c>
      <c r="F830">
        <v>24</v>
      </c>
      <c r="G830" t="s">
        <v>213</v>
      </c>
    </row>
    <row r="831" spans="1:7" x14ac:dyDescent="0.25">
      <c r="A831" t="s">
        <v>100</v>
      </c>
      <c r="B831" t="s">
        <v>584</v>
      </c>
      <c r="C831" t="s">
        <v>1424</v>
      </c>
      <c r="D831" t="s">
        <v>1338</v>
      </c>
      <c r="E831" t="s">
        <v>241</v>
      </c>
      <c r="F831">
        <v>5</v>
      </c>
      <c r="G831" t="s">
        <v>214</v>
      </c>
    </row>
    <row r="832" spans="1:7" x14ac:dyDescent="0.25">
      <c r="A832" t="s">
        <v>100</v>
      </c>
      <c r="B832" t="s">
        <v>995</v>
      </c>
      <c r="C832" t="s">
        <v>1425</v>
      </c>
      <c r="D832" t="s">
        <v>1338</v>
      </c>
      <c r="E832" t="s">
        <v>241</v>
      </c>
      <c r="F832">
        <v>5</v>
      </c>
      <c r="G832" t="s">
        <v>214</v>
      </c>
    </row>
    <row r="833" spans="1:7" x14ac:dyDescent="0.25">
      <c r="A833" t="s">
        <v>112</v>
      </c>
      <c r="B833" t="s">
        <v>504</v>
      </c>
      <c r="C833" t="s">
        <v>1426</v>
      </c>
      <c r="D833" t="s">
        <v>1358</v>
      </c>
      <c r="E833" t="s">
        <v>241</v>
      </c>
      <c r="F833">
        <v>24</v>
      </c>
      <c r="G833" t="s">
        <v>213</v>
      </c>
    </row>
    <row r="834" spans="1:7" x14ac:dyDescent="0.25">
      <c r="A834" t="s">
        <v>112</v>
      </c>
      <c r="B834" t="s">
        <v>506</v>
      </c>
      <c r="C834" t="s">
        <v>1427</v>
      </c>
      <c r="D834" t="s">
        <v>1358</v>
      </c>
      <c r="E834" t="s">
        <v>241</v>
      </c>
      <c r="F834">
        <v>24</v>
      </c>
      <c r="G834" t="s">
        <v>213</v>
      </c>
    </row>
    <row r="835" spans="1:7" x14ac:dyDescent="0.25">
      <c r="A835" t="s">
        <v>112</v>
      </c>
      <c r="B835" t="s">
        <v>584</v>
      </c>
      <c r="C835" t="s">
        <v>1428</v>
      </c>
      <c r="D835" t="s">
        <v>1358</v>
      </c>
      <c r="E835" t="s">
        <v>241</v>
      </c>
      <c r="F835">
        <v>24</v>
      </c>
      <c r="G835" t="s">
        <v>214</v>
      </c>
    </row>
    <row r="836" spans="1:7" x14ac:dyDescent="0.25">
      <c r="A836" t="s">
        <v>113</v>
      </c>
      <c r="C836" t="s">
        <v>1429</v>
      </c>
      <c r="D836" t="s">
        <v>1391</v>
      </c>
      <c r="E836" t="s">
        <v>241</v>
      </c>
      <c r="F836">
        <v>18</v>
      </c>
      <c r="G836" t="s">
        <v>212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38356-2C28-417C-96BD-275B287EE8E9}">
  <sheetPr>
    <tabColor rgb="FFFFC000"/>
  </sheetPr>
  <dimension ref="A5:G830"/>
  <sheetViews>
    <sheetView workbookViewId="0">
      <selection activeCell="A5" sqref="A5:G830"/>
    </sheetView>
  </sheetViews>
  <sheetFormatPr defaultRowHeight="15" x14ac:dyDescent="0.25"/>
  <cols>
    <col min="1" max="1" width="9.85546875" bestFit="1" customWidth="1"/>
    <col min="2" max="2" width="10.140625" bestFit="1" customWidth="1"/>
    <col min="3" max="3" width="17.5703125" bestFit="1" customWidth="1"/>
    <col min="4" max="4" width="30.28515625" bestFit="1" customWidth="1"/>
    <col min="5" max="5" width="7.7109375" bestFit="1" customWidth="1"/>
    <col min="6" max="6" width="13.28515625" bestFit="1" customWidth="1"/>
    <col min="7" max="7" width="11.42578125" bestFit="1" customWidth="1"/>
  </cols>
  <sheetData>
    <row r="5" spans="1:7" x14ac:dyDescent="0.25">
      <c r="A5" t="s">
        <v>0</v>
      </c>
      <c r="B5" t="s">
        <v>210</v>
      </c>
      <c r="C5" t="s">
        <v>173</v>
      </c>
      <c r="D5" t="s">
        <v>364</v>
      </c>
      <c r="E5" t="s">
        <v>2898</v>
      </c>
      <c r="F5" t="s">
        <v>174</v>
      </c>
      <c r="G5" t="s">
        <v>211</v>
      </c>
    </row>
    <row r="6" spans="1:7" x14ac:dyDescent="0.25">
      <c r="A6" t="s">
        <v>61</v>
      </c>
      <c r="B6" t="s">
        <v>365</v>
      </c>
      <c r="C6" t="s">
        <v>610</v>
      </c>
      <c r="D6" t="s">
        <v>611</v>
      </c>
      <c r="E6" t="s">
        <v>147</v>
      </c>
      <c r="F6">
        <v>21</v>
      </c>
      <c r="G6" t="s">
        <v>212</v>
      </c>
    </row>
    <row r="7" spans="1:7" x14ac:dyDescent="0.25">
      <c r="A7" t="s">
        <v>61</v>
      </c>
      <c r="B7" t="s">
        <v>370</v>
      </c>
      <c r="C7" t="s">
        <v>1554</v>
      </c>
      <c r="D7" t="s">
        <v>611</v>
      </c>
      <c r="E7" t="s">
        <v>147</v>
      </c>
      <c r="F7">
        <v>22</v>
      </c>
      <c r="G7" t="s">
        <v>212</v>
      </c>
    </row>
    <row r="8" spans="1:7" x14ac:dyDescent="0.25">
      <c r="A8" t="s">
        <v>61</v>
      </c>
      <c r="B8" t="s">
        <v>372</v>
      </c>
      <c r="C8" t="s">
        <v>613</v>
      </c>
      <c r="D8" t="s">
        <v>611</v>
      </c>
      <c r="E8" t="s">
        <v>147</v>
      </c>
      <c r="F8">
        <v>21</v>
      </c>
      <c r="G8" t="s">
        <v>212</v>
      </c>
    </row>
    <row r="9" spans="1:7" x14ac:dyDescent="0.25">
      <c r="A9" t="s">
        <v>61</v>
      </c>
      <c r="B9" t="s">
        <v>374</v>
      </c>
      <c r="C9" t="s">
        <v>1555</v>
      </c>
      <c r="D9" t="s">
        <v>611</v>
      </c>
      <c r="E9" t="s">
        <v>147</v>
      </c>
      <c r="F9">
        <v>20</v>
      </c>
      <c r="G9" t="s">
        <v>212</v>
      </c>
    </row>
    <row r="10" spans="1:7" x14ac:dyDescent="0.25">
      <c r="A10" t="s">
        <v>61</v>
      </c>
      <c r="B10" t="s">
        <v>376</v>
      </c>
      <c r="C10" t="s">
        <v>1556</v>
      </c>
      <c r="D10" t="s">
        <v>611</v>
      </c>
      <c r="E10" t="s">
        <v>147</v>
      </c>
      <c r="F10">
        <v>19</v>
      </c>
      <c r="G10" t="s">
        <v>212</v>
      </c>
    </row>
    <row r="11" spans="1:7" x14ac:dyDescent="0.25">
      <c r="A11" t="s">
        <v>61</v>
      </c>
      <c r="B11" t="s">
        <v>378</v>
      </c>
      <c r="C11" t="s">
        <v>1557</v>
      </c>
      <c r="D11" t="s">
        <v>611</v>
      </c>
      <c r="E11" t="s">
        <v>147</v>
      </c>
      <c r="F11">
        <v>20</v>
      </c>
      <c r="G11" t="s">
        <v>212</v>
      </c>
    </row>
    <row r="12" spans="1:7" x14ac:dyDescent="0.25">
      <c r="A12" t="s">
        <v>61</v>
      </c>
      <c r="B12" t="s">
        <v>510</v>
      </c>
      <c r="C12" t="s">
        <v>1558</v>
      </c>
      <c r="D12" t="s">
        <v>611</v>
      </c>
      <c r="E12" t="s">
        <v>147</v>
      </c>
      <c r="F12">
        <v>19</v>
      </c>
      <c r="G12" t="s">
        <v>212</v>
      </c>
    </row>
    <row r="13" spans="1:7" x14ac:dyDescent="0.25">
      <c r="A13" t="s">
        <v>61</v>
      </c>
      <c r="B13" t="s">
        <v>380</v>
      </c>
      <c r="C13" t="s">
        <v>1559</v>
      </c>
      <c r="D13" t="s">
        <v>611</v>
      </c>
      <c r="E13" t="s">
        <v>147</v>
      </c>
      <c r="F13">
        <v>12</v>
      </c>
      <c r="G13" t="s">
        <v>212</v>
      </c>
    </row>
    <row r="14" spans="1:7" x14ac:dyDescent="0.25">
      <c r="A14" t="s">
        <v>61</v>
      </c>
      <c r="B14" t="s">
        <v>382</v>
      </c>
      <c r="C14" t="s">
        <v>1560</v>
      </c>
      <c r="D14" t="s">
        <v>611</v>
      </c>
      <c r="E14" t="s">
        <v>147</v>
      </c>
      <c r="F14">
        <v>12</v>
      </c>
      <c r="G14" t="s">
        <v>212</v>
      </c>
    </row>
    <row r="15" spans="1:7" x14ac:dyDescent="0.25">
      <c r="A15" t="s">
        <v>61</v>
      </c>
      <c r="B15" t="s">
        <v>388</v>
      </c>
      <c r="C15" t="s">
        <v>1561</v>
      </c>
      <c r="D15" t="s">
        <v>611</v>
      </c>
      <c r="E15" t="s">
        <v>147</v>
      </c>
      <c r="F15">
        <v>18</v>
      </c>
      <c r="G15" t="s">
        <v>212</v>
      </c>
    </row>
    <row r="16" spans="1:7" x14ac:dyDescent="0.25">
      <c r="A16" t="s">
        <v>61</v>
      </c>
      <c r="B16" t="s">
        <v>390</v>
      </c>
      <c r="C16" t="s">
        <v>1562</v>
      </c>
      <c r="D16" t="s">
        <v>611</v>
      </c>
      <c r="E16" t="s">
        <v>147</v>
      </c>
      <c r="F16">
        <v>22</v>
      </c>
      <c r="G16" t="s">
        <v>212</v>
      </c>
    </row>
    <row r="17" spans="1:7" x14ac:dyDescent="0.25">
      <c r="A17" t="s">
        <v>61</v>
      </c>
      <c r="B17" t="s">
        <v>1470</v>
      </c>
      <c r="C17" t="s">
        <v>1563</v>
      </c>
      <c r="D17" t="s">
        <v>611</v>
      </c>
      <c r="E17" t="s">
        <v>147</v>
      </c>
      <c r="F17">
        <v>20</v>
      </c>
      <c r="G17" t="s">
        <v>212</v>
      </c>
    </row>
    <row r="18" spans="1:7" x14ac:dyDescent="0.25">
      <c r="A18" t="s">
        <v>61</v>
      </c>
      <c r="B18" t="s">
        <v>757</v>
      </c>
      <c r="C18" t="s">
        <v>1564</v>
      </c>
      <c r="D18" t="s">
        <v>611</v>
      </c>
      <c r="E18" t="s">
        <v>147</v>
      </c>
      <c r="F18">
        <v>8</v>
      </c>
      <c r="G18" t="s">
        <v>212</v>
      </c>
    </row>
    <row r="19" spans="1:7" x14ac:dyDescent="0.25">
      <c r="A19" t="s">
        <v>61</v>
      </c>
      <c r="B19" t="s">
        <v>396</v>
      </c>
      <c r="C19" t="s">
        <v>1565</v>
      </c>
      <c r="D19" t="s">
        <v>611</v>
      </c>
      <c r="E19" t="s">
        <v>147</v>
      </c>
      <c r="F19">
        <v>22</v>
      </c>
      <c r="G19" t="s">
        <v>212</v>
      </c>
    </row>
    <row r="20" spans="1:7" x14ac:dyDescent="0.25">
      <c r="A20" t="s">
        <v>61</v>
      </c>
      <c r="B20" t="s">
        <v>398</v>
      </c>
      <c r="C20" t="s">
        <v>1566</v>
      </c>
      <c r="D20" t="s">
        <v>611</v>
      </c>
      <c r="E20" t="s">
        <v>147</v>
      </c>
      <c r="F20">
        <v>4</v>
      </c>
      <c r="G20" t="s">
        <v>212</v>
      </c>
    </row>
    <row r="21" spans="1:7" x14ac:dyDescent="0.25">
      <c r="A21" t="s">
        <v>61</v>
      </c>
      <c r="B21" t="s">
        <v>1567</v>
      </c>
      <c r="C21" t="s">
        <v>1568</v>
      </c>
      <c r="D21" t="s">
        <v>611</v>
      </c>
      <c r="E21" t="s">
        <v>147</v>
      </c>
      <c r="F21">
        <v>7</v>
      </c>
      <c r="G21" t="s">
        <v>212</v>
      </c>
    </row>
    <row r="22" spans="1:7" x14ac:dyDescent="0.25">
      <c r="A22" t="s">
        <v>61</v>
      </c>
      <c r="B22" t="s">
        <v>406</v>
      </c>
      <c r="C22" t="s">
        <v>616</v>
      </c>
      <c r="D22" t="s">
        <v>611</v>
      </c>
      <c r="E22" t="s">
        <v>147</v>
      </c>
      <c r="F22">
        <v>18</v>
      </c>
      <c r="G22" t="s">
        <v>212</v>
      </c>
    </row>
    <row r="23" spans="1:7" x14ac:dyDescent="0.25">
      <c r="A23" t="s">
        <v>61</v>
      </c>
      <c r="B23" t="s">
        <v>408</v>
      </c>
      <c r="C23" t="s">
        <v>1569</v>
      </c>
      <c r="D23" t="s">
        <v>611</v>
      </c>
      <c r="E23" t="s">
        <v>147</v>
      </c>
      <c r="F23">
        <v>18</v>
      </c>
      <c r="G23" t="s">
        <v>212</v>
      </c>
    </row>
    <row r="24" spans="1:7" x14ac:dyDescent="0.25">
      <c r="A24" t="s">
        <v>61</v>
      </c>
      <c r="B24" t="s">
        <v>598</v>
      </c>
      <c r="C24" t="s">
        <v>1570</v>
      </c>
      <c r="D24" t="s">
        <v>611</v>
      </c>
      <c r="E24" t="s">
        <v>147</v>
      </c>
      <c r="F24">
        <v>20</v>
      </c>
      <c r="G24" t="s">
        <v>212</v>
      </c>
    </row>
    <row r="25" spans="1:7" x14ac:dyDescent="0.25">
      <c r="A25" t="s">
        <v>61</v>
      </c>
      <c r="B25" t="s">
        <v>410</v>
      </c>
      <c r="C25" t="s">
        <v>1571</v>
      </c>
      <c r="D25" t="s">
        <v>611</v>
      </c>
      <c r="E25" t="s">
        <v>147</v>
      </c>
      <c r="F25">
        <v>21</v>
      </c>
      <c r="G25" t="s">
        <v>212</v>
      </c>
    </row>
    <row r="26" spans="1:7" x14ac:dyDescent="0.25">
      <c r="A26" t="s">
        <v>61</v>
      </c>
      <c r="B26" t="s">
        <v>412</v>
      </c>
      <c r="C26" t="s">
        <v>617</v>
      </c>
      <c r="D26" t="s">
        <v>611</v>
      </c>
      <c r="E26" t="s">
        <v>147</v>
      </c>
      <c r="F26">
        <v>20</v>
      </c>
      <c r="G26" t="s">
        <v>212</v>
      </c>
    </row>
    <row r="27" spans="1:7" x14ac:dyDescent="0.25">
      <c r="A27" t="s">
        <v>61</v>
      </c>
      <c r="B27" t="s">
        <v>414</v>
      </c>
      <c r="C27" t="s">
        <v>618</v>
      </c>
      <c r="D27" t="s">
        <v>611</v>
      </c>
      <c r="E27" t="s">
        <v>147</v>
      </c>
      <c r="F27">
        <v>14</v>
      </c>
      <c r="G27" t="s">
        <v>212</v>
      </c>
    </row>
    <row r="28" spans="1:7" x14ac:dyDescent="0.25">
      <c r="A28" t="s">
        <v>61</v>
      </c>
      <c r="B28" t="s">
        <v>416</v>
      </c>
      <c r="C28" t="s">
        <v>1572</v>
      </c>
      <c r="D28" t="s">
        <v>611</v>
      </c>
      <c r="E28" t="s">
        <v>147</v>
      </c>
      <c r="F28">
        <v>11</v>
      </c>
      <c r="G28" t="s">
        <v>212</v>
      </c>
    </row>
    <row r="29" spans="1:7" x14ac:dyDescent="0.25">
      <c r="A29" t="s">
        <v>61</v>
      </c>
      <c r="B29" t="s">
        <v>418</v>
      </c>
      <c r="C29" t="s">
        <v>1573</v>
      </c>
      <c r="D29" t="s">
        <v>611</v>
      </c>
      <c r="E29" t="s">
        <v>147</v>
      </c>
      <c r="F29">
        <v>12</v>
      </c>
      <c r="G29" t="s">
        <v>212</v>
      </c>
    </row>
    <row r="30" spans="1:7" x14ac:dyDescent="0.25">
      <c r="A30" t="s">
        <v>61</v>
      </c>
      <c r="B30" t="s">
        <v>512</v>
      </c>
      <c r="C30" t="s">
        <v>1574</v>
      </c>
      <c r="D30" t="s">
        <v>611</v>
      </c>
      <c r="E30" t="s">
        <v>147</v>
      </c>
      <c r="F30">
        <v>10</v>
      </c>
      <c r="G30" t="s">
        <v>212</v>
      </c>
    </row>
    <row r="31" spans="1:7" x14ac:dyDescent="0.25">
      <c r="A31" t="s">
        <v>61</v>
      </c>
      <c r="B31" t="s">
        <v>422</v>
      </c>
      <c r="C31" t="s">
        <v>619</v>
      </c>
      <c r="D31" t="s">
        <v>611</v>
      </c>
      <c r="E31" t="s">
        <v>147</v>
      </c>
      <c r="F31">
        <v>9</v>
      </c>
      <c r="G31" t="s">
        <v>212</v>
      </c>
    </row>
    <row r="32" spans="1:7" x14ac:dyDescent="0.25">
      <c r="A32" t="s">
        <v>61</v>
      </c>
      <c r="B32" t="s">
        <v>424</v>
      </c>
      <c r="C32" t="s">
        <v>620</v>
      </c>
      <c r="D32" t="s">
        <v>611</v>
      </c>
      <c r="E32" t="s">
        <v>147</v>
      </c>
      <c r="F32">
        <v>16</v>
      </c>
      <c r="G32" t="s">
        <v>212</v>
      </c>
    </row>
    <row r="33" spans="1:7" x14ac:dyDescent="0.25">
      <c r="A33" t="s">
        <v>61</v>
      </c>
      <c r="B33" t="s">
        <v>426</v>
      </c>
      <c r="C33" t="s">
        <v>1575</v>
      </c>
      <c r="D33" t="s">
        <v>611</v>
      </c>
      <c r="E33" t="s">
        <v>147</v>
      </c>
      <c r="F33">
        <v>21</v>
      </c>
      <c r="G33" t="s">
        <v>212</v>
      </c>
    </row>
    <row r="34" spans="1:7" x14ac:dyDescent="0.25">
      <c r="A34" t="s">
        <v>61</v>
      </c>
      <c r="B34" t="s">
        <v>428</v>
      </c>
      <c r="C34" t="s">
        <v>1576</v>
      </c>
      <c r="D34" t="s">
        <v>611</v>
      </c>
      <c r="E34" t="s">
        <v>147</v>
      </c>
      <c r="F34">
        <v>21</v>
      </c>
      <c r="G34" t="s">
        <v>212</v>
      </c>
    </row>
    <row r="35" spans="1:7" x14ac:dyDescent="0.25">
      <c r="A35" t="s">
        <v>61</v>
      </c>
      <c r="B35" t="s">
        <v>1577</v>
      </c>
      <c r="C35" t="s">
        <v>1578</v>
      </c>
      <c r="D35" t="s">
        <v>611</v>
      </c>
      <c r="E35" t="s">
        <v>147</v>
      </c>
      <c r="F35">
        <v>16</v>
      </c>
      <c r="G35" t="s">
        <v>212</v>
      </c>
    </row>
    <row r="36" spans="1:7" x14ac:dyDescent="0.25">
      <c r="A36" t="s">
        <v>61</v>
      </c>
      <c r="B36" t="s">
        <v>430</v>
      </c>
      <c r="C36" t="s">
        <v>1579</v>
      </c>
      <c r="D36" t="s">
        <v>611</v>
      </c>
      <c r="E36" t="s">
        <v>147</v>
      </c>
      <c r="F36">
        <v>19</v>
      </c>
      <c r="G36" t="s">
        <v>212</v>
      </c>
    </row>
    <row r="37" spans="1:7" x14ac:dyDescent="0.25">
      <c r="A37" t="s">
        <v>61</v>
      </c>
      <c r="B37" t="s">
        <v>516</v>
      </c>
      <c r="C37" t="s">
        <v>1580</v>
      </c>
      <c r="D37" t="s">
        <v>611</v>
      </c>
      <c r="E37" t="s">
        <v>147</v>
      </c>
      <c r="F37">
        <v>5</v>
      </c>
      <c r="G37" t="s">
        <v>212</v>
      </c>
    </row>
    <row r="38" spans="1:7" x14ac:dyDescent="0.25">
      <c r="A38" t="s">
        <v>61</v>
      </c>
      <c r="B38" t="s">
        <v>1581</v>
      </c>
      <c r="C38" t="s">
        <v>1582</v>
      </c>
      <c r="D38" t="s">
        <v>611</v>
      </c>
      <c r="E38" t="s">
        <v>147</v>
      </c>
      <c r="F38">
        <v>4</v>
      </c>
      <c r="G38" t="s">
        <v>212</v>
      </c>
    </row>
    <row r="39" spans="1:7" x14ac:dyDescent="0.25">
      <c r="A39" t="s">
        <v>61</v>
      </c>
      <c r="B39" t="s">
        <v>1583</v>
      </c>
      <c r="C39" t="s">
        <v>1584</v>
      </c>
      <c r="D39" t="s">
        <v>611</v>
      </c>
      <c r="E39" t="s">
        <v>147</v>
      </c>
      <c r="F39">
        <v>10</v>
      </c>
      <c r="G39" t="s">
        <v>212</v>
      </c>
    </row>
    <row r="40" spans="1:7" x14ac:dyDescent="0.25">
      <c r="A40" t="s">
        <v>61</v>
      </c>
      <c r="B40" t="s">
        <v>524</v>
      </c>
      <c r="C40" t="s">
        <v>621</v>
      </c>
      <c r="D40" t="s">
        <v>611</v>
      </c>
      <c r="E40" t="s">
        <v>147</v>
      </c>
      <c r="F40">
        <v>15</v>
      </c>
      <c r="G40" t="s">
        <v>215</v>
      </c>
    </row>
    <row r="41" spans="1:7" x14ac:dyDescent="0.25">
      <c r="A41" t="s">
        <v>61</v>
      </c>
      <c r="B41" t="s">
        <v>526</v>
      </c>
      <c r="C41" t="s">
        <v>622</v>
      </c>
      <c r="D41" t="s">
        <v>611</v>
      </c>
      <c r="E41" t="s">
        <v>147</v>
      </c>
      <c r="F41">
        <v>22</v>
      </c>
      <c r="G41" t="s">
        <v>215</v>
      </c>
    </row>
    <row r="42" spans="1:7" x14ac:dyDescent="0.25">
      <c r="A42" t="s">
        <v>61</v>
      </c>
      <c r="B42" t="s">
        <v>528</v>
      </c>
      <c r="C42" t="s">
        <v>623</v>
      </c>
      <c r="D42" t="s">
        <v>611</v>
      </c>
      <c r="E42" t="s">
        <v>147</v>
      </c>
      <c r="F42">
        <v>12</v>
      </c>
      <c r="G42" t="s">
        <v>215</v>
      </c>
    </row>
    <row r="43" spans="1:7" x14ac:dyDescent="0.25">
      <c r="A43" t="s">
        <v>61</v>
      </c>
      <c r="B43" t="s">
        <v>530</v>
      </c>
      <c r="C43" t="s">
        <v>624</v>
      </c>
      <c r="D43" t="s">
        <v>611</v>
      </c>
      <c r="E43" t="s">
        <v>147</v>
      </c>
      <c r="F43">
        <v>11</v>
      </c>
      <c r="G43" t="s">
        <v>215</v>
      </c>
    </row>
    <row r="44" spans="1:7" x14ac:dyDescent="0.25">
      <c r="A44" t="s">
        <v>61</v>
      </c>
      <c r="B44" t="s">
        <v>532</v>
      </c>
      <c r="C44" t="s">
        <v>625</v>
      </c>
      <c r="D44" t="s">
        <v>611</v>
      </c>
      <c r="E44" t="s">
        <v>147</v>
      </c>
      <c r="F44">
        <v>16</v>
      </c>
      <c r="G44" t="s">
        <v>215</v>
      </c>
    </row>
    <row r="45" spans="1:7" x14ac:dyDescent="0.25">
      <c r="A45" t="s">
        <v>61</v>
      </c>
      <c r="B45" t="s">
        <v>534</v>
      </c>
      <c r="C45" t="s">
        <v>626</v>
      </c>
      <c r="D45" t="s">
        <v>611</v>
      </c>
      <c r="E45" t="s">
        <v>147</v>
      </c>
      <c r="F45">
        <v>14</v>
      </c>
      <c r="G45" t="s">
        <v>215</v>
      </c>
    </row>
    <row r="46" spans="1:7" x14ac:dyDescent="0.25">
      <c r="A46" t="s">
        <v>61</v>
      </c>
      <c r="B46" t="s">
        <v>953</v>
      </c>
      <c r="C46" t="s">
        <v>1585</v>
      </c>
      <c r="D46" t="s">
        <v>611</v>
      </c>
      <c r="E46" t="s">
        <v>147</v>
      </c>
      <c r="F46">
        <v>8</v>
      </c>
      <c r="G46" t="s">
        <v>215</v>
      </c>
    </row>
    <row r="47" spans="1:7" x14ac:dyDescent="0.25">
      <c r="A47" t="s">
        <v>61</v>
      </c>
      <c r="B47" t="s">
        <v>536</v>
      </c>
      <c r="C47" t="s">
        <v>1586</v>
      </c>
      <c r="D47" t="s">
        <v>611</v>
      </c>
      <c r="E47" t="s">
        <v>147</v>
      </c>
      <c r="F47">
        <v>22</v>
      </c>
      <c r="G47" t="s">
        <v>215</v>
      </c>
    </row>
    <row r="48" spans="1:7" x14ac:dyDescent="0.25">
      <c r="A48" t="s">
        <v>61</v>
      </c>
      <c r="B48" t="s">
        <v>538</v>
      </c>
      <c r="C48" t="s">
        <v>1587</v>
      </c>
      <c r="D48" t="s">
        <v>611</v>
      </c>
      <c r="E48" t="s">
        <v>147</v>
      </c>
      <c r="F48">
        <v>18</v>
      </c>
      <c r="G48" t="s">
        <v>215</v>
      </c>
    </row>
    <row r="49" spans="1:7" x14ac:dyDescent="0.25">
      <c r="A49" t="s">
        <v>61</v>
      </c>
      <c r="B49" t="s">
        <v>540</v>
      </c>
      <c r="C49" t="s">
        <v>1588</v>
      </c>
      <c r="D49" t="s">
        <v>611</v>
      </c>
      <c r="E49" t="s">
        <v>147</v>
      </c>
      <c r="F49">
        <v>5</v>
      </c>
      <c r="G49" t="s">
        <v>215</v>
      </c>
    </row>
    <row r="50" spans="1:7" x14ac:dyDescent="0.25">
      <c r="A50" t="s">
        <v>61</v>
      </c>
      <c r="B50" t="s">
        <v>960</v>
      </c>
      <c r="C50" t="s">
        <v>1589</v>
      </c>
      <c r="D50" t="s">
        <v>611</v>
      </c>
      <c r="E50" t="s">
        <v>147</v>
      </c>
      <c r="F50">
        <v>15</v>
      </c>
      <c r="G50" t="s">
        <v>215</v>
      </c>
    </row>
    <row r="51" spans="1:7" x14ac:dyDescent="0.25">
      <c r="A51" t="s">
        <v>61</v>
      </c>
      <c r="B51" t="s">
        <v>542</v>
      </c>
      <c r="C51" t="s">
        <v>1590</v>
      </c>
      <c r="D51" t="s">
        <v>611</v>
      </c>
      <c r="E51" t="s">
        <v>147</v>
      </c>
      <c r="F51">
        <v>18</v>
      </c>
      <c r="G51" t="s">
        <v>215</v>
      </c>
    </row>
    <row r="52" spans="1:7" x14ac:dyDescent="0.25">
      <c r="A52" t="s">
        <v>61</v>
      </c>
      <c r="B52" t="s">
        <v>544</v>
      </c>
      <c r="C52" t="s">
        <v>1591</v>
      </c>
      <c r="D52" t="s">
        <v>611</v>
      </c>
      <c r="E52" t="s">
        <v>147</v>
      </c>
      <c r="F52">
        <v>14</v>
      </c>
      <c r="G52" t="s">
        <v>215</v>
      </c>
    </row>
    <row r="53" spans="1:7" x14ac:dyDescent="0.25">
      <c r="A53" t="s">
        <v>61</v>
      </c>
      <c r="B53" t="s">
        <v>546</v>
      </c>
      <c r="C53" t="s">
        <v>1592</v>
      </c>
      <c r="D53" t="s">
        <v>611</v>
      </c>
      <c r="E53" t="s">
        <v>147</v>
      </c>
      <c r="F53">
        <v>13</v>
      </c>
      <c r="G53" t="s">
        <v>215</v>
      </c>
    </row>
    <row r="54" spans="1:7" x14ac:dyDescent="0.25">
      <c r="A54" t="s">
        <v>61</v>
      </c>
      <c r="B54" t="s">
        <v>548</v>
      </c>
      <c r="C54" t="s">
        <v>1593</v>
      </c>
      <c r="D54" t="s">
        <v>611</v>
      </c>
      <c r="E54" t="s">
        <v>147</v>
      </c>
      <c r="F54">
        <v>5</v>
      </c>
      <c r="G54" t="s">
        <v>215</v>
      </c>
    </row>
    <row r="55" spans="1:7" x14ac:dyDescent="0.25">
      <c r="A55" t="s">
        <v>61</v>
      </c>
      <c r="B55" t="s">
        <v>552</v>
      </c>
      <c r="C55" t="s">
        <v>1594</v>
      </c>
      <c r="D55" t="s">
        <v>611</v>
      </c>
      <c r="E55" t="s">
        <v>147</v>
      </c>
      <c r="F55">
        <v>21</v>
      </c>
      <c r="G55" t="s">
        <v>215</v>
      </c>
    </row>
    <row r="56" spans="1:7" x14ac:dyDescent="0.25">
      <c r="A56" t="s">
        <v>61</v>
      </c>
      <c r="B56" t="s">
        <v>440</v>
      </c>
      <c r="C56" t="s">
        <v>1595</v>
      </c>
      <c r="D56" t="s">
        <v>611</v>
      </c>
      <c r="E56" t="s">
        <v>147</v>
      </c>
      <c r="F56">
        <v>23</v>
      </c>
      <c r="G56" t="s">
        <v>215</v>
      </c>
    </row>
    <row r="57" spans="1:7" x14ac:dyDescent="0.25">
      <c r="A57" t="s">
        <v>61</v>
      </c>
      <c r="B57" t="s">
        <v>1169</v>
      </c>
      <c r="C57" t="s">
        <v>1596</v>
      </c>
      <c r="D57" t="s">
        <v>611</v>
      </c>
      <c r="E57" t="s">
        <v>147</v>
      </c>
      <c r="F57">
        <v>14</v>
      </c>
      <c r="G57" t="s">
        <v>215</v>
      </c>
    </row>
    <row r="58" spans="1:7" x14ac:dyDescent="0.25">
      <c r="A58" t="s">
        <v>61</v>
      </c>
      <c r="B58" t="s">
        <v>442</v>
      </c>
      <c r="C58" t="s">
        <v>1597</v>
      </c>
      <c r="D58" t="s">
        <v>611</v>
      </c>
      <c r="E58" t="s">
        <v>147</v>
      </c>
      <c r="F58">
        <v>13</v>
      </c>
      <c r="G58" t="s">
        <v>215</v>
      </c>
    </row>
    <row r="59" spans="1:7" x14ac:dyDescent="0.25">
      <c r="A59" t="s">
        <v>61</v>
      </c>
      <c r="B59" t="s">
        <v>444</v>
      </c>
      <c r="C59" t="s">
        <v>1598</v>
      </c>
      <c r="D59" t="s">
        <v>611</v>
      </c>
      <c r="E59" t="s">
        <v>147</v>
      </c>
      <c r="F59">
        <v>22</v>
      </c>
      <c r="G59" t="s">
        <v>215</v>
      </c>
    </row>
    <row r="60" spans="1:7" x14ac:dyDescent="0.25">
      <c r="A60" t="s">
        <v>61</v>
      </c>
      <c r="B60" t="s">
        <v>554</v>
      </c>
      <c r="C60" t="s">
        <v>1599</v>
      </c>
      <c r="D60" t="s">
        <v>611</v>
      </c>
      <c r="E60" t="s">
        <v>147</v>
      </c>
      <c r="F60">
        <v>22</v>
      </c>
      <c r="G60" t="s">
        <v>215</v>
      </c>
    </row>
    <row r="61" spans="1:7" x14ac:dyDescent="0.25">
      <c r="A61" t="s">
        <v>61</v>
      </c>
      <c r="B61" t="s">
        <v>556</v>
      </c>
      <c r="C61" t="s">
        <v>1600</v>
      </c>
      <c r="D61" t="s">
        <v>611</v>
      </c>
      <c r="E61" t="s">
        <v>147</v>
      </c>
      <c r="F61">
        <v>22</v>
      </c>
      <c r="G61" t="s">
        <v>215</v>
      </c>
    </row>
    <row r="62" spans="1:7" x14ac:dyDescent="0.25">
      <c r="A62" t="s">
        <v>61</v>
      </c>
      <c r="B62" t="s">
        <v>558</v>
      </c>
      <c r="C62" t="s">
        <v>1601</v>
      </c>
      <c r="D62" t="s">
        <v>611</v>
      </c>
      <c r="E62" t="s">
        <v>147</v>
      </c>
      <c r="F62">
        <v>15</v>
      </c>
      <c r="G62" t="s">
        <v>215</v>
      </c>
    </row>
    <row r="63" spans="1:7" x14ac:dyDescent="0.25">
      <c r="A63" t="s">
        <v>61</v>
      </c>
      <c r="B63" t="s">
        <v>560</v>
      </c>
      <c r="C63" t="s">
        <v>1602</v>
      </c>
      <c r="D63" t="s">
        <v>611</v>
      </c>
      <c r="E63" t="s">
        <v>147</v>
      </c>
      <c r="F63">
        <v>16</v>
      </c>
      <c r="G63" t="s">
        <v>215</v>
      </c>
    </row>
    <row r="64" spans="1:7" x14ac:dyDescent="0.25">
      <c r="A64" t="s">
        <v>61</v>
      </c>
      <c r="B64" t="s">
        <v>562</v>
      </c>
      <c r="C64" t="s">
        <v>1603</v>
      </c>
      <c r="D64" t="s">
        <v>611</v>
      </c>
      <c r="E64" t="s">
        <v>147</v>
      </c>
      <c r="F64">
        <v>19</v>
      </c>
      <c r="G64" t="s">
        <v>215</v>
      </c>
    </row>
    <row r="65" spans="1:7" x14ac:dyDescent="0.25">
      <c r="A65" t="s">
        <v>61</v>
      </c>
      <c r="B65" t="s">
        <v>564</v>
      </c>
      <c r="C65" t="s">
        <v>1604</v>
      </c>
      <c r="D65" t="s">
        <v>611</v>
      </c>
      <c r="E65" t="s">
        <v>147</v>
      </c>
      <c r="F65">
        <v>15</v>
      </c>
      <c r="G65" t="s">
        <v>215</v>
      </c>
    </row>
    <row r="66" spans="1:7" x14ac:dyDescent="0.25">
      <c r="A66" t="s">
        <v>61</v>
      </c>
      <c r="B66" t="s">
        <v>566</v>
      </c>
      <c r="C66" t="s">
        <v>1605</v>
      </c>
      <c r="D66" t="s">
        <v>611</v>
      </c>
      <c r="E66" t="s">
        <v>147</v>
      </c>
      <c r="F66">
        <v>14</v>
      </c>
      <c r="G66" t="s">
        <v>215</v>
      </c>
    </row>
    <row r="67" spans="1:7" x14ac:dyDescent="0.25">
      <c r="A67" t="s">
        <v>61</v>
      </c>
      <c r="B67" t="s">
        <v>446</v>
      </c>
      <c r="C67" t="s">
        <v>1606</v>
      </c>
      <c r="D67" t="s">
        <v>611</v>
      </c>
      <c r="E67" t="s">
        <v>147</v>
      </c>
      <c r="F67">
        <v>13</v>
      </c>
      <c r="G67" t="s">
        <v>215</v>
      </c>
    </row>
    <row r="68" spans="1:7" x14ac:dyDescent="0.25">
      <c r="A68" t="s">
        <v>61</v>
      </c>
      <c r="B68" t="s">
        <v>1607</v>
      </c>
      <c r="C68" t="s">
        <v>1608</v>
      </c>
      <c r="D68" t="s">
        <v>611</v>
      </c>
      <c r="E68" t="s">
        <v>147</v>
      </c>
      <c r="F68">
        <v>15</v>
      </c>
      <c r="G68" t="s">
        <v>215</v>
      </c>
    </row>
    <row r="69" spans="1:7" x14ac:dyDescent="0.25">
      <c r="A69" t="s">
        <v>61</v>
      </c>
      <c r="B69" t="s">
        <v>568</v>
      </c>
      <c r="C69" t="s">
        <v>1609</v>
      </c>
      <c r="D69" t="s">
        <v>611</v>
      </c>
      <c r="E69" t="s">
        <v>147</v>
      </c>
      <c r="F69">
        <v>8</v>
      </c>
      <c r="G69" t="s">
        <v>215</v>
      </c>
    </row>
    <row r="70" spans="1:7" x14ac:dyDescent="0.25">
      <c r="A70" t="s">
        <v>61</v>
      </c>
      <c r="B70" t="s">
        <v>570</v>
      </c>
      <c r="C70" t="s">
        <v>1610</v>
      </c>
      <c r="D70" t="s">
        <v>611</v>
      </c>
      <c r="E70" t="s">
        <v>147</v>
      </c>
      <c r="F70">
        <v>8</v>
      </c>
      <c r="G70" t="s">
        <v>215</v>
      </c>
    </row>
    <row r="71" spans="1:7" x14ac:dyDescent="0.25">
      <c r="A71" t="s">
        <v>61</v>
      </c>
      <c r="B71" t="s">
        <v>1611</v>
      </c>
      <c r="C71" t="s">
        <v>1612</v>
      </c>
      <c r="D71" t="s">
        <v>611</v>
      </c>
      <c r="E71" t="s">
        <v>147</v>
      </c>
      <c r="F71">
        <v>19</v>
      </c>
      <c r="G71" t="s">
        <v>215</v>
      </c>
    </row>
    <row r="72" spans="1:7" x14ac:dyDescent="0.25">
      <c r="A72" t="s">
        <v>61</v>
      </c>
      <c r="B72" t="s">
        <v>448</v>
      </c>
      <c r="C72" t="s">
        <v>627</v>
      </c>
      <c r="D72" t="s">
        <v>611</v>
      </c>
      <c r="E72" t="s">
        <v>147</v>
      </c>
      <c r="F72">
        <v>16</v>
      </c>
      <c r="G72" t="s">
        <v>213</v>
      </c>
    </row>
    <row r="73" spans="1:7" x14ac:dyDescent="0.25">
      <c r="A73" t="s">
        <v>61</v>
      </c>
      <c r="B73" t="s">
        <v>450</v>
      </c>
      <c r="C73" t="s">
        <v>628</v>
      </c>
      <c r="D73" t="s">
        <v>611</v>
      </c>
      <c r="E73" t="s">
        <v>147</v>
      </c>
      <c r="F73">
        <v>21</v>
      </c>
      <c r="G73" t="s">
        <v>213</v>
      </c>
    </row>
    <row r="74" spans="1:7" x14ac:dyDescent="0.25">
      <c r="A74" t="s">
        <v>61</v>
      </c>
      <c r="B74" t="s">
        <v>452</v>
      </c>
      <c r="C74" t="s">
        <v>629</v>
      </c>
      <c r="D74" t="s">
        <v>611</v>
      </c>
      <c r="E74" t="s">
        <v>147</v>
      </c>
      <c r="F74">
        <v>19</v>
      </c>
      <c r="G74" t="s">
        <v>213</v>
      </c>
    </row>
    <row r="75" spans="1:7" x14ac:dyDescent="0.25">
      <c r="A75" t="s">
        <v>61</v>
      </c>
      <c r="B75" t="s">
        <v>454</v>
      </c>
      <c r="C75" t="s">
        <v>630</v>
      </c>
      <c r="D75" t="s">
        <v>611</v>
      </c>
      <c r="E75" t="s">
        <v>147</v>
      </c>
      <c r="F75">
        <v>18</v>
      </c>
      <c r="G75" t="s">
        <v>213</v>
      </c>
    </row>
    <row r="76" spans="1:7" x14ac:dyDescent="0.25">
      <c r="A76" t="s">
        <v>61</v>
      </c>
      <c r="B76" t="s">
        <v>456</v>
      </c>
      <c r="C76" t="s">
        <v>631</v>
      </c>
      <c r="D76" t="s">
        <v>611</v>
      </c>
      <c r="E76" t="s">
        <v>147</v>
      </c>
      <c r="F76">
        <v>21</v>
      </c>
      <c r="G76" t="s">
        <v>213</v>
      </c>
    </row>
    <row r="77" spans="1:7" x14ac:dyDescent="0.25">
      <c r="A77" t="s">
        <v>61</v>
      </c>
      <c r="B77" t="s">
        <v>458</v>
      </c>
      <c r="C77" t="s">
        <v>632</v>
      </c>
      <c r="D77" t="s">
        <v>611</v>
      </c>
      <c r="E77" t="s">
        <v>147</v>
      </c>
      <c r="F77">
        <v>15</v>
      </c>
      <c r="G77" t="s">
        <v>213</v>
      </c>
    </row>
    <row r="78" spans="1:7" x14ac:dyDescent="0.25">
      <c r="A78" t="s">
        <v>61</v>
      </c>
      <c r="B78" t="s">
        <v>460</v>
      </c>
      <c r="C78" t="s">
        <v>633</v>
      </c>
      <c r="D78" t="s">
        <v>611</v>
      </c>
      <c r="E78" t="s">
        <v>147</v>
      </c>
      <c r="F78">
        <v>19</v>
      </c>
      <c r="G78" t="s">
        <v>213</v>
      </c>
    </row>
    <row r="79" spans="1:7" x14ac:dyDescent="0.25">
      <c r="A79" t="s">
        <v>61</v>
      </c>
      <c r="B79" t="s">
        <v>462</v>
      </c>
      <c r="C79" t="s">
        <v>634</v>
      </c>
      <c r="D79" t="s">
        <v>611</v>
      </c>
      <c r="E79" t="s">
        <v>147</v>
      </c>
      <c r="F79">
        <v>17</v>
      </c>
      <c r="G79" t="s">
        <v>213</v>
      </c>
    </row>
    <row r="80" spans="1:7" x14ac:dyDescent="0.25">
      <c r="A80" t="s">
        <v>61</v>
      </c>
      <c r="B80" t="s">
        <v>464</v>
      </c>
      <c r="C80" t="s">
        <v>635</v>
      </c>
      <c r="D80" t="s">
        <v>611</v>
      </c>
      <c r="E80" t="s">
        <v>147</v>
      </c>
      <c r="F80">
        <v>21</v>
      </c>
      <c r="G80" t="s">
        <v>213</v>
      </c>
    </row>
    <row r="81" spans="1:7" x14ac:dyDescent="0.25">
      <c r="A81" t="s">
        <v>61</v>
      </c>
      <c r="B81" t="s">
        <v>466</v>
      </c>
      <c r="C81" t="s">
        <v>1613</v>
      </c>
      <c r="D81" t="s">
        <v>611</v>
      </c>
      <c r="E81" t="s">
        <v>147</v>
      </c>
      <c r="F81">
        <v>11</v>
      </c>
      <c r="G81" t="s">
        <v>213</v>
      </c>
    </row>
    <row r="82" spans="1:7" x14ac:dyDescent="0.25">
      <c r="A82" t="s">
        <v>61</v>
      </c>
      <c r="B82" t="s">
        <v>470</v>
      </c>
      <c r="C82" t="s">
        <v>1614</v>
      </c>
      <c r="D82" t="s">
        <v>611</v>
      </c>
      <c r="E82" t="s">
        <v>147</v>
      </c>
      <c r="F82">
        <v>20</v>
      </c>
      <c r="G82" t="s">
        <v>213</v>
      </c>
    </row>
    <row r="83" spans="1:7" x14ac:dyDescent="0.25">
      <c r="A83" t="s">
        <v>61</v>
      </c>
      <c r="B83" t="s">
        <v>986</v>
      </c>
      <c r="C83" t="s">
        <v>1615</v>
      </c>
      <c r="D83" t="s">
        <v>611</v>
      </c>
      <c r="E83" t="s">
        <v>147</v>
      </c>
      <c r="F83">
        <v>21</v>
      </c>
      <c r="G83" t="s">
        <v>213</v>
      </c>
    </row>
    <row r="84" spans="1:7" x14ac:dyDescent="0.25">
      <c r="A84" t="s">
        <v>61</v>
      </c>
      <c r="B84" t="s">
        <v>981</v>
      </c>
      <c r="C84" t="s">
        <v>1616</v>
      </c>
      <c r="D84" t="s">
        <v>611</v>
      </c>
      <c r="E84" t="s">
        <v>147</v>
      </c>
      <c r="F84">
        <v>16</v>
      </c>
      <c r="G84" t="s">
        <v>213</v>
      </c>
    </row>
    <row r="85" spans="1:7" x14ac:dyDescent="0.25">
      <c r="A85" t="s">
        <v>61</v>
      </c>
      <c r="B85" t="s">
        <v>472</v>
      </c>
      <c r="C85" t="s">
        <v>1617</v>
      </c>
      <c r="D85" t="s">
        <v>611</v>
      </c>
      <c r="E85" t="s">
        <v>147</v>
      </c>
      <c r="F85">
        <v>18</v>
      </c>
      <c r="G85" t="s">
        <v>213</v>
      </c>
    </row>
    <row r="86" spans="1:7" x14ac:dyDescent="0.25">
      <c r="A86" t="s">
        <v>61</v>
      </c>
      <c r="B86" t="s">
        <v>679</v>
      </c>
      <c r="C86" t="s">
        <v>1618</v>
      </c>
      <c r="D86" t="s">
        <v>611</v>
      </c>
      <c r="E86" t="s">
        <v>147</v>
      </c>
      <c r="F86">
        <v>21</v>
      </c>
      <c r="G86" t="s">
        <v>214</v>
      </c>
    </row>
    <row r="87" spans="1:7" x14ac:dyDescent="0.25">
      <c r="A87" t="s">
        <v>61</v>
      </c>
      <c r="B87" t="s">
        <v>482</v>
      </c>
      <c r="C87" t="s">
        <v>637</v>
      </c>
      <c r="D87" t="s">
        <v>611</v>
      </c>
      <c r="E87" t="s">
        <v>147</v>
      </c>
      <c r="F87">
        <v>15</v>
      </c>
      <c r="G87" t="s">
        <v>214</v>
      </c>
    </row>
    <row r="88" spans="1:7" x14ac:dyDescent="0.25">
      <c r="A88" t="s">
        <v>61</v>
      </c>
      <c r="B88" t="s">
        <v>490</v>
      </c>
      <c r="C88" t="s">
        <v>1619</v>
      </c>
      <c r="D88" t="s">
        <v>611</v>
      </c>
      <c r="E88" t="s">
        <v>147</v>
      </c>
      <c r="F88">
        <v>20</v>
      </c>
      <c r="G88" t="s">
        <v>214</v>
      </c>
    </row>
    <row r="89" spans="1:7" x14ac:dyDescent="0.25">
      <c r="A89" t="s">
        <v>61</v>
      </c>
      <c r="B89" t="s">
        <v>494</v>
      </c>
      <c r="C89" t="s">
        <v>1620</v>
      </c>
      <c r="D89" t="s">
        <v>611</v>
      </c>
      <c r="E89" t="s">
        <v>147</v>
      </c>
      <c r="F89">
        <v>4</v>
      </c>
      <c r="G89" t="s">
        <v>212</v>
      </c>
    </row>
    <row r="90" spans="1:7" x14ac:dyDescent="0.25">
      <c r="A90" t="s">
        <v>61</v>
      </c>
      <c r="B90" t="s">
        <v>1779</v>
      </c>
      <c r="C90" t="s">
        <v>1791</v>
      </c>
      <c r="D90" t="s">
        <v>611</v>
      </c>
      <c r="E90" t="s">
        <v>147</v>
      </c>
      <c r="F90">
        <v>16</v>
      </c>
      <c r="G90" t="s">
        <v>212</v>
      </c>
    </row>
    <row r="91" spans="1:7" x14ac:dyDescent="0.25">
      <c r="A91" t="s">
        <v>61</v>
      </c>
      <c r="B91" t="s">
        <v>500</v>
      </c>
      <c r="C91" t="s">
        <v>1792</v>
      </c>
      <c r="D91" t="s">
        <v>611</v>
      </c>
      <c r="E91" t="s">
        <v>147</v>
      </c>
      <c r="F91">
        <v>18</v>
      </c>
      <c r="G91" t="s">
        <v>213</v>
      </c>
    </row>
    <row r="92" spans="1:7" x14ac:dyDescent="0.25">
      <c r="A92" t="s">
        <v>61</v>
      </c>
      <c r="B92" t="s">
        <v>502</v>
      </c>
      <c r="C92" t="s">
        <v>733</v>
      </c>
      <c r="D92" t="s">
        <v>611</v>
      </c>
      <c r="E92" t="s">
        <v>147</v>
      </c>
      <c r="F92">
        <v>18</v>
      </c>
      <c r="G92" t="s">
        <v>213</v>
      </c>
    </row>
    <row r="93" spans="1:7" x14ac:dyDescent="0.25">
      <c r="A93" t="s">
        <v>61</v>
      </c>
      <c r="B93" t="s">
        <v>504</v>
      </c>
      <c r="C93" t="s">
        <v>1793</v>
      </c>
      <c r="D93" t="s">
        <v>611</v>
      </c>
      <c r="E93" t="s">
        <v>147</v>
      </c>
      <c r="F93">
        <v>13</v>
      </c>
      <c r="G93" t="s">
        <v>213</v>
      </c>
    </row>
    <row r="94" spans="1:7" x14ac:dyDescent="0.25">
      <c r="A94" t="s">
        <v>61</v>
      </c>
      <c r="B94" t="s">
        <v>574</v>
      </c>
      <c r="C94" t="s">
        <v>1813</v>
      </c>
      <c r="D94" t="s">
        <v>611</v>
      </c>
      <c r="E94" t="s">
        <v>147</v>
      </c>
      <c r="F94">
        <v>18</v>
      </c>
      <c r="G94" t="s">
        <v>213</v>
      </c>
    </row>
    <row r="95" spans="1:7" x14ac:dyDescent="0.25">
      <c r="A95" t="s">
        <v>57</v>
      </c>
      <c r="B95" t="s">
        <v>365</v>
      </c>
      <c r="C95" t="s">
        <v>1529</v>
      </c>
      <c r="D95" t="s">
        <v>1530</v>
      </c>
      <c r="E95" t="s">
        <v>147</v>
      </c>
      <c r="F95">
        <v>5</v>
      </c>
      <c r="G95" t="s">
        <v>212</v>
      </c>
    </row>
    <row r="96" spans="1:7" x14ac:dyDescent="0.25">
      <c r="A96" t="s">
        <v>57</v>
      </c>
      <c r="B96" t="s">
        <v>368</v>
      </c>
      <c r="C96" t="s">
        <v>1531</v>
      </c>
      <c r="D96" t="s">
        <v>1530</v>
      </c>
      <c r="E96" t="s">
        <v>147</v>
      </c>
      <c r="F96">
        <v>8</v>
      </c>
      <c r="G96" t="s">
        <v>212</v>
      </c>
    </row>
    <row r="97" spans="1:7" x14ac:dyDescent="0.25">
      <c r="A97" t="s">
        <v>57</v>
      </c>
      <c r="B97" t="s">
        <v>374</v>
      </c>
      <c r="C97" t="s">
        <v>1532</v>
      </c>
      <c r="D97" t="s">
        <v>1530</v>
      </c>
      <c r="E97" t="s">
        <v>147</v>
      </c>
      <c r="F97">
        <v>8</v>
      </c>
      <c r="G97" t="s">
        <v>212</v>
      </c>
    </row>
    <row r="98" spans="1:7" x14ac:dyDescent="0.25">
      <c r="A98" t="s">
        <v>57</v>
      </c>
      <c r="B98" t="s">
        <v>376</v>
      </c>
      <c r="C98" t="s">
        <v>1533</v>
      </c>
      <c r="D98" t="s">
        <v>1530</v>
      </c>
      <c r="E98" t="s">
        <v>147</v>
      </c>
      <c r="F98">
        <v>6</v>
      </c>
      <c r="G98" t="s">
        <v>212</v>
      </c>
    </row>
    <row r="99" spans="1:7" x14ac:dyDescent="0.25">
      <c r="A99" t="s">
        <v>57</v>
      </c>
      <c r="B99" t="s">
        <v>598</v>
      </c>
      <c r="C99" t="s">
        <v>1534</v>
      </c>
      <c r="D99" t="s">
        <v>1530</v>
      </c>
      <c r="E99" t="s">
        <v>147</v>
      </c>
      <c r="F99">
        <v>5</v>
      </c>
      <c r="G99" t="s">
        <v>212</v>
      </c>
    </row>
    <row r="100" spans="1:7" x14ac:dyDescent="0.25">
      <c r="A100" t="s">
        <v>57</v>
      </c>
      <c r="B100" t="s">
        <v>410</v>
      </c>
      <c r="C100" t="s">
        <v>1535</v>
      </c>
      <c r="D100" t="s">
        <v>1530</v>
      </c>
      <c r="E100" t="s">
        <v>147</v>
      </c>
      <c r="F100">
        <v>5</v>
      </c>
      <c r="G100" t="s">
        <v>212</v>
      </c>
    </row>
    <row r="101" spans="1:7" x14ac:dyDescent="0.25">
      <c r="A101" t="s">
        <v>57</v>
      </c>
      <c r="B101" t="s">
        <v>482</v>
      </c>
      <c r="C101" t="s">
        <v>1536</v>
      </c>
      <c r="D101" t="s">
        <v>1530</v>
      </c>
      <c r="E101" t="s">
        <v>147</v>
      </c>
      <c r="F101">
        <v>8</v>
      </c>
      <c r="G101" t="s">
        <v>214</v>
      </c>
    </row>
    <row r="102" spans="1:7" x14ac:dyDescent="0.25">
      <c r="A102" t="s">
        <v>57</v>
      </c>
      <c r="B102" t="s">
        <v>864</v>
      </c>
      <c r="C102" t="s">
        <v>1537</v>
      </c>
      <c r="D102" t="s">
        <v>1530</v>
      </c>
      <c r="E102" t="s">
        <v>147</v>
      </c>
      <c r="F102">
        <v>7</v>
      </c>
      <c r="G102" t="s">
        <v>214</v>
      </c>
    </row>
    <row r="103" spans="1:7" x14ac:dyDescent="0.25">
      <c r="A103" t="s">
        <v>57</v>
      </c>
      <c r="B103" t="s">
        <v>484</v>
      </c>
      <c r="C103" t="s">
        <v>1538</v>
      </c>
      <c r="D103" t="s">
        <v>1530</v>
      </c>
      <c r="E103" t="s">
        <v>147</v>
      </c>
      <c r="F103">
        <v>8</v>
      </c>
      <c r="G103" t="s">
        <v>214</v>
      </c>
    </row>
    <row r="104" spans="1:7" x14ac:dyDescent="0.25">
      <c r="A104" t="s">
        <v>57</v>
      </c>
      <c r="B104" t="s">
        <v>486</v>
      </c>
      <c r="C104" t="s">
        <v>1539</v>
      </c>
      <c r="D104" t="s">
        <v>1530</v>
      </c>
      <c r="E104" t="s">
        <v>147</v>
      </c>
      <c r="F104">
        <v>7</v>
      </c>
      <c r="G104" t="s">
        <v>214</v>
      </c>
    </row>
    <row r="105" spans="1:7" x14ac:dyDescent="0.25">
      <c r="A105" t="s">
        <v>59</v>
      </c>
      <c r="B105" t="s">
        <v>365</v>
      </c>
      <c r="C105" t="s">
        <v>1540</v>
      </c>
      <c r="D105" t="s">
        <v>1541</v>
      </c>
      <c r="E105" t="s">
        <v>147</v>
      </c>
      <c r="F105">
        <v>8</v>
      </c>
      <c r="G105" t="s">
        <v>212</v>
      </c>
    </row>
    <row r="106" spans="1:7" x14ac:dyDescent="0.25">
      <c r="A106" t="s">
        <v>59</v>
      </c>
      <c r="B106" t="s">
        <v>368</v>
      </c>
      <c r="C106" t="s">
        <v>1542</v>
      </c>
      <c r="D106" t="s">
        <v>1541</v>
      </c>
      <c r="E106" t="s">
        <v>147</v>
      </c>
      <c r="F106">
        <v>7</v>
      </c>
      <c r="G106" t="s">
        <v>212</v>
      </c>
    </row>
    <row r="107" spans="1:7" x14ac:dyDescent="0.25">
      <c r="A107" t="s">
        <v>59</v>
      </c>
      <c r="B107" t="s">
        <v>370</v>
      </c>
      <c r="C107" t="s">
        <v>1543</v>
      </c>
      <c r="D107" t="s">
        <v>1541</v>
      </c>
      <c r="E107" t="s">
        <v>147</v>
      </c>
      <c r="F107">
        <v>8</v>
      </c>
      <c r="G107" t="s">
        <v>212</v>
      </c>
    </row>
    <row r="108" spans="1:7" x14ac:dyDescent="0.25">
      <c r="A108" t="s">
        <v>59</v>
      </c>
      <c r="B108" t="s">
        <v>406</v>
      </c>
      <c r="C108" t="s">
        <v>1544</v>
      </c>
      <c r="D108" t="s">
        <v>1541</v>
      </c>
      <c r="E108" t="s">
        <v>147</v>
      </c>
      <c r="F108">
        <v>4</v>
      </c>
      <c r="G108" t="s">
        <v>212</v>
      </c>
    </row>
    <row r="109" spans="1:7" x14ac:dyDescent="0.25">
      <c r="A109" t="s">
        <v>59</v>
      </c>
      <c r="B109" t="s">
        <v>480</v>
      </c>
      <c r="C109" t="s">
        <v>1545</v>
      </c>
      <c r="D109" t="s">
        <v>1541</v>
      </c>
      <c r="E109" t="s">
        <v>147</v>
      </c>
      <c r="F109">
        <v>7</v>
      </c>
      <c r="G109" t="s">
        <v>214</v>
      </c>
    </row>
    <row r="110" spans="1:7" x14ac:dyDescent="0.25">
      <c r="A110" t="s">
        <v>59</v>
      </c>
      <c r="B110" t="s">
        <v>482</v>
      </c>
      <c r="C110" t="s">
        <v>1546</v>
      </c>
      <c r="D110" t="s">
        <v>1541</v>
      </c>
      <c r="E110" t="s">
        <v>147</v>
      </c>
      <c r="F110">
        <v>6</v>
      </c>
      <c r="G110" t="s">
        <v>214</v>
      </c>
    </row>
    <row r="111" spans="1:7" x14ac:dyDescent="0.25">
      <c r="A111" t="s">
        <v>59</v>
      </c>
      <c r="B111" t="s">
        <v>490</v>
      </c>
      <c r="C111" t="s">
        <v>1547</v>
      </c>
      <c r="D111" t="s">
        <v>1541</v>
      </c>
      <c r="E111" t="s">
        <v>147</v>
      </c>
      <c r="F111">
        <v>4</v>
      </c>
      <c r="G111" t="s">
        <v>214</v>
      </c>
    </row>
    <row r="112" spans="1:7" x14ac:dyDescent="0.25">
      <c r="A112" t="s">
        <v>60</v>
      </c>
      <c r="B112" t="s">
        <v>368</v>
      </c>
      <c r="C112" t="s">
        <v>369</v>
      </c>
      <c r="D112" t="s">
        <v>367</v>
      </c>
      <c r="E112" t="s">
        <v>147</v>
      </c>
      <c r="F112">
        <v>20</v>
      </c>
      <c r="G112" t="s">
        <v>212</v>
      </c>
    </row>
    <row r="113" spans="1:7" x14ac:dyDescent="0.25">
      <c r="A113" t="s">
        <v>60</v>
      </c>
      <c r="B113" t="s">
        <v>370</v>
      </c>
      <c r="C113" t="s">
        <v>371</v>
      </c>
      <c r="D113" t="s">
        <v>367</v>
      </c>
      <c r="E113" t="s">
        <v>147</v>
      </c>
      <c r="F113">
        <v>17</v>
      </c>
      <c r="G113" t="s">
        <v>212</v>
      </c>
    </row>
    <row r="114" spans="1:7" x14ac:dyDescent="0.25">
      <c r="A114" t="s">
        <v>60</v>
      </c>
      <c r="B114" t="s">
        <v>374</v>
      </c>
      <c r="C114" t="s">
        <v>375</v>
      </c>
      <c r="D114" t="s">
        <v>367</v>
      </c>
      <c r="E114" t="s">
        <v>147</v>
      </c>
      <c r="F114">
        <v>21</v>
      </c>
      <c r="G114" t="s">
        <v>212</v>
      </c>
    </row>
    <row r="115" spans="1:7" x14ac:dyDescent="0.25">
      <c r="A115" t="s">
        <v>60</v>
      </c>
      <c r="B115" t="s">
        <v>376</v>
      </c>
      <c r="C115" t="s">
        <v>377</v>
      </c>
      <c r="D115" t="s">
        <v>367</v>
      </c>
      <c r="E115" t="s">
        <v>147</v>
      </c>
      <c r="F115">
        <v>20</v>
      </c>
      <c r="G115" t="s">
        <v>212</v>
      </c>
    </row>
    <row r="116" spans="1:7" x14ac:dyDescent="0.25">
      <c r="A116" t="s">
        <v>60</v>
      </c>
      <c r="B116" t="s">
        <v>378</v>
      </c>
      <c r="C116" t="s">
        <v>379</v>
      </c>
      <c r="D116" t="s">
        <v>367</v>
      </c>
      <c r="E116" t="s">
        <v>147</v>
      </c>
      <c r="F116">
        <v>20</v>
      </c>
      <c r="G116" t="s">
        <v>212</v>
      </c>
    </row>
    <row r="117" spans="1:7" x14ac:dyDescent="0.25">
      <c r="A117" t="s">
        <v>60</v>
      </c>
      <c r="B117" t="s">
        <v>380</v>
      </c>
      <c r="C117" t="s">
        <v>381</v>
      </c>
      <c r="D117" t="s">
        <v>367</v>
      </c>
      <c r="E117" t="s">
        <v>147</v>
      </c>
      <c r="F117">
        <v>19</v>
      </c>
      <c r="G117" t="s">
        <v>212</v>
      </c>
    </row>
    <row r="118" spans="1:7" x14ac:dyDescent="0.25">
      <c r="A118" t="s">
        <v>60</v>
      </c>
      <c r="B118" t="s">
        <v>382</v>
      </c>
      <c r="C118" t="s">
        <v>383</v>
      </c>
      <c r="D118" t="s">
        <v>367</v>
      </c>
      <c r="E118" t="s">
        <v>147</v>
      </c>
      <c r="F118">
        <v>19</v>
      </c>
      <c r="G118" t="s">
        <v>212</v>
      </c>
    </row>
    <row r="119" spans="1:7" x14ac:dyDescent="0.25">
      <c r="A119" t="s">
        <v>60</v>
      </c>
      <c r="B119" t="s">
        <v>591</v>
      </c>
      <c r="C119" t="s">
        <v>1548</v>
      </c>
      <c r="D119" t="s">
        <v>367</v>
      </c>
      <c r="E119" t="s">
        <v>147</v>
      </c>
      <c r="F119">
        <v>21</v>
      </c>
      <c r="G119" t="s">
        <v>212</v>
      </c>
    </row>
    <row r="120" spans="1:7" x14ac:dyDescent="0.25">
      <c r="A120" t="s">
        <v>60</v>
      </c>
      <c r="B120" t="s">
        <v>384</v>
      </c>
      <c r="C120" t="s">
        <v>385</v>
      </c>
      <c r="D120" t="s">
        <v>367</v>
      </c>
      <c r="E120" t="s">
        <v>147</v>
      </c>
      <c r="F120">
        <v>11</v>
      </c>
      <c r="G120" t="s">
        <v>212</v>
      </c>
    </row>
    <row r="121" spans="1:7" x14ac:dyDescent="0.25">
      <c r="A121" t="s">
        <v>60</v>
      </c>
      <c r="B121" t="s">
        <v>892</v>
      </c>
      <c r="C121" t="s">
        <v>1549</v>
      </c>
      <c r="D121" t="s">
        <v>367</v>
      </c>
      <c r="E121" t="s">
        <v>147</v>
      </c>
      <c r="F121">
        <v>6</v>
      </c>
      <c r="G121" t="s">
        <v>212</v>
      </c>
    </row>
    <row r="122" spans="1:7" x14ac:dyDescent="0.25">
      <c r="A122" t="s">
        <v>60</v>
      </c>
      <c r="B122" t="s">
        <v>388</v>
      </c>
      <c r="C122" t="s">
        <v>389</v>
      </c>
      <c r="D122" t="s">
        <v>367</v>
      </c>
      <c r="E122" t="s">
        <v>147</v>
      </c>
      <c r="F122">
        <v>21</v>
      </c>
      <c r="G122" t="s">
        <v>212</v>
      </c>
    </row>
    <row r="123" spans="1:7" x14ac:dyDescent="0.25">
      <c r="A123" t="s">
        <v>60</v>
      </c>
      <c r="B123" t="s">
        <v>390</v>
      </c>
      <c r="C123" t="s">
        <v>391</v>
      </c>
      <c r="D123" t="s">
        <v>367</v>
      </c>
      <c r="E123" t="s">
        <v>147</v>
      </c>
      <c r="F123">
        <v>13</v>
      </c>
      <c r="G123" t="s">
        <v>212</v>
      </c>
    </row>
    <row r="124" spans="1:7" x14ac:dyDescent="0.25">
      <c r="A124" t="s">
        <v>60</v>
      </c>
      <c r="B124" t="s">
        <v>593</v>
      </c>
      <c r="C124" t="s">
        <v>1550</v>
      </c>
      <c r="D124" t="s">
        <v>367</v>
      </c>
      <c r="E124" t="s">
        <v>147</v>
      </c>
      <c r="F124">
        <v>4</v>
      </c>
      <c r="G124" t="s">
        <v>212</v>
      </c>
    </row>
    <row r="125" spans="1:7" x14ac:dyDescent="0.25">
      <c r="A125" t="s">
        <v>60</v>
      </c>
      <c r="B125" t="s">
        <v>406</v>
      </c>
      <c r="C125" t="s">
        <v>407</v>
      </c>
      <c r="D125" t="s">
        <v>367</v>
      </c>
      <c r="E125" t="s">
        <v>147</v>
      </c>
      <c r="F125">
        <v>16</v>
      </c>
      <c r="G125" t="s">
        <v>212</v>
      </c>
    </row>
    <row r="126" spans="1:7" x14ac:dyDescent="0.25">
      <c r="A126" t="s">
        <v>60</v>
      </c>
      <c r="B126" t="s">
        <v>408</v>
      </c>
      <c r="C126" t="s">
        <v>409</v>
      </c>
      <c r="D126" t="s">
        <v>367</v>
      </c>
      <c r="E126" t="s">
        <v>147</v>
      </c>
      <c r="F126">
        <v>14</v>
      </c>
      <c r="G126" t="s">
        <v>212</v>
      </c>
    </row>
    <row r="127" spans="1:7" x14ac:dyDescent="0.25">
      <c r="A127" t="s">
        <v>60</v>
      </c>
      <c r="B127" t="s">
        <v>410</v>
      </c>
      <c r="C127" t="s">
        <v>411</v>
      </c>
      <c r="D127" t="s">
        <v>367</v>
      </c>
      <c r="E127" t="s">
        <v>147</v>
      </c>
      <c r="F127">
        <v>18</v>
      </c>
      <c r="G127" t="s">
        <v>212</v>
      </c>
    </row>
    <row r="128" spans="1:7" x14ac:dyDescent="0.25">
      <c r="A128" t="s">
        <v>60</v>
      </c>
      <c r="B128" t="s">
        <v>412</v>
      </c>
      <c r="C128" t="s">
        <v>413</v>
      </c>
      <c r="D128" t="s">
        <v>367</v>
      </c>
      <c r="E128" t="s">
        <v>147</v>
      </c>
      <c r="F128">
        <v>11</v>
      </c>
      <c r="G128" t="s">
        <v>212</v>
      </c>
    </row>
    <row r="129" spans="1:7" x14ac:dyDescent="0.25">
      <c r="A129" t="s">
        <v>60</v>
      </c>
      <c r="B129" t="s">
        <v>414</v>
      </c>
      <c r="C129" t="s">
        <v>415</v>
      </c>
      <c r="D129" t="s">
        <v>367</v>
      </c>
      <c r="E129" t="s">
        <v>147</v>
      </c>
      <c r="F129">
        <v>9</v>
      </c>
      <c r="G129" t="s">
        <v>212</v>
      </c>
    </row>
    <row r="130" spans="1:7" x14ac:dyDescent="0.25">
      <c r="A130" t="s">
        <v>60</v>
      </c>
      <c r="B130" t="s">
        <v>416</v>
      </c>
      <c r="C130" t="s">
        <v>417</v>
      </c>
      <c r="D130" t="s">
        <v>367</v>
      </c>
      <c r="E130" t="s">
        <v>147</v>
      </c>
      <c r="F130">
        <v>6</v>
      </c>
      <c r="G130" t="s">
        <v>212</v>
      </c>
    </row>
    <row r="131" spans="1:7" x14ac:dyDescent="0.25">
      <c r="A131" t="s">
        <v>60</v>
      </c>
      <c r="B131" t="s">
        <v>418</v>
      </c>
      <c r="C131" t="s">
        <v>419</v>
      </c>
      <c r="D131" t="s">
        <v>367</v>
      </c>
      <c r="E131" t="s">
        <v>147</v>
      </c>
      <c r="F131">
        <v>5</v>
      </c>
      <c r="G131" t="s">
        <v>212</v>
      </c>
    </row>
    <row r="132" spans="1:7" x14ac:dyDescent="0.25">
      <c r="A132" t="s">
        <v>60</v>
      </c>
      <c r="B132" t="s">
        <v>420</v>
      </c>
      <c r="C132" t="s">
        <v>421</v>
      </c>
      <c r="D132" t="s">
        <v>367</v>
      </c>
      <c r="E132" t="s">
        <v>147</v>
      </c>
      <c r="F132">
        <v>13</v>
      </c>
      <c r="G132" t="s">
        <v>212</v>
      </c>
    </row>
    <row r="133" spans="1:7" x14ac:dyDescent="0.25">
      <c r="A133" t="s">
        <v>60</v>
      </c>
      <c r="B133" t="s">
        <v>422</v>
      </c>
      <c r="C133" t="s">
        <v>423</v>
      </c>
      <c r="D133" t="s">
        <v>367</v>
      </c>
      <c r="E133" t="s">
        <v>147</v>
      </c>
      <c r="F133">
        <v>20</v>
      </c>
      <c r="G133" t="s">
        <v>212</v>
      </c>
    </row>
    <row r="134" spans="1:7" x14ac:dyDescent="0.25">
      <c r="A134" t="s">
        <v>60</v>
      </c>
      <c r="B134" t="s">
        <v>524</v>
      </c>
      <c r="C134" t="s">
        <v>525</v>
      </c>
      <c r="D134" t="s">
        <v>367</v>
      </c>
      <c r="E134" t="s">
        <v>147</v>
      </c>
      <c r="F134">
        <v>16</v>
      </c>
      <c r="G134" t="s">
        <v>215</v>
      </c>
    </row>
    <row r="135" spans="1:7" x14ac:dyDescent="0.25">
      <c r="A135" t="s">
        <v>60</v>
      </c>
      <c r="B135" t="s">
        <v>526</v>
      </c>
      <c r="C135" t="s">
        <v>527</v>
      </c>
      <c r="D135" t="s">
        <v>367</v>
      </c>
      <c r="E135" t="s">
        <v>147</v>
      </c>
      <c r="F135">
        <v>22</v>
      </c>
      <c r="G135" t="s">
        <v>215</v>
      </c>
    </row>
    <row r="136" spans="1:7" x14ac:dyDescent="0.25">
      <c r="A136" t="s">
        <v>60</v>
      </c>
      <c r="B136" t="s">
        <v>528</v>
      </c>
      <c r="C136" t="s">
        <v>529</v>
      </c>
      <c r="D136" t="s">
        <v>367</v>
      </c>
      <c r="E136" t="s">
        <v>147</v>
      </c>
      <c r="F136">
        <v>13</v>
      </c>
      <c r="G136" t="s">
        <v>215</v>
      </c>
    </row>
    <row r="137" spans="1:7" x14ac:dyDescent="0.25">
      <c r="A137" t="s">
        <v>60</v>
      </c>
      <c r="B137" t="s">
        <v>530</v>
      </c>
      <c r="C137" t="s">
        <v>531</v>
      </c>
      <c r="D137" t="s">
        <v>367</v>
      </c>
      <c r="E137" t="s">
        <v>147</v>
      </c>
      <c r="F137">
        <v>14</v>
      </c>
      <c r="G137" t="s">
        <v>215</v>
      </c>
    </row>
    <row r="138" spans="1:7" x14ac:dyDescent="0.25">
      <c r="A138" t="s">
        <v>60</v>
      </c>
      <c r="B138" t="s">
        <v>448</v>
      </c>
      <c r="C138" t="s">
        <v>449</v>
      </c>
      <c r="D138" t="s">
        <v>367</v>
      </c>
      <c r="E138" t="s">
        <v>147</v>
      </c>
      <c r="F138">
        <v>21</v>
      </c>
      <c r="G138" t="s">
        <v>213</v>
      </c>
    </row>
    <row r="139" spans="1:7" x14ac:dyDescent="0.25">
      <c r="A139" t="s">
        <v>60</v>
      </c>
      <c r="B139" t="s">
        <v>450</v>
      </c>
      <c r="C139" t="s">
        <v>451</v>
      </c>
      <c r="D139" t="s">
        <v>367</v>
      </c>
      <c r="E139" t="s">
        <v>147</v>
      </c>
      <c r="F139">
        <v>19</v>
      </c>
      <c r="G139" t="s">
        <v>213</v>
      </c>
    </row>
    <row r="140" spans="1:7" x14ac:dyDescent="0.25">
      <c r="A140" t="s">
        <v>60</v>
      </c>
      <c r="B140" t="s">
        <v>452</v>
      </c>
      <c r="C140" t="s">
        <v>453</v>
      </c>
      <c r="D140" t="s">
        <v>367</v>
      </c>
      <c r="E140" t="s">
        <v>147</v>
      </c>
      <c r="F140">
        <v>17</v>
      </c>
      <c r="G140" t="s">
        <v>213</v>
      </c>
    </row>
    <row r="141" spans="1:7" x14ac:dyDescent="0.25">
      <c r="A141" t="s">
        <v>60</v>
      </c>
      <c r="B141" t="s">
        <v>454</v>
      </c>
      <c r="C141" t="s">
        <v>455</v>
      </c>
      <c r="D141" t="s">
        <v>367</v>
      </c>
      <c r="E141" t="s">
        <v>147</v>
      </c>
      <c r="F141">
        <v>22</v>
      </c>
      <c r="G141" t="s">
        <v>213</v>
      </c>
    </row>
    <row r="142" spans="1:7" x14ac:dyDescent="0.25">
      <c r="A142" t="s">
        <v>60</v>
      </c>
      <c r="B142" t="s">
        <v>456</v>
      </c>
      <c r="C142" t="s">
        <v>457</v>
      </c>
      <c r="D142" t="s">
        <v>367</v>
      </c>
      <c r="E142" t="s">
        <v>147</v>
      </c>
      <c r="F142">
        <v>19</v>
      </c>
      <c r="G142" t="s">
        <v>213</v>
      </c>
    </row>
    <row r="143" spans="1:7" x14ac:dyDescent="0.25">
      <c r="A143" t="s">
        <v>60</v>
      </c>
      <c r="B143" t="s">
        <v>458</v>
      </c>
      <c r="C143" t="s">
        <v>459</v>
      </c>
      <c r="D143" t="s">
        <v>367</v>
      </c>
      <c r="E143" t="s">
        <v>147</v>
      </c>
      <c r="F143">
        <v>22</v>
      </c>
      <c r="G143" t="s">
        <v>213</v>
      </c>
    </row>
    <row r="144" spans="1:7" x14ac:dyDescent="0.25">
      <c r="A144" t="s">
        <v>60</v>
      </c>
      <c r="B144" t="s">
        <v>460</v>
      </c>
      <c r="C144" t="s">
        <v>461</v>
      </c>
      <c r="D144" t="s">
        <v>367</v>
      </c>
      <c r="E144" t="s">
        <v>147</v>
      </c>
      <c r="F144">
        <v>17</v>
      </c>
      <c r="G144" t="s">
        <v>213</v>
      </c>
    </row>
    <row r="145" spans="1:7" x14ac:dyDescent="0.25">
      <c r="A145" t="s">
        <v>60</v>
      </c>
      <c r="B145" t="s">
        <v>462</v>
      </c>
      <c r="C145" t="s">
        <v>463</v>
      </c>
      <c r="D145" t="s">
        <v>367</v>
      </c>
      <c r="E145" t="s">
        <v>147</v>
      </c>
      <c r="F145">
        <v>22</v>
      </c>
      <c r="G145" t="s">
        <v>213</v>
      </c>
    </row>
    <row r="146" spans="1:7" x14ac:dyDescent="0.25">
      <c r="A146" t="s">
        <v>60</v>
      </c>
      <c r="B146" t="s">
        <v>464</v>
      </c>
      <c r="C146" t="s">
        <v>465</v>
      </c>
      <c r="D146" t="s">
        <v>367</v>
      </c>
      <c r="E146" t="s">
        <v>147</v>
      </c>
      <c r="F146">
        <v>19</v>
      </c>
      <c r="G146" t="s">
        <v>213</v>
      </c>
    </row>
    <row r="147" spans="1:7" x14ac:dyDescent="0.25">
      <c r="A147" t="s">
        <v>60</v>
      </c>
      <c r="B147" t="s">
        <v>466</v>
      </c>
      <c r="C147" t="s">
        <v>467</v>
      </c>
      <c r="D147" t="s">
        <v>367</v>
      </c>
      <c r="E147" t="s">
        <v>147</v>
      </c>
      <c r="F147">
        <v>18</v>
      </c>
      <c r="G147" t="s">
        <v>213</v>
      </c>
    </row>
    <row r="148" spans="1:7" x14ac:dyDescent="0.25">
      <c r="A148" t="s">
        <v>60</v>
      </c>
      <c r="B148" t="s">
        <v>468</v>
      </c>
      <c r="C148" t="s">
        <v>469</v>
      </c>
      <c r="D148" t="s">
        <v>367</v>
      </c>
      <c r="E148" t="s">
        <v>147</v>
      </c>
      <c r="F148">
        <v>16</v>
      </c>
      <c r="G148" t="s">
        <v>213</v>
      </c>
    </row>
    <row r="149" spans="1:7" x14ac:dyDescent="0.25">
      <c r="A149" t="s">
        <v>60</v>
      </c>
      <c r="B149" t="s">
        <v>470</v>
      </c>
      <c r="C149" t="s">
        <v>471</v>
      </c>
      <c r="D149" t="s">
        <v>367</v>
      </c>
      <c r="E149" t="s">
        <v>147</v>
      </c>
      <c r="F149">
        <v>21</v>
      </c>
      <c r="G149" t="s">
        <v>213</v>
      </c>
    </row>
    <row r="150" spans="1:7" x14ac:dyDescent="0.25">
      <c r="A150" t="s">
        <v>60</v>
      </c>
      <c r="B150" t="s">
        <v>986</v>
      </c>
      <c r="C150" t="s">
        <v>1551</v>
      </c>
      <c r="D150" t="s">
        <v>367</v>
      </c>
      <c r="E150" t="s">
        <v>147</v>
      </c>
      <c r="F150">
        <v>21</v>
      </c>
      <c r="G150" t="s">
        <v>213</v>
      </c>
    </row>
    <row r="151" spans="1:7" x14ac:dyDescent="0.25">
      <c r="A151" t="s">
        <v>60</v>
      </c>
      <c r="B151" t="s">
        <v>480</v>
      </c>
      <c r="C151" t="s">
        <v>481</v>
      </c>
      <c r="D151" t="s">
        <v>367</v>
      </c>
      <c r="E151" t="s">
        <v>147</v>
      </c>
      <c r="F151">
        <v>17</v>
      </c>
      <c r="G151" t="s">
        <v>214</v>
      </c>
    </row>
    <row r="152" spans="1:7" x14ac:dyDescent="0.25">
      <c r="A152" t="s">
        <v>60</v>
      </c>
      <c r="B152" t="s">
        <v>679</v>
      </c>
      <c r="C152" t="s">
        <v>1552</v>
      </c>
      <c r="D152" t="s">
        <v>367</v>
      </c>
      <c r="E152" t="s">
        <v>147</v>
      </c>
      <c r="F152">
        <v>16</v>
      </c>
      <c r="G152" t="s">
        <v>214</v>
      </c>
    </row>
    <row r="153" spans="1:7" x14ac:dyDescent="0.25">
      <c r="A153" t="s">
        <v>60</v>
      </c>
      <c r="B153" t="s">
        <v>864</v>
      </c>
      <c r="C153" t="s">
        <v>1553</v>
      </c>
      <c r="D153" t="s">
        <v>367</v>
      </c>
      <c r="E153" t="s">
        <v>147</v>
      </c>
      <c r="F153">
        <v>10</v>
      </c>
      <c r="G153" t="s">
        <v>214</v>
      </c>
    </row>
    <row r="154" spans="1:7" x14ac:dyDescent="0.25">
      <c r="A154" t="s">
        <v>60</v>
      </c>
      <c r="B154" t="s">
        <v>490</v>
      </c>
      <c r="C154" t="s">
        <v>491</v>
      </c>
      <c r="D154" t="s">
        <v>367</v>
      </c>
      <c r="E154" t="s">
        <v>147</v>
      </c>
      <c r="F154">
        <v>10</v>
      </c>
      <c r="G154" t="s">
        <v>214</v>
      </c>
    </row>
    <row r="155" spans="1:7" x14ac:dyDescent="0.25">
      <c r="A155" t="s">
        <v>62</v>
      </c>
      <c r="B155" t="s">
        <v>365</v>
      </c>
      <c r="C155" t="s">
        <v>193</v>
      </c>
      <c r="D155" t="s">
        <v>640</v>
      </c>
      <c r="E155" t="s">
        <v>147</v>
      </c>
      <c r="F155">
        <v>18</v>
      </c>
      <c r="G155" t="s">
        <v>212</v>
      </c>
    </row>
    <row r="156" spans="1:7" x14ac:dyDescent="0.25">
      <c r="A156" t="s">
        <v>62</v>
      </c>
      <c r="B156" t="s">
        <v>368</v>
      </c>
      <c r="C156" t="s">
        <v>641</v>
      </c>
      <c r="D156" t="s">
        <v>640</v>
      </c>
      <c r="E156" t="s">
        <v>147</v>
      </c>
      <c r="F156">
        <v>22</v>
      </c>
      <c r="G156" t="s">
        <v>212</v>
      </c>
    </row>
    <row r="157" spans="1:7" x14ac:dyDescent="0.25">
      <c r="A157" t="s">
        <v>62</v>
      </c>
      <c r="B157" t="s">
        <v>370</v>
      </c>
      <c r="C157" t="s">
        <v>642</v>
      </c>
      <c r="D157" t="s">
        <v>640</v>
      </c>
      <c r="E157" t="s">
        <v>147</v>
      </c>
      <c r="F157">
        <v>21</v>
      </c>
      <c r="G157" t="s">
        <v>212</v>
      </c>
    </row>
    <row r="158" spans="1:7" x14ac:dyDescent="0.25">
      <c r="A158" t="s">
        <v>62</v>
      </c>
      <c r="B158" t="s">
        <v>372</v>
      </c>
      <c r="C158" t="s">
        <v>643</v>
      </c>
      <c r="D158" t="s">
        <v>640</v>
      </c>
      <c r="E158" t="s">
        <v>147</v>
      </c>
      <c r="F158">
        <v>21</v>
      </c>
      <c r="G158" t="s">
        <v>212</v>
      </c>
    </row>
    <row r="159" spans="1:7" x14ac:dyDescent="0.25">
      <c r="A159" t="s">
        <v>62</v>
      </c>
      <c r="B159" t="s">
        <v>374</v>
      </c>
      <c r="C159" t="s">
        <v>644</v>
      </c>
      <c r="D159" t="s">
        <v>640</v>
      </c>
      <c r="E159" t="s">
        <v>147</v>
      </c>
      <c r="F159">
        <v>21</v>
      </c>
      <c r="G159" t="s">
        <v>212</v>
      </c>
    </row>
    <row r="160" spans="1:7" x14ac:dyDescent="0.25">
      <c r="A160" t="s">
        <v>62</v>
      </c>
      <c r="B160" t="s">
        <v>376</v>
      </c>
      <c r="C160" t="s">
        <v>1621</v>
      </c>
      <c r="D160" t="s">
        <v>640</v>
      </c>
      <c r="E160" t="s">
        <v>147</v>
      </c>
      <c r="F160">
        <v>21</v>
      </c>
      <c r="G160" t="s">
        <v>212</v>
      </c>
    </row>
    <row r="161" spans="1:7" x14ac:dyDescent="0.25">
      <c r="A161" t="s">
        <v>62</v>
      </c>
      <c r="B161" t="s">
        <v>378</v>
      </c>
      <c r="C161" t="s">
        <v>645</v>
      </c>
      <c r="D161" t="s">
        <v>640</v>
      </c>
      <c r="E161" t="s">
        <v>147</v>
      </c>
      <c r="F161">
        <v>22</v>
      </c>
      <c r="G161" t="s">
        <v>212</v>
      </c>
    </row>
    <row r="162" spans="1:7" x14ac:dyDescent="0.25">
      <c r="A162" t="s">
        <v>62</v>
      </c>
      <c r="B162" t="s">
        <v>448</v>
      </c>
      <c r="C162" t="s">
        <v>648</v>
      </c>
      <c r="D162" t="s">
        <v>640</v>
      </c>
      <c r="E162" t="s">
        <v>147</v>
      </c>
      <c r="F162">
        <v>20</v>
      </c>
      <c r="G162" t="s">
        <v>213</v>
      </c>
    </row>
    <row r="163" spans="1:7" x14ac:dyDescent="0.25">
      <c r="A163" t="s">
        <v>62</v>
      </c>
      <c r="B163" t="s">
        <v>450</v>
      </c>
      <c r="C163" t="s">
        <v>194</v>
      </c>
      <c r="D163" t="s">
        <v>640</v>
      </c>
      <c r="E163" t="s">
        <v>147</v>
      </c>
      <c r="F163">
        <v>20</v>
      </c>
      <c r="G163" t="s">
        <v>213</v>
      </c>
    </row>
    <row r="164" spans="1:7" x14ac:dyDescent="0.25">
      <c r="A164" t="s">
        <v>62</v>
      </c>
      <c r="B164" t="s">
        <v>452</v>
      </c>
      <c r="C164" t="s">
        <v>649</v>
      </c>
      <c r="D164" t="s">
        <v>640</v>
      </c>
      <c r="E164" t="s">
        <v>147</v>
      </c>
      <c r="F164">
        <v>17</v>
      </c>
      <c r="G164" t="s">
        <v>213</v>
      </c>
    </row>
    <row r="165" spans="1:7" x14ac:dyDescent="0.25">
      <c r="A165" t="s">
        <v>62</v>
      </c>
      <c r="B165" t="s">
        <v>454</v>
      </c>
      <c r="C165" t="s">
        <v>650</v>
      </c>
      <c r="D165" t="s">
        <v>640</v>
      </c>
      <c r="E165" t="s">
        <v>147</v>
      </c>
      <c r="F165">
        <v>20</v>
      </c>
      <c r="G165" t="s">
        <v>213</v>
      </c>
    </row>
    <row r="166" spans="1:7" x14ac:dyDescent="0.25">
      <c r="A166" t="s">
        <v>62</v>
      </c>
      <c r="B166" t="s">
        <v>456</v>
      </c>
      <c r="C166" t="s">
        <v>651</v>
      </c>
      <c r="D166" t="s">
        <v>640</v>
      </c>
      <c r="E166" t="s">
        <v>147</v>
      </c>
      <c r="F166">
        <v>15</v>
      </c>
      <c r="G166" t="s">
        <v>213</v>
      </c>
    </row>
    <row r="167" spans="1:7" x14ac:dyDescent="0.25">
      <c r="A167" t="s">
        <v>62</v>
      </c>
      <c r="B167" t="s">
        <v>458</v>
      </c>
      <c r="C167" t="s">
        <v>652</v>
      </c>
      <c r="D167" t="s">
        <v>640</v>
      </c>
      <c r="E167" t="s">
        <v>147</v>
      </c>
      <c r="F167">
        <v>19</v>
      </c>
      <c r="G167" t="s">
        <v>213</v>
      </c>
    </row>
    <row r="168" spans="1:7" x14ac:dyDescent="0.25">
      <c r="A168" t="s">
        <v>62</v>
      </c>
      <c r="B168" t="s">
        <v>460</v>
      </c>
      <c r="C168" t="s">
        <v>653</v>
      </c>
      <c r="D168" t="s">
        <v>640</v>
      </c>
      <c r="E168" t="s">
        <v>147</v>
      </c>
      <c r="F168">
        <v>17</v>
      </c>
      <c r="G168" t="s">
        <v>213</v>
      </c>
    </row>
    <row r="169" spans="1:7" x14ac:dyDescent="0.25">
      <c r="A169" t="s">
        <v>62</v>
      </c>
      <c r="B169" t="s">
        <v>464</v>
      </c>
      <c r="C169" t="s">
        <v>1622</v>
      </c>
      <c r="D169" t="s">
        <v>640</v>
      </c>
      <c r="E169" t="s">
        <v>147</v>
      </c>
      <c r="F169">
        <v>18</v>
      </c>
      <c r="G169" t="s">
        <v>213</v>
      </c>
    </row>
    <row r="170" spans="1:7" x14ac:dyDescent="0.25">
      <c r="A170" t="s">
        <v>62</v>
      </c>
      <c r="B170" t="s">
        <v>466</v>
      </c>
      <c r="C170" t="s">
        <v>1623</v>
      </c>
      <c r="D170" t="s">
        <v>640</v>
      </c>
      <c r="E170" t="s">
        <v>147</v>
      </c>
      <c r="F170">
        <v>17</v>
      </c>
      <c r="G170" t="s">
        <v>213</v>
      </c>
    </row>
    <row r="171" spans="1:7" x14ac:dyDescent="0.25">
      <c r="A171" t="s">
        <v>62</v>
      </c>
      <c r="B171" t="s">
        <v>480</v>
      </c>
      <c r="C171" t="s">
        <v>655</v>
      </c>
      <c r="D171" t="s">
        <v>640</v>
      </c>
      <c r="E171" t="s">
        <v>147</v>
      </c>
      <c r="F171">
        <v>19</v>
      </c>
      <c r="G171" t="s">
        <v>214</v>
      </c>
    </row>
    <row r="172" spans="1:7" x14ac:dyDescent="0.25">
      <c r="A172" t="s">
        <v>62</v>
      </c>
      <c r="B172" t="s">
        <v>490</v>
      </c>
      <c r="C172" t="s">
        <v>1624</v>
      </c>
      <c r="D172" t="s">
        <v>640</v>
      </c>
      <c r="E172" t="s">
        <v>147</v>
      </c>
      <c r="F172">
        <v>22</v>
      </c>
      <c r="G172" t="s">
        <v>214</v>
      </c>
    </row>
    <row r="173" spans="1:7" x14ac:dyDescent="0.25">
      <c r="A173" t="s">
        <v>64</v>
      </c>
      <c r="B173" t="s">
        <v>406</v>
      </c>
      <c r="C173" t="s">
        <v>657</v>
      </c>
      <c r="D173" t="s">
        <v>658</v>
      </c>
      <c r="E173" t="s">
        <v>147</v>
      </c>
      <c r="F173">
        <v>12</v>
      </c>
      <c r="G173" t="s">
        <v>212</v>
      </c>
    </row>
    <row r="174" spans="1:7" x14ac:dyDescent="0.25">
      <c r="A174" t="s">
        <v>64</v>
      </c>
      <c r="B174" t="s">
        <v>448</v>
      </c>
      <c r="C174" t="s">
        <v>659</v>
      </c>
      <c r="D174" t="s">
        <v>658</v>
      </c>
      <c r="E174" t="s">
        <v>147</v>
      </c>
      <c r="F174">
        <v>20</v>
      </c>
      <c r="G174" t="s">
        <v>213</v>
      </c>
    </row>
    <row r="175" spans="1:7" x14ac:dyDescent="0.25">
      <c r="A175" t="s">
        <v>64</v>
      </c>
      <c r="B175" t="s">
        <v>450</v>
      </c>
      <c r="C175" t="s">
        <v>660</v>
      </c>
      <c r="D175" t="s">
        <v>658</v>
      </c>
      <c r="E175" t="s">
        <v>147</v>
      </c>
      <c r="F175">
        <v>22</v>
      </c>
      <c r="G175" t="s">
        <v>213</v>
      </c>
    </row>
    <row r="176" spans="1:7" x14ac:dyDescent="0.25">
      <c r="A176" t="s">
        <v>64</v>
      </c>
      <c r="B176" t="s">
        <v>490</v>
      </c>
      <c r="C176" t="s">
        <v>1625</v>
      </c>
      <c r="D176" t="s">
        <v>658</v>
      </c>
      <c r="E176" t="s">
        <v>147</v>
      </c>
      <c r="F176">
        <v>16</v>
      </c>
      <c r="G176" t="s">
        <v>214</v>
      </c>
    </row>
    <row r="177" spans="1:7" x14ac:dyDescent="0.25">
      <c r="A177" t="s">
        <v>57</v>
      </c>
      <c r="B177" t="s">
        <v>1779</v>
      </c>
      <c r="C177" t="s">
        <v>1784</v>
      </c>
      <c r="D177" t="s">
        <v>1530</v>
      </c>
      <c r="E177" t="s">
        <v>147</v>
      </c>
      <c r="F177">
        <v>4</v>
      </c>
      <c r="G177" t="s">
        <v>212</v>
      </c>
    </row>
    <row r="178" spans="1:7" x14ac:dyDescent="0.25">
      <c r="A178" t="s">
        <v>57</v>
      </c>
      <c r="B178" t="s">
        <v>584</v>
      </c>
      <c r="C178" t="s">
        <v>1785</v>
      </c>
      <c r="D178" t="s">
        <v>1530</v>
      </c>
      <c r="E178" t="s">
        <v>147</v>
      </c>
      <c r="F178">
        <v>5</v>
      </c>
      <c r="G178" t="s">
        <v>214</v>
      </c>
    </row>
    <row r="179" spans="1:7" x14ac:dyDescent="0.25">
      <c r="A179" t="s">
        <v>57</v>
      </c>
      <c r="B179" t="s">
        <v>936</v>
      </c>
      <c r="C179" t="s">
        <v>1786</v>
      </c>
      <c r="D179" t="s">
        <v>1530</v>
      </c>
      <c r="E179" t="s">
        <v>147</v>
      </c>
      <c r="F179">
        <v>6</v>
      </c>
      <c r="G179" t="s">
        <v>214</v>
      </c>
    </row>
    <row r="180" spans="1:7" x14ac:dyDescent="0.25">
      <c r="A180" t="s">
        <v>59</v>
      </c>
      <c r="B180" t="s">
        <v>1779</v>
      </c>
      <c r="C180" t="s">
        <v>1787</v>
      </c>
      <c r="D180" t="s">
        <v>1541</v>
      </c>
      <c r="E180" t="s">
        <v>147</v>
      </c>
      <c r="F180">
        <v>8</v>
      </c>
      <c r="G180" t="s">
        <v>212</v>
      </c>
    </row>
    <row r="181" spans="1:7" x14ac:dyDescent="0.25">
      <c r="A181" t="s">
        <v>60</v>
      </c>
      <c r="B181" t="s">
        <v>741</v>
      </c>
      <c r="C181" t="s">
        <v>1788</v>
      </c>
      <c r="D181" t="s">
        <v>367</v>
      </c>
      <c r="E181" t="s">
        <v>147</v>
      </c>
      <c r="F181">
        <v>18</v>
      </c>
      <c r="G181" t="s">
        <v>212</v>
      </c>
    </row>
    <row r="182" spans="1:7" x14ac:dyDescent="0.25">
      <c r="A182" t="s">
        <v>60</v>
      </c>
      <c r="B182" t="s">
        <v>500</v>
      </c>
      <c r="C182" t="s">
        <v>501</v>
      </c>
      <c r="D182" t="s">
        <v>367</v>
      </c>
      <c r="E182" t="s">
        <v>147</v>
      </c>
      <c r="F182">
        <v>17</v>
      </c>
      <c r="G182" t="s">
        <v>213</v>
      </c>
    </row>
    <row r="183" spans="1:7" x14ac:dyDescent="0.25">
      <c r="A183" t="s">
        <v>60</v>
      </c>
      <c r="B183" t="s">
        <v>502</v>
      </c>
      <c r="C183" t="s">
        <v>503</v>
      </c>
      <c r="D183" t="s">
        <v>367</v>
      </c>
      <c r="E183" t="s">
        <v>147</v>
      </c>
      <c r="F183">
        <v>19</v>
      </c>
      <c r="G183" t="s">
        <v>213</v>
      </c>
    </row>
    <row r="184" spans="1:7" x14ac:dyDescent="0.25">
      <c r="A184" t="s">
        <v>60</v>
      </c>
      <c r="B184" t="s">
        <v>506</v>
      </c>
      <c r="C184" t="s">
        <v>507</v>
      </c>
      <c r="D184" t="s">
        <v>367</v>
      </c>
      <c r="E184" t="s">
        <v>147</v>
      </c>
      <c r="F184">
        <v>20</v>
      </c>
      <c r="G184" t="s">
        <v>213</v>
      </c>
    </row>
    <row r="185" spans="1:7" x14ac:dyDescent="0.25">
      <c r="A185" t="s">
        <v>60</v>
      </c>
      <c r="B185" t="s">
        <v>736</v>
      </c>
      <c r="C185" t="s">
        <v>1789</v>
      </c>
      <c r="D185" t="s">
        <v>367</v>
      </c>
      <c r="E185" t="s">
        <v>147</v>
      </c>
      <c r="F185">
        <v>17</v>
      </c>
      <c r="G185" t="s">
        <v>213</v>
      </c>
    </row>
    <row r="186" spans="1:7" x14ac:dyDescent="0.25">
      <c r="A186" t="s">
        <v>60</v>
      </c>
      <c r="B186" t="s">
        <v>1249</v>
      </c>
      <c r="C186" t="s">
        <v>1790</v>
      </c>
      <c r="D186" t="s">
        <v>367</v>
      </c>
      <c r="E186" t="s">
        <v>147</v>
      </c>
      <c r="F186">
        <v>19</v>
      </c>
      <c r="G186" t="s">
        <v>213</v>
      </c>
    </row>
    <row r="187" spans="1:7" x14ac:dyDescent="0.25">
      <c r="A187" t="s">
        <v>60</v>
      </c>
      <c r="B187" t="s">
        <v>584</v>
      </c>
      <c r="C187" t="s">
        <v>585</v>
      </c>
      <c r="D187" t="s">
        <v>367</v>
      </c>
      <c r="E187" t="s">
        <v>147</v>
      </c>
      <c r="F187">
        <v>19</v>
      </c>
      <c r="G187" t="s">
        <v>214</v>
      </c>
    </row>
    <row r="188" spans="1:7" x14ac:dyDescent="0.25">
      <c r="A188" t="s">
        <v>62</v>
      </c>
      <c r="B188" t="s">
        <v>500</v>
      </c>
      <c r="C188" t="s">
        <v>734</v>
      </c>
      <c r="D188" t="s">
        <v>640</v>
      </c>
      <c r="E188" t="s">
        <v>147</v>
      </c>
      <c r="F188">
        <v>19</v>
      </c>
      <c r="G188" t="s">
        <v>213</v>
      </c>
    </row>
    <row r="189" spans="1:7" x14ac:dyDescent="0.25">
      <c r="A189" t="s">
        <v>62</v>
      </c>
      <c r="B189" t="s">
        <v>502</v>
      </c>
      <c r="C189" t="s">
        <v>1794</v>
      </c>
      <c r="D189" t="s">
        <v>640</v>
      </c>
      <c r="E189" t="s">
        <v>147</v>
      </c>
      <c r="F189">
        <v>22</v>
      </c>
      <c r="G189" t="s">
        <v>213</v>
      </c>
    </row>
    <row r="190" spans="1:7" x14ac:dyDescent="0.25">
      <c r="A190" t="s">
        <v>62</v>
      </c>
      <c r="B190" t="s">
        <v>506</v>
      </c>
      <c r="C190" t="s">
        <v>1795</v>
      </c>
      <c r="D190" t="s">
        <v>640</v>
      </c>
      <c r="E190" t="s">
        <v>147</v>
      </c>
      <c r="F190">
        <v>18</v>
      </c>
      <c r="G190" t="s">
        <v>213</v>
      </c>
    </row>
    <row r="191" spans="1:7" x14ac:dyDescent="0.25">
      <c r="A191" t="s">
        <v>27</v>
      </c>
      <c r="B191" t="s">
        <v>406</v>
      </c>
      <c r="C191" t="s">
        <v>1257</v>
      </c>
      <c r="D191" t="s">
        <v>1258</v>
      </c>
      <c r="E191" t="s">
        <v>241</v>
      </c>
      <c r="F191">
        <v>26</v>
      </c>
      <c r="G191" t="s">
        <v>212</v>
      </c>
    </row>
    <row r="192" spans="1:7" x14ac:dyDescent="0.25">
      <c r="A192" t="s">
        <v>27</v>
      </c>
      <c r="B192" t="s">
        <v>408</v>
      </c>
      <c r="C192" t="s">
        <v>1259</v>
      </c>
      <c r="D192" t="s">
        <v>1258</v>
      </c>
      <c r="E192" t="s">
        <v>241</v>
      </c>
      <c r="F192">
        <v>12</v>
      </c>
      <c r="G192" t="s">
        <v>212</v>
      </c>
    </row>
    <row r="193" spans="1:7" x14ac:dyDescent="0.25">
      <c r="A193" t="s">
        <v>27</v>
      </c>
      <c r="B193" t="s">
        <v>598</v>
      </c>
      <c r="C193" t="s">
        <v>1260</v>
      </c>
      <c r="D193" t="s">
        <v>1258</v>
      </c>
      <c r="E193" t="s">
        <v>241</v>
      </c>
      <c r="F193">
        <v>23</v>
      </c>
      <c r="G193" t="s">
        <v>212</v>
      </c>
    </row>
    <row r="194" spans="1:7" x14ac:dyDescent="0.25">
      <c r="A194" t="s">
        <v>27</v>
      </c>
      <c r="B194" t="s">
        <v>414</v>
      </c>
      <c r="C194" t="s">
        <v>1263</v>
      </c>
      <c r="D194" t="s">
        <v>1258</v>
      </c>
      <c r="E194" t="s">
        <v>241</v>
      </c>
      <c r="F194">
        <v>25</v>
      </c>
      <c r="G194" t="s">
        <v>212</v>
      </c>
    </row>
    <row r="195" spans="1:7" x14ac:dyDescent="0.25">
      <c r="A195" t="s">
        <v>27</v>
      </c>
      <c r="B195" t="s">
        <v>524</v>
      </c>
      <c r="C195" t="s">
        <v>1265</v>
      </c>
      <c r="D195" t="s">
        <v>1258</v>
      </c>
      <c r="E195" t="s">
        <v>241</v>
      </c>
      <c r="F195">
        <v>14</v>
      </c>
      <c r="G195" t="s">
        <v>215</v>
      </c>
    </row>
    <row r="196" spans="1:7" x14ac:dyDescent="0.25">
      <c r="A196" t="s">
        <v>27</v>
      </c>
      <c r="B196" t="s">
        <v>526</v>
      </c>
      <c r="C196" t="s">
        <v>1266</v>
      </c>
      <c r="D196" t="s">
        <v>1258</v>
      </c>
      <c r="E196" t="s">
        <v>241</v>
      </c>
      <c r="F196">
        <v>22</v>
      </c>
      <c r="G196" t="s">
        <v>215</v>
      </c>
    </row>
    <row r="197" spans="1:7" x14ac:dyDescent="0.25">
      <c r="A197" t="s">
        <v>27</v>
      </c>
      <c r="B197" t="s">
        <v>528</v>
      </c>
      <c r="C197" t="s">
        <v>1267</v>
      </c>
      <c r="D197" t="s">
        <v>1258</v>
      </c>
      <c r="E197" t="s">
        <v>241</v>
      </c>
      <c r="F197">
        <v>13</v>
      </c>
      <c r="G197" t="s">
        <v>215</v>
      </c>
    </row>
    <row r="198" spans="1:7" x14ac:dyDescent="0.25">
      <c r="A198" t="s">
        <v>27</v>
      </c>
      <c r="B198" t="s">
        <v>532</v>
      </c>
      <c r="C198" t="s">
        <v>1436</v>
      </c>
      <c r="D198" t="s">
        <v>1258</v>
      </c>
      <c r="E198" t="s">
        <v>241</v>
      </c>
      <c r="F198">
        <v>25</v>
      </c>
      <c r="G198" t="s">
        <v>215</v>
      </c>
    </row>
    <row r="199" spans="1:7" x14ac:dyDescent="0.25">
      <c r="A199" t="s">
        <v>27</v>
      </c>
      <c r="B199" t="s">
        <v>534</v>
      </c>
      <c r="C199" t="s">
        <v>1437</v>
      </c>
      <c r="D199" t="s">
        <v>1258</v>
      </c>
      <c r="E199" t="s">
        <v>241</v>
      </c>
      <c r="F199">
        <v>16</v>
      </c>
      <c r="G199" t="s">
        <v>215</v>
      </c>
    </row>
    <row r="200" spans="1:7" x14ac:dyDescent="0.25">
      <c r="A200" t="s">
        <v>27</v>
      </c>
      <c r="B200" t="s">
        <v>953</v>
      </c>
      <c r="C200" t="s">
        <v>1438</v>
      </c>
      <c r="D200" t="s">
        <v>1258</v>
      </c>
      <c r="E200" t="s">
        <v>241</v>
      </c>
      <c r="F200">
        <v>23</v>
      </c>
      <c r="G200" t="s">
        <v>215</v>
      </c>
    </row>
    <row r="201" spans="1:7" x14ac:dyDescent="0.25">
      <c r="A201" t="s">
        <v>27</v>
      </c>
      <c r="B201" t="s">
        <v>436</v>
      </c>
      <c r="C201" t="s">
        <v>1439</v>
      </c>
      <c r="D201" t="s">
        <v>1258</v>
      </c>
      <c r="E201" t="s">
        <v>241</v>
      </c>
      <c r="F201">
        <v>20</v>
      </c>
      <c r="G201" t="s">
        <v>215</v>
      </c>
    </row>
    <row r="202" spans="1:7" x14ac:dyDescent="0.25">
      <c r="A202" t="s">
        <v>27</v>
      </c>
      <c r="B202" t="s">
        <v>448</v>
      </c>
      <c r="C202" t="s">
        <v>1269</v>
      </c>
      <c r="D202" t="s">
        <v>1258</v>
      </c>
      <c r="E202" t="s">
        <v>241</v>
      </c>
      <c r="F202">
        <v>23</v>
      </c>
      <c r="G202" t="s">
        <v>213</v>
      </c>
    </row>
    <row r="203" spans="1:7" x14ac:dyDescent="0.25">
      <c r="A203" t="s">
        <v>27</v>
      </c>
      <c r="B203" t="s">
        <v>450</v>
      </c>
      <c r="C203" t="s">
        <v>1270</v>
      </c>
      <c r="D203" t="s">
        <v>1258</v>
      </c>
      <c r="E203" t="s">
        <v>241</v>
      </c>
      <c r="F203">
        <v>21</v>
      </c>
      <c r="G203" t="s">
        <v>213</v>
      </c>
    </row>
    <row r="204" spans="1:7" x14ac:dyDescent="0.25">
      <c r="A204" t="s">
        <v>27</v>
      </c>
      <c r="B204" t="s">
        <v>452</v>
      </c>
      <c r="C204" t="s">
        <v>1271</v>
      </c>
      <c r="D204" t="s">
        <v>1258</v>
      </c>
      <c r="E204" t="s">
        <v>241</v>
      </c>
      <c r="F204">
        <v>27</v>
      </c>
      <c r="G204" t="s">
        <v>213</v>
      </c>
    </row>
    <row r="205" spans="1:7" x14ac:dyDescent="0.25">
      <c r="A205" t="s">
        <v>27</v>
      </c>
      <c r="B205" t="s">
        <v>454</v>
      </c>
      <c r="C205" t="s">
        <v>1272</v>
      </c>
      <c r="D205" t="s">
        <v>1258</v>
      </c>
      <c r="E205" t="s">
        <v>241</v>
      </c>
      <c r="F205">
        <v>23</v>
      </c>
      <c r="G205" t="s">
        <v>213</v>
      </c>
    </row>
    <row r="206" spans="1:7" x14ac:dyDescent="0.25">
      <c r="A206" t="s">
        <v>27</v>
      </c>
      <c r="B206" t="s">
        <v>456</v>
      </c>
      <c r="C206" t="s">
        <v>1273</v>
      </c>
      <c r="D206" t="s">
        <v>1258</v>
      </c>
      <c r="E206" t="s">
        <v>241</v>
      </c>
      <c r="F206">
        <v>22</v>
      </c>
      <c r="G206" t="s">
        <v>213</v>
      </c>
    </row>
    <row r="207" spans="1:7" x14ac:dyDescent="0.25">
      <c r="A207" t="s">
        <v>27</v>
      </c>
      <c r="B207" t="s">
        <v>458</v>
      </c>
      <c r="C207" t="s">
        <v>1274</v>
      </c>
      <c r="D207" t="s">
        <v>1258</v>
      </c>
      <c r="E207" t="s">
        <v>241</v>
      </c>
      <c r="F207">
        <v>17</v>
      </c>
      <c r="G207" t="s">
        <v>213</v>
      </c>
    </row>
    <row r="208" spans="1:7" x14ac:dyDescent="0.25">
      <c r="A208" t="s">
        <v>27</v>
      </c>
      <c r="B208" t="s">
        <v>460</v>
      </c>
      <c r="C208" t="s">
        <v>1275</v>
      </c>
      <c r="D208" t="s">
        <v>1258</v>
      </c>
      <c r="E208" t="s">
        <v>241</v>
      </c>
      <c r="F208">
        <v>14</v>
      </c>
      <c r="G208" t="s">
        <v>213</v>
      </c>
    </row>
    <row r="209" spans="1:7" x14ac:dyDescent="0.25">
      <c r="A209" t="s">
        <v>27</v>
      </c>
      <c r="B209" t="s">
        <v>464</v>
      </c>
      <c r="C209" t="s">
        <v>1277</v>
      </c>
      <c r="D209" t="s">
        <v>1258</v>
      </c>
      <c r="E209" t="s">
        <v>241</v>
      </c>
      <c r="F209">
        <v>13</v>
      </c>
      <c r="G209" t="s">
        <v>213</v>
      </c>
    </row>
    <row r="210" spans="1:7" x14ac:dyDescent="0.25">
      <c r="A210" t="s">
        <v>27</v>
      </c>
      <c r="B210" t="s">
        <v>470</v>
      </c>
      <c r="C210" t="s">
        <v>1440</v>
      </c>
      <c r="D210" t="s">
        <v>1258</v>
      </c>
      <c r="E210" t="s">
        <v>241</v>
      </c>
      <c r="F210">
        <v>15</v>
      </c>
      <c r="G210" t="s">
        <v>213</v>
      </c>
    </row>
    <row r="211" spans="1:7" x14ac:dyDescent="0.25">
      <c r="A211" t="s">
        <v>66</v>
      </c>
      <c r="B211" t="s">
        <v>368</v>
      </c>
      <c r="C211" t="s">
        <v>1282</v>
      </c>
      <c r="D211" t="s">
        <v>1281</v>
      </c>
      <c r="E211" t="s">
        <v>241</v>
      </c>
      <c r="F211">
        <v>10</v>
      </c>
      <c r="G211" t="s">
        <v>212</v>
      </c>
    </row>
    <row r="212" spans="1:7" x14ac:dyDescent="0.25">
      <c r="A212" t="s">
        <v>66</v>
      </c>
      <c r="B212" t="s">
        <v>370</v>
      </c>
      <c r="C212" t="s">
        <v>1627</v>
      </c>
      <c r="D212" t="s">
        <v>1281</v>
      </c>
      <c r="E212" t="s">
        <v>241</v>
      </c>
      <c r="F212">
        <v>9</v>
      </c>
      <c r="G212" t="s">
        <v>212</v>
      </c>
    </row>
    <row r="213" spans="1:7" x14ac:dyDescent="0.25">
      <c r="A213" t="s">
        <v>66</v>
      </c>
      <c r="B213" t="s">
        <v>406</v>
      </c>
      <c r="C213" t="s">
        <v>1283</v>
      </c>
      <c r="D213" t="s">
        <v>1281</v>
      </c>
      <c r="E213" t="s">
        <v>241</v>
      </c>
      <c r="F213">
        <v>10</v>
      </c>
      <c r="G213" t="s">
        <v>212</v>
      </c>
    </row>
    <row r="214" spans="1:7" x14ac:dyDescent="0.25">
      <c r="A214" t="s">
        <v>66</v>
      </c>
      <c r="B214" t="s">
        <v>408</v>
      </c>
      <c r="C214" t="s">
        <v>1284</v>
      </c>
      <c r="D214" t="s">
        <v>1281</v>
      </c>
      <c r="E214" t="s">
        <v>241</v>
      </c>
      <c r="F214">
        <v>16</v>
      </c>
      <c r="G214" t="s">
        <v>212</v>
      </c>
    </row>
    <row r="215" spans="1:7" x14ac:dyDescent="0.25">
      <c r="A215" t="s">
        <v>66</v>
      </c>
      <c r="B215" t="s">
        <v>448</v>
      </c>
      <c r="C215" t="s">
        <v>196</v>
      </c>
      <c r="D215" t="s">
        <v>1281</v>
      </c>
      <c r="E215" t="s">
        <v>241</v>
      </c>
      <c r="F215">
        <v>17</v>
      </c>
      <c r="G215" t="s">
        <v>213</v>
      </c>
    </row>
    <row r="216" spans="1:7" x14ac:dyDescent="0.25">
      <c r="A216" t="s">
        <v>66</v>
      </c>
      <c r="B216" t="s">
        <v>450</v>
      </c>
      <c r="C216" t="s">
        <v>1287</v>
      </c>
      <c r="D216" t="s">
        <v>1281</v>
      </c>
      <c r="E216" t="s">
        <v>241</v>
      </c>
      <c r="F216">
        <v>19</v>
      </c>
      <c r="G216" t="s">
        <v>213</v>
      </c>
    </row>
    <row r="217" spans="1:7" x14ac:dyDescent="0.25">
      <c r="A217" t="s">
        <v>66</v>
      </c>
      <c r="B217" t="s">
        <v>452</v>
      </c>
      <c r="C217" t="s">
        <v>1288</v>
      </c>
      <c r="D217" t="s">
        <v>1281</v>
      </c>
      <c r="E217" t="s">
        <v>241</v>
      </c>
      <c r="F217">
        <v>11</v>
      </c>
      <c r="G217" t="s">
        <v>213</v>
      </c>
    </row>
    <row r="218" spans="1:7" x14ac:dyDescent="0.25">
      <c r="A218" t="s">
        <v>67</v>
      </c>
      <c r="B218" t="s">
        <v>365</v>
      </c>
      <c r="C218" t="s">
        <v>1289</v>
      </c>
      <c r="D218" t="s">
        <v>1290</v>
      </c>
      <c r="E218" t="s">
        <v>241</v>
      </c>
      <c r="F218">
        <v>16</v>
      </c>
      <c r="G218" t="s">
        <v>212</v>
      </c>
    </row>
    <row r="219" spans="1:7" x14ac:dyDescent="0.25">
      <c r="A219" t="s">
        <v>67</v>
      </c>
      <c r="B219" t="s">
        <v>406</v>
      </c>
      <c r="C219" t="s">
        <v>1291</v>
      </c>
      <c r="D219" t="s">
        <v>1290</v>
      </c>
      <c r="E219" t="s">
        <v>241</v>
      </c>
      <c r="F219">
        <v>13</v>
      </c>
      <c r="G219" t="s">
        <v>212</v>
      </c>
    </row>
    <row r="220" spans="1:7" x14ac:dyDescent="0.25">
      <c r="A220" t="s">
        <v>67</v>
      </c>
      <c r="B220" t="s">
        <v>524</v>
      </c>
      <c r="C220" t="s">
        <v>1628</v>
      </c>
      <c r="D220" t="s">
        <v>1290</v>
      </c>
      <c r="E220" t="s">
        <v>241</v>
      </c>
      <c r="F220">
        <v>26</v>
      </c>
      <c r="G220" t="s">
        <v>215</v>
      </c>
    </row>
    <row r="221" spans="1:7" x14ac:dyDescent="0.25">
      <c r="A221" t="s">
        <v>67</v>
      </c>
      <c r="B221" t="s">
        <v>526</v>
      </c>
      <c r="C221" t="s">
        <v>1629</v>
      </c>
      <c r="D221" t="s">
        <v>1290</v>
      </c>
      <c r="E221" t="s">
        <v>241</v>
      </c>
      <c r="F221">
        <v>21</v>
      </c>
      <c r="G221" t="s">
        <v>215</v>
      </c>
    </row>
    <row r="222" spans="1:7" x14ac:dyDescent="0.25">
      <c r="A222" t="s">
        <v>67</v>
      </c>
      <c r="B222" t="s">
        <v>528</v>
      </c>
      <c r="C222" t="s">
        <v>1630</v>
      </c>
      <c r="D222" t="s">
        <v>1290</v>
      </c>
      <c r="E222" t="s">
        <v>241</v>
      </c>
      <c r="F222">
        <v>13</v>
      </c>
      <c r="G222" t="s">
        <v>215</v>
      </c>
    </row>
    <row r="223" spans="1:7" x14ac:dyDescent="0.25">
      <c r="A223" t="s">
        <v>67</v>
      </c>
      <c r="B223" t="s">
        <v>530</v>
      </c>
      <c r="C223" t="s">
        <v>1631</v>
      </c>
      <c r="D223" t="s">
        <v>1290</v>
      </c>
      <c r="E223" t="s">
        <v>241</v>
      </c>
      <c r="F223">
        <v>14</v>
      </c>
      <c r="G223" t="s">
        <v>215</v>
      </c>
    </row>
    <row r="224" spans="1:7" x14ac:dyDescent="0.25">
      <c r="A224" t="s">
        <v>67</v>
      </c>
      <c r="B224" t="s">
        <v>448</v>
      </c>
      <c r="C224" t="s">
        <v>1292</v>
      </c>
      <c r="D224" t="s">
        <v>1290</v>
      </c>
      <c r="E224" t="s">
        <v>241</v>
      </c>
      <c r="F224">
        <v>21</v>
      </c>
      <c r="G224" t="s">
        <v>213</v>
      </c>
    </row>
    <row r="225" spans="1:7" x14ac:dyDescent="0.25">
      <c r="A225" t="s">
        <v>67</v>
      </c>
      <c r="B225" t="s">
        <v>450</v>
      </c>
      <c r="C225" t="s">
        <v>1293</v>
      </c>
      <c r="D225" t="s">
        <v>1290</v>
      </c>
      <c r="E225" t="s">
        <v>241</v>
      </c>
      <c r="F225">
        <v>22</v>
      </c>
      <c r="G225" t="s">
        <v>213</v>
      </c>
    </row>
    <row r="226" spans="1:7" x14ac:dyDescent="0.25">
      <c r="A226" t="s">
        <v>67</v>
      </c>
      <c r="B226" t="s">
        <v>454</v>
      </c>
      <c r="C226" t="s">
        <v>1295</v>
      </c>
      <c r="D226" t="s">
        <v>1290</v>
      </c>
      <c r="E226" t="s">
        <v>241</v>
      </c>
      <c r="F226">
        <v>10</v>
      </c>
      <c r="G226" t="s">
        <v>213</v>
      </c>
    </row>
    <row r="227" spans="1:7" x14ac:dyDescent="0.25">
      <c r="A227" t="s">
        <v>67</v>
      </c>
      <c r="B227" t="s">
        <v>456</v>
      </c>
      <c r="C227" t="s">
        <v>1296</v>
      </c>
      <c r="D227" t="s">
        <v>1290</v>
      </c>
      <c r="E227" t="s">
        <v>241</v>
      </c>
      <c r="F227">
        <v>15</v>
      </c>
      <c r="G227" t="s">
        <v>213</v>
      </c>
    </row>
    <row r="228" spans="1:7" x14ac:dyDescent="0.25">
      <c r="A228" t="s">
        <v>68</v>
      </c>
      <c r="B228" t="s">
        <v>365</v>
      </c>
      <c r="C228" t="s">
        <v>1297</v>
      </c>
      <c r="D228" t="s">
        <v>1298</v>
      </c>
      <c r="E228" t="s">
        <v>241</v>
      </c>
      <c r="F228">
        <v>15</v>
      </c>
      <c r="G228" t="s">
        <v>212</v>
      </c>
    </row>
    <row r="229" spans="1:7" x14ac:dyDescent="0.25">
      <c r="A229" t="s">
        <v>68</v>
      </c>
      <c r="B229" t="s">
        <v>368</v>
      </c>
      <c r="C229" t="s">
        <v>197</v>
      </c>
      <c r="D229" t="s">
        <v>1298</v>
      </c>
      <c r="E229" t="s">
        <v>241</v>
      </c>
      <c r="F229">
        <v>21</v>
      </c>
      <c r="G229" t="s">
        <v>212</v>
      </c>
    </row>
    <row r="230" spans="1:7" x14ac:dyDescent="0.25">
      <c r="A230" t="s">
        <v>68</v>
      </c>
      <c r="B230" t="s">
        <v>406</v>
      </c>
      <c r="C230" t="s">
        <v>1299</v>
      </c>
      <c r="D230" t="s">
        <v>1298</v>
      </c>
      <c r="E230" t="s">
        <v>241</v>
      </c>
      <c r="F230">
        <v>23</v>
      </c>
      <c r="G230" t="s">
        <v>212</v>
      </c>
    </row>
    <row r="231" spans="1:7" x14ac:dyDescent="0.25">
      <c r="A231" t="s">
        <v>68</v>
      </c>
      <c r="B231" t="s">
        <v>408</v>
      </c>
      <c r="C231" t="s">
        <v>1300</v>
      </c>
      <c r="D231" t="s">
        <v>1298</v>
      </c>
      <c r="E231" t="s">
        <v>241</v>
      </c>
      <c r="F231">
        <v>24</v>
      </c>
      <c r="G231" t="s">
        <v>212</v>
      </c>
    </row>
    <row r="232" spans="1:7" x14ac:dyDescent="0.25">
      <c r="A232" t="s">
        <v>68</v>
      </c>
      <c r="B232" t="s">
        <v>448</v>
      </c>
      <c r="C232" t="s">
        <v>1315</v>
      </c>
      <c r="D232" t="s">
        <v>1298</v>
      </c>
      <c r="E232" t="s">
        <v>241</v>
      </c>
      <c r="F232">
        <v>23</v>
      </c>
      <c r="G232" t="s">
        <v>213</v>
      </c>
    </row>
    <row r="233" spans="1:7" x14ac:dyDescent="0.25">
      <c r="A233" t="s">
        <v>68</v>
      </c>
      <c r="B233" t="s">
        <v>450</v>
      </c>
      <c r="C233" t="s">
        <v>1316</v>
      </c>
      <c r="D233" t="s">
        <v>1298</v>
      </c>
      <c r="E233" t="s">
        <v>241</v>
      </c>
      <c r="F233">
        <v>23</v>
      </c>
      <c r="G233" t="s">
        <v>213</v>
      </c>
    </row>
    <row r="234" spans="1:7" x14ac:dyDescent="0.25">
      <c r="A234" t="s">
        <v>68</v>
      </c>
      <c r="B234" t="s">
        <v>452</v>
      </c>
      <c r="C234" t="s">
        <v>1317</v>
      </c>
      <c r="D234" t="s">
        <v>1298</v>
      </c>
      <c r="E234" t="s">
        <v>241</v>
      </c>
      <c r="F234">
        <v>19</v>
      </c>
      <c r="G234" t="s">
        <v>213</v>
      </c>
    </row>
    <row r="235" spans="1:7" x14ac:dyDescent="0.25">
      <c r="A235" t="s">
        <v>68</v>
      </c>
      <c r="B235" t="s">
        <v>454</v>
      </c>
      <c r="C235" t="s">
        <v>1318</v>
      </c>
      <c r="D235" t="s">
        <v>1298</v>
      </c>
      <c r="E235" t="s">
        <v>241</v>
      </c>
      <c r="F235">
        <v>20</v>
      </c>
      <c r="G235" t="s">
        <v>213</v>
      </c>
    </row>
    <row r="236" spans="1:7" x14ac:dyDescent="0.25">
      <c r="A236" t="s">
        <v>68</v>
      </c>
      <c r="B236" t="s">
        <v>456</v>
      </c>
      <c r="C236" t="s">
        <v>1319</v>
      </c>
      <c r="D236" t="s">
        <v>1298</v>
      </c>
      <c r="E236" t="s">
        <v>241</v>
      </c>
      <c r="F236">
        <v>20</v>
      </c>
      <c r="G236" t="s">
        <v>213</v>
      </c>
    </row>
    <row r="237" spans="1:7" x14ac:dyDescent="0.25">
      <c r="A237" t="s">
        <v>69</v>
      </c>
      <c r="B237" t="s">
        <v>372</v>
      </c>
      <c r="C237" t="s">
        <v>1328</v>
      </c>
      <c r="D237" t="s">
        <v>1325</v>
      </c>
      <c r="E237" t="s">
        <v>241</v>
      </c>
      <c r="F237">
        <v>20</v>
      </c>
      <c r="G237" t="s">
        <v>212</v>
      </c>
    </row>
    <row r="238" spans="1:7" x14ac:dyDescent="0.25">
      <c r="A238" t="s">
        <v>69</v>
      </c>
      <c r="B238" t="s">
        <v>374</v>
      </c>
      <c r="C238" t="s">
        <v>1632</v>
      </c>
      <c r="D238" t="s">
        <v>1325</v>
      </c>
      <c r="E238" t="s">
        <v>241</v>
      </c>
      <c r="F238">
        <v>23</v>
      </c>
      <c r="G238" t="s">
        <v>212</v>
      </c>
    </row>
    <row r="239" spans="1:7" x14ac:dyDescent="0.25">
      <c r="A239" t="s">
        <v>69</v>
      </c>
      <c r="B239" t="s">
        <v>757</v>
      </c>
      <c r="C239" t="s">
        <v>1633</v>
      </c>
      <c r="D239" t="s">
        <v>1325</v>
      </c>
      <c r="E239" t="s">
        <v>241</v>
      </c>
      <c r="F239">
        <v>7</v>
      </c>
      <c r="G239" t="s">
        <v>212</v>
      </c>
    </row>
    <row r="240" spans="1:7" x14ac:dyDescent="0.25">
      <c r="A240" t="s">
        <v>69</v>
      </c>
      <c r="B240" t="s">
        <v>406</v>
      </c>
      <c r="C240" t="s">
        <v>198</v>
      </c>
      <c r="D240" t="s">
        <v>1325</v>
      </c>
      <c r="E240" t="s">
        <v>241</v>
      </c>
      <c r="F240">
        <v>23</v>
      </c>
      <c r="G240" t="s">
        <v>212</v>
      </c>
    </row>
    <row r="241" spans="1:7" x14ac:dyDescent="0.25">
      <c r="A241" t="s">
        <v>69</v>
      </c>
      <c r="B241" t="s">
        <v>408</v>
      </c>
      <c r="C241" t="s">
        <v>1329</v>
      </c>
      <c r="D241" t="s">
        <v>1325</v>
      </c>
      <c r="E241" t="s">
        <v>241</v>
      </c>
      <c r="F241">
        <v>19</v>
      </c>
      <c r="G241" t="s">
        <v>212</v>
      </c>
    </row>
    <row r="242" spans="1:7" x14ac:dyDescent="0.25">
      <c r="A242" t="s">
        <v>69</v>
      </c>
      <c r="B242" t="s">
        <v>598</v>
      </c>
      <c r="C242" t="s">
        <v>1330</v>
      </c>
      <c r="D242" t="s">
        <v>1325</v>
      </c>
      <c r="E242" t="s">
        <v>241</v>
      </c>
      <c r="F242">
        <v>14</v>
      </c>
      <c r="G242" t="s">
        <v>212</v>
      </c>
    </row>
    <row r="243" spans="1:7" x14ac:dyDescent="0.25">
      <c r="A243" t="s">
        <v>69</v>
      </c>
      <c r="B243" t="s">
        <v>524</v>
      </c>
      <c r="C243" t="s">
        <v>1634</v>
      </c>
      <c r="D243" t="s">
        <v>1325</v>
      </c>
      <c r="E243" t="s">
        <v>241</v>
      </c>
      <c r="F243">
        <v>16</v>
      </c>
      <c r="G243" t="s">
        <v>215</v>
      </c>
    </row>
    <row r="244" spans="1:7" x14ac:dyDescent="0.25">
      <c r="A244" t="s">
        <v>69</v>
      </c>
      <c r="B244" t="s">
        <v>526</v>
      </c>
      <c r="C244" t="s">
        <v>1635</v>
      </c>
      <c r="D244" t="s">
        <v>1325</v>
      </c>
      <c r="E244" t="s">
        <v>241</v>
      </c>
      <c r="F244">
        <v>17</v>
      </c>
      <c r="G244" t="s">
        <v>215</v>
      </c>
    </row>
    <row r="245" spans="1:7" x14ac:dyDescent="0.25">
      <c r="A245" t="s">
        <v>69</v>
      </c>
      <c r="B245" t="s">
        <v>528</v>
      </c>
      <c r="C245" t="s">
        <v>1636</v>
      </c>
      <c r="D245" t="s">
        <v>1325</v>
      </c>
      <c r="E245" t="s">
        <v>241</v>
      </c>
      <c r="F245">
        <v>26</v>
      </c>
      <c r="G245" t="s">
        <v>215</v>
      </c>
    </row>
    <row r="246" spans="1:7" x14ac:dyDescent="0.25">
      <c r="A246" t="s">
        <v>69</v>
      </c>
      <c r="B246" t="s">
        <v>530</v>
      </c>
      <c r="C246" t="s">
        <v>1637</v>
      </c>
      <c r="D246" t="s">
        <v>1325</v>
      </c>
      <c r="E246" t="s">
        <v>241</v>
      </c>
      <c r="F246">
        <v>28</v>
      </c>
      <c r="G246" t="s">
        <v>215</v>
      </c>
    </row>
    <row r="247" spans="1:7" x14ac:dyDescent="0.25">
      <c r="A247" t="s">
        <v>69</v>
      </c>
      <c r="B247" t="s">
        <v>532</v>
      </c>
      <c r="C247" t="s">
        <v>1638</v>
      </c>
      <c r="D247" t="s">
        <v>1325</v>
      </c>
      <c r="E247" t="s">
        <v>241</v>
      </c>
      <c r="F247">
        <v>12</v>
      </c>
      <c r="G247" t="s">
        <v>215</v>
      </c>
    </row>
    <row r="248" spans="1:7" x14ac:dyDescent="0.25">
      <c r="A248" t="s">
        <v>69</v>
      </c>
      <c r="B248" t="s">
        <v>534</v>
      </c>
      <c r="C248" t="s">
        <v>1639</v>
      </c>
      <c r="D248" t="s">
        <v>1325</v>
      </c>
      <c r="E248" t="s">
        <v>241</v>
      </c>
      <c r="F248">
        <v>15</v>
      </c>
      <c r="G248" t="s">
        <v>215</v>
      </c>
    </row>
    <row r="249" spans="1:7" x14ac:dyDescent="0.25">
      <c r="A249" t="s">
        <v>69</v>
      </c>
      <c r="B249" t="s">
        <v>953</v>
      </c>
      <c r="C249" t="s">
        <v>1640</v>
      </c>
      <c r="D249" t="s">
        <v>1325</v>
      </c>
      <c r="E249" t="s">
        <v>241</v>
      </c>
      <c r="F249">
        <v>14</v>
      </c>
      <c r="G249" t="s">
        <v>215</v>
      </c>
    </row>
    <row r="250" spans="1:7" x14ac:dyDescent="0.25">
      <c r="A250" t="s">
        <v>69</v>
      </c>
      <c r="B250" t="s">
        <v>536</v>
      </c>
      <c r="C250" t="s">
        <v>1641</v>
      </c>
      <c r="D250" t="s">
        <v>1325</v>
      </c>
      <c r="E250" t="s">
        <v>241</v>
      </c>
      <c r="F250">
        <v>15</v>
      </c>
      <c r="G250" t="s">
        <v>215</v>
      </c>
    </row>
    <row r="251" spans="1:7" x14ac:dyDescent="0.25">
      <c r="A251" t="s">
        <v>69</v>
      </c>
      <c r="B251" t="s">
        <v>436</v>
      </c>
      <c r="C251" t="s">
        <v>1642</v>
      </c>
      <c r="D251" t="s">
        <v>1325</v>
      </c>
      <c r="E251" t="s">
        <v>241</v>
      </c>
      <c r="F251">
        <v>21</v>
      </c>
      <c r="G251" t="s">
        <v>215</v>
      </c>
    </row>
    <row r="252" spans="1:7" x14ac:dyDescent="0.25">
      <c r="A252" t="s">
        <v>69</v>
      </c>
      <c r="B252" t="s">
        <v>538</v>
      </c>
      <c r="C252" t="s">
        <v>1643</v>
      </c>
      <c r="D252" t="s">
        <v>1325</v>
      </c>
      <c r="E252" t="s">
        <v>241</v>
      </c>
      <c r="F252">
        <v>19</v>
      </c>
      <c r="G252" t="s">
        <v>215</v>
      </c>
    </row>
    <row r="253" spans="1:7" x14ac:dyDescent="0.25">
      <c r="A253" t="s">
        <v>69</v>
      </c>
      <c r="B253" t="s">
        <v>540</v>
      </c>
      <c r="C253" t="s">
        <v>1644</v>
      </c>
      <c r="D253" t="s">
        <v>1325</v>
      </c>
      <c r="E253" t="s">
        <v>241</v>
      </c>
      <c r="F253">
        <v>11</v>
      </c>
      <c r="G253" t="s">
        <v>215</v>
      </c>
    </row>
    <row r="254" spans="1:7" x14ac:dyDescent="0.25">
      <c r="A254" t="s">
        <v>69</v>
      </c>
      <c r="B254" t="s">
        <v>448</v>
      </c>
      <c r="C254" t="s">
        <v>1331</v>
      </c>
      <c r="D254" t="s">
        <v>1325</v>
      </c>
      <c r="E254" t="s">
        <v>241</v>
      </c>
      <c r="F254">
        <v>20</v>
      </c>
      <c r="G254" t="s">
        <v>213</v>
      </c>
    </row>
    <row r="255" spans="1:7" x14ac:dyDescent="0.25">
      <c r="A255" t="s">
        <v>69</v>
      </c>
      <c r="B255" t="s">
        <v>450</v>
      </c>
      <c r="C255" t="s">
        <v>1332</v>
      </c>
      <c r="D255" t="s">
        <v>1325</v>
      </c>
      <c r="E255" t="s">
        <v>241</v>
      </c>
      <c r="F255">
        <v>20</v>
      </c>
      <c r="G255" t="s">
        <v>213</v>
      </c>
    </row>
    <row r="256" spans="1:7" x14ac:dyDescent="0.25">
      <c r="A256" t="s">
        <v>69</v>
      </c>
      <c r="B256" t="s">
        <v>452</v>
      </c>
      <c r="C256" t="s">
        <v>1333</v>
      </c>
      <c r="D256" t="s">
        <v>1325</v>
      </c>
      <c r="E256" t="s">
        <v>241</v>
      </c>
      <c r="F256">
        <v>23</v>
      </c>
      <c r="G256" t="s">
        <v>213</v>
      </c>
    </row>
    <row r="257" spans="1:7" x14ac:dyDescent="0.25">
      <c r="A257" t="s">
        <v>69</v>
      </c>
      <c r="B257" t="s">
        <v>454</v>
      </c>
      <c r="C257" t="s">
        <v>1334</v>
      </c>
      <c r="D257" t="s">
        <v>1325</v>
      </c>
      <c r="E257" t="s">
        <v>241</v>
      </c>
      <c r="F257">
        <v>22</v>
      </c>
      <c r="G257" t="s">
        <v>213</v>
      </c>
    </row>
    <row r="258" spans="1:7" x14ac:dyDescent="0.25">
      <c r="A258" t="s">
        <v>69</v>
      </c>
      <c r="B258" t="s">
        <v>458</v>
      </c>
      <c r="C258" t="s">
        <v>1336</v>
      </c>
      <c r="D258" t="s">
        <v>1325</v>
      </c>
      <c r="E258" t="s">
        <v>241</v>
      </c>
      <c r="F258">
        <v>19</v>
      </c>
      <c r="G258" t="s">
        <v>213</v>
      </c>
    </row>
    <row r="259" spans="1:7" x14ac:dyDescent="0.25">
      <c r="A259" t="s">
        <v>69</v>
      </c>
      <c r="B259" t="s">
        <v>460</v>
      </c>
      <c r="C259" t="s">
        <v>1645</v>
      </c>
      <c r="D259" t="s">
        <v>1325</v>
      </c>
      <c r="E259" t="s">
        <v>241</v>
      </c>
      <c r="F259">
        <v>18</v>
      </c>
      <c r="G259" t="s">
        <v>213</v>
      </c>
    </row>
    <row r="260" spans="1:7" x14ac:dyDescent="0.25">
      <c r="A260" t="s">
        <v>69</v>
      </c>
      <c r="B260" t="s">
        <v>494</v>
      </c>
      <c r="C260" t="s">
        <v>1646</v>
      </c>
      <c r="D260" t="s">
        <v>1325</v>
      </c>
      <c r="E260" t="s">
        <v>241</v>
      </c>
      <c r="F260">
        <v>12</v>
      </c>
      <c r="G260" t="s">
        <v>212</v>
      </c>
    </row>
    <row r="261" spans="1:7" x14ac:dyDescent="0.25">
      <c r="A261" t="s">
        <v>100</v>
      </c>
      <c r="B261" t="s">
        <v>365</v>
      </c>
      <c r="C261" t="s">
        <v>1337</v>
      </c>
      <c r="D261" t="s">
        <v>1338</v>
      </c>
      <c r="E261" t="s">
        <v>241</v>
      </c>
      <c r="F261">
        <v>10</v>
      </c>
      <c r="G261" t="s">
        <v>212</v>
      </c>
    </row>
    <row r="262" spans="1:7" x14ac:dyDescent="0.25">
      <c r="A262" t="s">
        <v>100</v>
      </c>
      <c r="B262" t="s">
        <v>368</v>
      </c>
      <c r="C262" t="s">
        <v>1339</v>
      </c>
      <c r="D262" t="s">
        <v>1338</v>
      </c>
      <c r="E262" t="s">
        <v>241</v>
      </c>
      <c r="F262">
        <v>9</v>
      </c>
      <c r="G262" t="s">
        <v>212</v>
      </c>
    </row>
    <row r="263" spans="1:7" x14ac:dyDescent="0.25">
      <c r="A263" t="s">
        <v>100</v>
      </c>
      <c r="B263" t="s">
        <v>370</v>
      </c>
      <c r="C263" t="s">
        <v>1340</v>
      </c>
      <c r="D263" t="s">
        <v>1338</v>
      </c>
      <c r="E263" t="s">
        <v>241</v>
      </c>
      <c r="F263">
        <v>9</v>
      </c>
      <c r="G263" t="s">
        <v>212</v>
      </c>
    </row>
    <row r="264" spans="1:7" x14ac:dyDescent="0.25">
      <c r="A264" t="s">
        <v>100</v>
      </c>
      <c r="B264" t="s">
        <v>372</v>
      </c>
      <c r="C264" t="s">
        <v>1705</v>
      </c>
      <c r="D264" t="s">
        <v>1338</v>
      </c>
      <c r="E264" t="s">
        <v>241</v>
      </c>
      <c r="F264">
        <v>5</v>
      </c>
      <c r="G264" t="s">
        <v>212</v>
      </c>
    </row>
    <row r="265" spans="1:7" x14ac:dyDescent="0.25">
      <c r="A265" t="s">
        <v>100</v>
      </c>
      <c r="B265" t="s">
        <v>408</v>
      </c>
      <c r="C265" t="s">
        <v>1342</v>
      </c>
      <c r="D265" t="s">
        <v>1338</v>
      </c>
      <c r="E265" t="s">
        <v>241</v>
      </c>
      <c r="F265">
        <v>11</v>
      </c>
      <c r="G265" t="s">
        <v>212</v>
      </c>
    </row>
    <row r="266" spans="1:7" x14ac:dyDescent="0.25">
      <c r="A266" t="s">
        <v>100</v>
      </c>
      <c r="B266" t="s">
        <v>598</v>
      </c>
      <c r="C266" t="s">
        <v>1343</v>
      </c>
      <c r="D266" t="s">
        <v>1338</v>
      </c>
      <c r="E266" t="s">
        <v>241</v>
      </c>
      <c r="F266">
        <v>14</v>
      </c>
      <c r="G266" t="s">
        <v>212</v>
      </c>
    </row>
    <row r="267" spans="1:7" x14ac:dyDescent="0.25">
      <c r="A267" t="s">
        <v>100</v>
      </c>
      <c r="B267" t="s">
        <v>524</v>
      </c>
      <c r="C267" t="s">
        <v>1346</v>
      </c>
      <c r="D267" t="s">
        <v>1338</v>
      </c>
      <c r="E267" t="s">
        <v>241</v>
      </c>
      <c r="F267">
        <v>23</v>
      </c>
      <c r="G267" t="s">
        <v>215</v>
      </c>
    </row>
    <row r="268" spans="1:7" x14ac:dyDescent="0.25">
      <c r="A268" t="s">
        <v>100</v>
      </c>
      <c r="B268" t="s">
        <v>526</v>
      </c>
      <c r="C268" t="s">
        <v>1347</v>
      </c>
      <c r="D268" t="s">
        <v>1338</v>
      </c>
      <c r="E268" t="s">
        <v>241</v>
      </c>
      <c r="F268">
        <v>6</v>
      </c>
      <c r="G268" t="s">
        <v>215</v>
      </c>
    </row>
    <row r="269" spans="1:7" x14ac:dyDescent="0.25">
      <c r="A269" t="s">
        <v>100</v>
      </c>
      <c r="B269" t="s">
        <v>528</v>
      </c>
      <c r="C269" t="s">
        <v>1348</v>
      </c>
      <c r="D269" t="s">
        <v>1338</v>
      </c>
      <c r="E269" t="s">
        <v>241</v>
      </c>
      <c r="F269">
        <v>10</v>
      </c>
      <c r="G269" t="s">
        <v>215</v>
      </c>
    </row>
    <row r="270" spans="1:7" x14ac:dyDescent="0.25">
      <c r="A270" t="s">
        <v>100</v>
      </c>
      <c r="B270" t="s">
        <v>530</v>
      </c>
      <c r="C270" t="s">
        <v>1349</v>
      </c>
      <c r="D270" t="s">
        <v>1338</v>
      </c>
      <c r="E270" t="s">
        <v>241</v>
      </c>
      <c r="F270">
        <v>11</v>
      </c>
      <c r="G270" t="s">
        <v>215</v>
      </c>
    </row>
    <row r="271" spans="1:7" x14ac:dyDescent="0.25">
      <c r="A271" t="s">
        <v>100</v>
      </c>
      <c r="B271" t="s">
        <v>532</v>
      </c>
      <c r="C271" t="s">
        <v>1350</v>
      </c>
      <c r="D271" t="s">
        <v>1338</v>
      </c>
      <c r="E271" t="s">
        <v>241</v>
      </c>
      <c r="F271">
        <v>11</v>
      </c>
      <c r="G271" t="s">
        <v>215</v>
      </c>
    </row>
    <row r="272" spans="1:7" x14ac:dyDescent="0.25">
      <c r="A272" t="s">
        <v>100</v>
      </c>
      <c r="B272" t="s">
        <v>448</v>
      </c>
      <c r="C272" t="s">
        <v>1353</v>
      </c>
      <c r="D272" t="s">
        <v>1338</v>
      </c>
      <c r="E272" t="s">
        <v>241</v>
      </c>
      <c r="F272">
        <v>20</v>
      </c>
      <c r="G272" t="s">
        <v>213</v>
      </c>
    </row>
    <row r="273" spans="1:7" x14ac:dyDescent="0.25">
      <c r="A273" t="s">
        <v>100</v>
      </c>
      <c r="B273" t="s">
        <v>450</v>
      </c>
      <c r="C273" t="s">
        <v>1354</v>
      </c>
      <c r="D273" t="s">
        <v>1338</v>
      </c>
      <c r="E273" t="s">
        <v>241</v>
      </c>
      <c r="F273">
        <v>24</v>
      </c>
      <c r="G273" t="s">
        <v>213</v>
      </c>
    </row>
    <row r="274" spans="1:7" x14ac:dyDescent="0.25">
      <c r="A274" t="s">
        <v>100</v>
      </c>
      <c r="B274" t="s">
        <v>452</v>
      </c>
      <c r="C274" t="s">
        <v>1355</v>
      </c>
      <c r="D274" t="s">
        <v>1338</v>
      </c>
      <c r="E274" t="s">
        <v>241</v>
      </c>
      <c r="F274">
        <v>23</v>
      </c>
      <c r="G274" t="s">
        <v>213</v>
      </c>
    </row>
    <row r="275" spans="1:7" x14ac:dyDescent="0.25">
      <c r="A275" t="s">
        <v>100</v>
      </c>
      <c r="B275" t="s">
        <v>454</v>
      </c>
      <c r="C275" t="s">
        <v>1356</v>
      </c>
      <c r="D275" t="s">
        <v>1338</v>
      </c>
      <c r="E275" t="s">
        <v>241</v>
      </c>
      <c r="F275">
        <v>16</v>
      </c>
      <c r="G275" t="s">
        <v>213</v>
      </c>
    </row>
    <row r="276" spans="1:7" x14ac:dyDescent="0.25">
      <c r="A276" t="s">
        <v>100</v>
      </c>
      <c r="B276" t="s">
        <v>456</v>
      </c>
      <c r="C276" t="s">
        <v>1706</v>
      </c>
      <c r="D276" t="s">
        <v>1338</v>
      </c>
      <c r="E276" t="s">
        <v>241</v>
      </c>
      <c r="F276">
        <v>19</v>
      </c>
      <c r="G276" t="s">
        <v>213</v>
      </c>
    </row>
    <row r="277" spans="1:7" x14ac:dyDescent="0.25">
      <c r="A277" t="s">
        <v>100</v>
      </c>
      <c r="B277" t="s">
        <v>458</v>
      </c>
      <c r="C277" t="s">
        <v>1707</v>
      </c>
      <c r="D277" t="s">
        <v>1338</v>
      </c>
      <c r="E277" t="s">
        <v>241</v>
      </c>
      <c r="F277">
        <v>10</v>
      </c>
      <c r="G277" t="s">
        <v>213</v>
      </c>
    </row>
    <row r="278" spans="1:7" x14ac:dyDescent="0.25">
      <c r="A278" t="s">
        <v>112</v>
      </c>
      <c r="B278" t="s">
        <v>372</v>
      </c>
      <c r="C278" t="s">
        <v>1749</v>
      </c>
      <c r="D278" t="s">
        <v>1358</v>
      </c>
      <c r="E278" t="s">
        <v>241</v>
      </c>
      <c r="F278">
        <v>23</v>
      </c>
      <c r="G278" t="s">
        <v>212</v>
      </c>
    </row>
    <row r="279" spans="1:7" x14ac:dyDescent="0.25">
      <c r="A279" t="s">
        <v>112</v>
      </c>
      <c r="B279" t="s">
        <v>376</v>
      </c>
      <c r="C279" t="s">
        <v>1750</v>
      </c>
      <c r="D279" t="s">
        <v>1358</v>
      </c>
      <c r="E279" t="s">
        <v>241</v>
      </c>
      <c r="F279">
        <v>21</v>
      </c>
      <c r="G279" t="s">
        <v>212</v>
      </c>
    </row>
    <row r="280" spans="1:7" x14ac:dyDescent="0.25">
      <c r="A280" t="s">
        <v>112</v>
      </c>
      <c r="B280" t="s">
        <v>378</v>
      </c>
      <c r="C280" t="s">
        <v>1751</v>
      </c>
      <c r="D280" t="s">
        <v>1358</v>
      </c>
      <c r="E280" t="s">
        <v>241</v>
      </c>
      <c r="F280">
        <v>21</v>
      </c>
      <c r="G280" t="s">
        <v>212</v>
      </c>
    </row>
    <row r="281" spans="1:7" x14ac:dyDescent="0.25">
      <c r="A281" t="s">
        <v>112</v>
      </c>
      <c r="B281" t="s">
        <v>510</v>
      </c>
      <c r="C281" t="s">
        <v>1361</v>
      </c>
      <c r="D281" t="s">
        <v>1358</v>
      </c>
      <c r="E281" t="s">
        <v>241</v>
      </c>
      <c r="F281">
        <v>22</v>
      </c>
      <c r="G281" t="s">
        <v>212</v>
      </c>
    </row>
    <row r="282" spans="1:7" x14ac:dyDescent="0.25">
      <c r="A282" t="s">
        <v>112</v>
      </c>
      <c r="B282" t="s">
        <v>380</v>
      </c>
      <c r="C282" t="s">
        <v>1362</v>
      </c>
      <c r="D282" t="s">
        <v>1358</v>
      </c>
      <c r="E282" t="s">
        <v>241</v>
      </c>
      <c r="F282">
        <v>22</v>
      </c>
      <c r="G282" t="s">
        <v>212</v>
      </c>
    </row>
    <row r="283" spans="1:7" x14ac:dyDescent="0.25">
      <c r="A283" t="s">
        <v>112</v>
      </c>
      <c r="B283" t="s">
        <v>406</v>
      </c>
      <c r="C283" t="s">
        <v>1752</v>
      </c>
      <c r="D283" t="s">
        <v>1358</v>
      </c>
      <c r="E283" t="s">
        <v>241</v>
      </c>
      <c r="F283">
        <v>8</v>
      </c>
      <c r="G283" t="s">
        <v>212</v>
      </c>
    </row>
    <row r="284" spans="1:7" x14ac:dyDescent="0.25">
      <c r="A284" t="s">
        <v>112</v>
      </c>
      <c r="B284" t="s">
        <v>408</v>
      </c>
      <c r="C284" t="s">
        <v>1753</v>
      </c>
      <c r="D284" t="s">
        <v>1358</v>
      </c>
      <c r="E284" t="s">
        <v>241</v>
      </c>
      <c r="F284">
        <v>19</v>
      </c>
      <c r="G284" t="s">
        <v>212</v>
      </c>
    </row>
    <row r="285" spans="1:7" x14ac:dyDescent="0.25">
      <c r="A285" t="s">
        <v>112</v>
      </c>
      <c r="B285" t="s">
        <v>410</v>
      </c>
      <c r="C285" t="s">
        <v>1754</v>
      </c>
      <c r="D285" t="s">
        <v>1358</v>
      </c>
      <c r="E285" t="s">
        <v>241</v>
      </c>
      <c r="F285">
        <v>18</v>
      </c>
      <c r="G285" t="s">
        <v>212</v>
      </c>
    </row>
    <row r="286" spans="1:7" x14ac:dyDescent="0.25">
      <c r="A286" t="s">
        <v>112</v>
      </c>
      <c r="B286" t="s">
        <v>414</v>
      </c>
      <c r="C286" t="s">
        <v>1755</v>
      </c>
      <c r="D286" t="s">
        <v>1358</v>
      </c>
      <c r="E286" t="s">
        <v>241</v>
      </c>
      <c r="F286">
        <v>14</v>
      </c>
      <c r="G286" t="s">
        <v>212</v>
      </c>
    </row>
    <row r="287" spans="1:7" x14ac:dyDescent="0.25">
      <c r="A287" t="s">
        <v>112</v>
      </c>
      <c r="B287" t="s">
        <v>416</v>
      </c>
      <c r="C287" t="s">
        <v>1756</v>
      </c>
      <c r="D287" t="s">
        <v>1358</v>
      </c>
      <c r="E287" t="s">
        <v>241</v>
      </c>
      <c r="F287">
        <v>15</v>
      </c>
      <c r="G287" t="s">
        <v>212</v>
      </c>
    </row>
    <row r="288" spans="1:7" x14ac:dyDescent="0.25">
      <c r="A288" t="s">
        <v>112</v>
      </c>
      <c r="B288" t="s">
        <v>418</v>
      </c>
      <c r="C288" t="s">
        <v>1367</v>
      </c>
      <c r="D288" t="s">
        <v>1358</v>
      </c>
      <c r="E288" t="s">
        <v>241</v>
      </c>
      <c r="F288">
        <v>20</v>
      </c>
      <c r="G288" t="s">
        <v>212</v>
      </c>
    </row>
    <row r="289" spans="1:7" x14ac:dyDescent="0.25">
      <c r="A289" t="s">
        <v>112</v>
      </c>
      <c r="B289" t="s">
        <v>512</v>
      </c>
      <c r="C289" t="s">
        <v>1368</v>
      </c>
      <c r="D289" t="s">
        <v>1358</v>
      </c>
      <c r="E289" t="s">
        <v>241</v>
      </c>
      <c r="F289">
        <v>14</v>
      </c>
      <c r="G289" t="s">
        <v>212</v>
      </c>
    </row>
    <row r="290" spans="1:7" x14ac:dyDescent="0.25">
      <c r="A290" t="s">
        <v>112</v>
      </c>
      <c r="B290" t="s">
        <v>528</v>
      </c>
      <c r="C290" t="s">
        <v>1374</v>
      </c>
      <c r="D290" t="s">
        <v>1358</v>
      </c>
      <c r="E290" t="s">
        <v>241</v>
      </c>
      <c r="F290">
        <v>12</v>
      </c>
      <c r="G290" t="s">
        <v>215</v>
      </c>
    </row>
    <row r="291" spans="1:7" x14ac:dyDescent="0.25">
      <c r="A291" t="s">
        <v>112</v>
      </c>
      <c r="B291" t="s">
        <v>530</v>
      </c>
      <c r="C291" t="s">
        <v>1375</v>
      </c>
      <c r="D291" t="s">
        <v>1358</v>
      </c>
      <c r="E291" t="s">
        <v>241</v>
      </c>
      <c r="F291">
        <v>21</v>
      </c>
      <c r="G291" t="s">
        <v>215</v>
      </c>
    </row>
    <row r="292" spans="1:7" x14ac:dyDescent="0.25">
      <c r="A292" t="s">
        <v>112</v>
      </c>
      <c r="B292" t="s">
        <v>448</v>
      </c>
      <c r="C292" t="s">
        <v>209</v>
      </c>
      <c r="D292" t="s">
        <v>1358</v>
      </c>
      <c r="E292" t="s">
        <v>241</v>
      </c>
      <c r="F292">
        <v>20</v>
      </c>
      <c r="G292" t="s">
        <v>213</v>
      </c>
    </row>
    <row r="293" spans="1:7" x14ac:dyDescent="0.25">
      <c r="A293" t="s">
        <v>112</v>
      </c>
      <c r="B293" t="s">
        <v>450</v>
      </c>
      <c r="C293" t="s">
        <v>1376</v>
      </c>
      <c r="D293" t="s">
        <v>1358</v>
      </c>
      <c r="E293" t="s">
        <v>241</v>
      </c>
      <c r="F293">
        <v>23</v>
      </c>
      <c r="G293" t="s">
        <v>213</v>
      </c>
    </row>
    <row r="294" spans="1:7" x14ac:dyDescent="0.25">
      <c r="A294" t="s">
        <v>112</v>
      </c>
      <c r="B294" t="s">
        <v>452</v>
      </c>
      <c r="C294" t="s">
        <v>1377</v>
      </c>
      <c r="D294" t="s">
        <v>1358</v>
      </c>
      <c r="E294" t="s">
        <v>241</v>
      </c>
      <c r="F294">
        <v>19</v>
      </c>
      <c r="G294" t="s">
        <v>213</v>
      </c>
    </row>
    <row r="295" spans="1:7" x14ac:dyDescent="0.25">
      <c r="A295" t="s">
        <v>112</v>
      </c>
      <c r="B295" t="s">
        <v>454</v>
      </c>
      <c r="C295" t="s">
        <v>1378</v>
      </c>
      <c r="D295" t="s">
        <v>1358</v>
      </c>
      <c r="E295" t="s">
        <v>241</v>
      </c>
      <c r="F295">
        <v>23</v>
      </c>
      <c r="G295" t="s">
        <v>213</v>
      </c>
    </row>
    <row r="296" spans="1:7" x14ac:dyDescent="0.25">
      <c r="A296" t="s">
        <v>112</v>
      </c>
      <c r="B296" t="s">
        <v>456</v>
      </c>
      <c r="C296" t="s">
        <v>1379</v>
      </c>
      <c r="D296" t="s">
        <v>1358</v>
      </c>
      <c r="E296" t="s">
        <v>241</v>
      </c>
      <c r="F296">
        <v>20</v>
      </c>
      <c r="G296" t="s">
        <v>213</v>
      </c>
    </row>
    <row r="297" spans="1:7" x14ac:dyDescent="0.25">
      <c r="A297" t="s">
        <v>112</v>
      </c>
      <c r="B297" t="s">
        <v>458</v>
      </c>
      <c r="C297" t="s">
        <v>1380</v>
      </c>
      <c r="D297" t="s">
        <v>1358</v>
      </c>
      <c r="E297" t="s">
        <v>241</v>
      </c>
      <c r="F297">
        <v>21</v>
      </c>
      <c r="G297" t="s">
        <v>213</v>
      </c>
    </row>
    <row r="298" spans="1:7" x14ac:dyDescent="0.25">
      <c r="A298" t="s">
        <v>112</v>
      </c>
      <c r="B298" t="s">
        <v>460</v>
      </c>
      <c r="C298" t="s">
        <v>1381</v>
      </c>
      <c r="D298" t="s">
        <v>1358</v>
      </c>
      <c r="E298" t="s">
        <v>241</v>
      </c>
      <c r="F298">
        <v>15</v>
      </c>
      <c r="G298" t="s">
        <v>213</v>
      </c>
    </row>
    <row r="299" spans="1:7" x14ac:dyDescent="0.25">
      <c r="A299" t="s">
        <v>112</v>
      </c>
      <c r="B299" t="s">
        <v>462</v>
      </c>
      <c r="C299" t="s">
        <v>1382</v>
      </c>
      <c r="D299" t="s">
        <v>1358</v>
      </c>
      <c r="E299" t="s">
        <v>241</v>
      </c>
      <c r="F299">
        <v>21</v>
      </c>
      <c r="G299" t="s">
        <v>213</v>
      </c>
    </row>
    <row r="300" spans="1:7" x14ac:dyDescent="0.25">
      <c r="A300" t="s">
        <v>112</v>
      </c>
      <c r="B300" t="s">
        <v>464</v>
      </c>
      <c r="C300" t="s">
        <v>1383</v>
      </c>
      <c r="D300" t="s">
        <v>1358</v>
      </c>
      <c r="E300" t="s">
        <v>241</v>
      </c>
      <c r="F300">
        <v>21</v>
      </c>
      <c r="G300" t="s">
        <v>213</v>
      </c>
    </row>
    <row r="301" spans="1:7" x14ac:dyDescent="0.25">
      <c r="A301" t="s">
        <v>112</v>
      </c>
      <c r="B301" t="s">
        <v>466</v>
      </c>
      <c r="C301" t="s">
        <v>1384</v>
      </c>
      <c r="D301" t="s">
        <v>1358</v>
      </c>
      <c r="E301" t="s">
        <v>241</v>
      </c>
      <c r="F301">
        <v>17</v>
      </c>
      <c r="G301" t="s">
        <v>213</v>
      </c>
    </row>
    <row r="302" spans="1:7" x14ac:dyDescent="0.25">
      <c r="A302" t="s">
        <v>112</v>
      </c>
      <c r="B302" t="s">
        <v>468</v>
      </c>
      <c r="C302" t="s">
        <v>1385</v>
      </c>
      <c r="D302" t="s">
        <v>1358</v>
      </c>
      <c r="E302" t="s">
        <v>241</v>
      </c>
      <c r="F302">
        <v>17</v>
      </c>
      <c r="G302" t="s">
        <v>213</v>
      </c>
    </row>
    <row r="303" spans="1:7" x14ac:dyDescent="0.25">
      <c r="A303" t="s">
        <v>112</v>
      </c>
      <c r="B303" t="s">
        <v>470</v>
      </c>
      <c r="C303" t="s">
        <v>1386</v>
      </c>
      <c r="D303" t="s">
        <v>1358</v>
      </c>
      <c r="E303" t="s">
        <v>241</v>
      </c>
      <c r="F303">
        <v>13</v>
      </c>
      <c r="G303" t="s">
        <v>213</v>
      </c>
    </row>
    <row r="304" spans="1:7" x14ac:dyDescent="0.25">
      <c r="A304" t="s">
        <v>112</v>
      </c>
      <c r="B304" t="s">
        <v>986</v>
      </c>
      <c r="C304" t="s">
        <v>1387</v>
      </c>
      <c r="D304" t="s">
        <v>1358</v>
      </c>
      <c r="E304" t="s">
        <v>241</v>
      </c>
      <c r="F304">
        <v>14</v>
      </c>
      <c r="G304" t="s">
        <v>213</v>
      </c>
    </row>
    <row r="305" spans="1:7" x14ac:dyDescent="0.25">
      <c r="A305" t="s">
        <v>112</v>
      </c>
      <c r="B305" t="s">
        <v>981</v>
      </c>
      <c r="C305" t="s">
        <v>1388</v>
      </c>
      <c r="D305" t="s">
        <v>1358</v>
      </c>
      <c r="E305" t="s">
        <v>241</v>
      </c>
      <c r="F305">
        <v>17</v>
      </c>
      <c r="G305" t="s">
        <v>213</v>
      </c>
    </row>
    <row r="306" spans="1:7" x14ac:dyDescent="0.25">
      <c r="A306" t="s">
        <v>112</v>
      </c>
      <c r="B306" t="s">
        <v>472</v>
      </c>
      <c r="C306" t="s">
        <v>1389</v>
      </c>
      <c r="D306" t="s">
        <v>1358</v>
      </c>
      <c r="E306" t="s">
        <v>241</v>
      </c>
      <c r="F306">
        <v>13</v>
      </c>
      <c r="G306" t="s">
        <v>213</v>
      </c>
    </row>
    <row r="307" spans="1:7" x14ac:dyDescent="0.25">
      <c r="A307" t="s">
        <v>112</v>
      </c>
      <c r="B307" t="s">
        <v>476</v>
      </c>
      <c r="C307" t="s">
        <v>1757</v>
      </c>
      <c r="D307" t="s">
        <v>1358</v>
      </c>
      <c r="E307" t="s">
        <v>241</v>
      </c>
      <c r="F307">
        <v>12</v>
      </c>
      <c r="G307" t="s">
        <v>213</v>
      </c>
    </row>
    <row r="308" spans="1:7" x14ac:dyDescent="0.25">
      <c r="A308" t="s">
        <v>112</v>
      </c>
      <c r="B308" t="s">
        <v>478</v>
      </c>
      <c r="C308" t="s">
        <v>1758</v>
      </c>
      <c r="D308" t="s">
        <v>1358</v>
      </c>
      <c r="E308" t="s">
        <v>241</v>
      </c>
      <c r="F308">
        <v>12</v>
      </c>
      <c r="G308" t="s">
        <v>213</v>
      </c>
    </row>
    <row r="309" spans="1:7" x14ac:dyDescent="0.25">
      <c r="A309" t="s">
        <v>112</v>
      </c>
      <c r="B309" t="s">
        <v>967</v>
      </c>
      <c r="C309" t="s">
        <v>1759</v>
      </c>
      <c r="D309" t="s">
        <v>1358</v>
      </c>
      <c r="E309" t="s">
        <v>241</v>
      </c>
      <c r="F309">
        <v>13</v>
      </c>
      <c r="G309" t="s">
        <v>213</v>
      </c>
    </row>
    <row r="310" spans="1:7" x14ac:dyDescent="0.25">
      <c r="A310" t="s">
        <v>113</v>
      </c>
      <c r="B310" t="s">
        <v>365</v>
      </c>
      <c r="C310" t="s">
        <v>1390</v>
      </c>
      <c r="D310" t="s">
        <v>1391</v>
      </c>
      <c r="E310" t="s">
        <v>241</v>
      </c>
      <c r="F310">
        <v>7</v>
      </c>
      <c r="G310" t="s">
        <v>212</v>
      </c>
    </row>
    <row r="311" spans="1:7" x14ac:dyDescent="0.25">
      <c r="A311" t="s">
        <v>113</v>
      </c>
      <c r="B311" t="s">
        <v>368</v>
      </c>
      <c r="C311" t="s">
        <v>1392</v>
      </c>
      <c r="D311" t="s">
        <v>1391</v>
      </c>
      <c r="E311" t="s">
        <v>241</v>
      </c>
      <c r="F311">
        <v>7</v>
      </c>
      <c r="G311" t="s">
        <v>212</v>
      </c>
    </row>
    <row r="312" spans="1:7" x14ac:dyDescent="0.25">
      <c r="A312" t="s">
        <v>113</v>
      </c>
      <c r="B312" t="s">
        <v>370</v>
      </c>
      <c r="C312" t="s">
        <v>1393</v>
      </c>
      <c r="D312" t="s">
        <v>1391</v>
      </c>
      <c r="E312" t="s">
        <v>241</v>
      </c>
      <c r="F312">
        <v>7</v>
      </c>
      <c r="G312" t="s">
        <v>212</v>
      </c>
    </row>
    <row r="313" spans="1:7" x14ac:dyDescent="0.25">
      <c r="A313" t="s">
        <v>113</v>
      </c>
      <c r="B313" t="s">
        <v>372</v>
      </c>
      <c r="C313" t="s">
        <v>1760</v>
      </c>
      <c r="D313" t="s">
        <v>1391</v>
      </c>
      <c r="E313" t="s">
        <v>241</v>
      </c>
      <c r="F313">
        <v>12</v>
      </c>
      <c r="G313" t="s">
        <v>212</v>
      </c>
    </row>
    <row r="314" spans="1:7" x14ac:dyDescent="0.25">
      <c r="A314" t="s">
        <v>113</v>
      </c>
      <c r="B314" t="s">
        <v>406</v>
      </c>
      <c r="C314" t="s">
        <v>1394</v>
      </c>
      <c r="D314" t="s">
        <v>1391</v>
      </c>
      <c r="E314" t="s">
        <v>241</v>
      </c>
      <c r="F314">
        <v>8</v>
      </c>
      <c r="G314" t="s">
        <v>212</v>
      </c>
    </row>
    <row r="315" spans="1:7" x14ac:dyDescent="0.25">
      <c r="A315" t="s">
        <v>113</v>
      </c>
      <c r="B315" t="s">
        <v>598</v>
      </c>
      <c r="C315" t="s">
        <v>1761</v>
      </c>
      <c r="D315" t="s">
        <v>1391</v>
      </c>
      <c r="E315" t="s">
        <v>241</v>
      </c>
      <c r="F315">
        <v>9</v>
      </c>
      <c r="G315" t="s">
        <v>212</v>
      </c>
    </row>
    <row r="316" spans="1:7" x14ac:dyDescent="0.25">
      <c r="A316" t="s">
        <v>113</v>
      </c>
      <c r="B316" t="s">
        <v>524</v>
      </c>
      <c r="C316" t="s">
        <v>1396</v>
      </c>
      <c r="D316" t="s">
        <v>1391</v>
      </c>
      <c r="E316" t="s">
        <v>241</v>
      </c>
      <c r="F316">
        <v>11</v>
      </c>
      <c r="G316" t="s">
        <v>215</v>
      </c>
    </row>
    <row r="317" spans="1:7" x14ac:dyDescent="0.25">
      <c r="A317" t="s">
        <v>113</v>
      </c>
      <c r="B317" t="s">
        <v>526</v>
      </c>
      <c r="C317" t="s">
        <v>1762</v>
      </c>
      <c r="D317" t="s">
        <v>1391</v>
      </c>
      <c r="E317" t="s">
        <v>241</v>
      </c>
      <c r="F317">
        <v>18</v>
      </c>
      <c r="G317" t="s">
        <v>215</v>
      </c>
    </row>
    <row r="318" spans="1:7" x14ac:dyDescent="0.25">
      <c r="A318" t="s">
        <v>113</v>
      </c>
      <c r="B318" t="s">
        <v>528</v>
      </c>
      <c r="C318" t="s">
        <v>1397</v>
      </c>
      <c r="D318" t="s">
        <v>1391</v>
      </c>
      <c r="E318" t="s">
        <v>241</v>
      </c>
      <c r="F318">
        <v>13</v>
      </c>
      <c r="G318" t="s">
        <v>215</v>
      </c>
    </row>
    <row r="319" spans="1:7" x14ac:dyDescent="0.25">
      <c r="A319" t="s">
        <v>113</v>
      </c>
      <c r="B319" t="s">
        <v>448</v>
      </c>
      <c r="C319" t="s">
        <v>1402</v>
      </c>
      <c r="D319" t="s">
        <v>1391</v>
      </c>
      <c r="E319" t="s">
        <v>241</v>
      </c>
      <c r="F319">
        <v>18</v>
      </c>
      <c r="G319" t="s">
        <v>213</v>
      </c>
    </row>
    <row r="320" spans="1:7" x14ac:dyDescent="0.25">
      <c r="A320" t="s">
        <v>113</v>
      </c>
      <c r="B320" t="s">
        <v>450</v>
      </c>
      <c r="C320" t="s">
        <v>1403</v>
      </c>
      <c r="D320" t="s">
        <v>1391</v>
      </c>
      <c r="E320" t="s">
        <v>241</v>
      </c>
      <c r="F320">
        <v>13</v>
      </c>
      <c r="G320" t="s">
        <v>213</v>
      </c>
    </row>
    <row r="321" spans="1:7" x14ac:dyDescent="0.25">
      <c r="A321" t="s">
        <v>113</v>
      </c>
      <c r="B321" t="s">
        <v>452</v>
      </c>
      <c r="C321" t="s">
        <v>1404</v>
      </c>
      <c r="D321" t="s">
        <v>1391</v>
      </c>
      <c r="E321" t="s">
        <v>241</v>
      </c>
      <c r="F321">
        <v>12</v>
      </c>
      <c r="G321" t="s">
        <v>213</v>
      </c>
    </row>
    <row r="322" spans="1:7" x14ac:dyDescent="0.25">
      <c r="A322" t="s">
        <v>27</v>
      </c>
      <c r="B322" t="s">
        <v>1232</v>
      </c>
      <c r="C322" t="s">
        <v>1405</v>
      </c>
      <c r="D322" t="s">
        <v>1258</v>
      </c>
      <c r="E322" t="s">
        <v>241</v>
      </c>
      <c r="F322">
        <v>18</v>
      </c>
      <c r="G322" t="s">
        <v>213</v>
      </c>
    </row>
    <row r="323" spans="1:7" x14ac:dyDescent="0.25">
      <c r="A323" t="s">
        <v>68</v>
      </c>
      <c r="B323" t="s">
        <v>800</v>
      </c>
      <c r="C323" t="s">
        <v>1407</v>
      </c>
      <c r="D323" t="s">
        <v>1298</v>
      </c>
      <c r="E323" t="s">
        <v>241</v>
      </c>
      <c r="F323">
        <v>16</v>
      </c>
      <c r="G323" t="s">
        <v>213</v>
      </c>
    </row>
    <row r="324" spans="1:7" x14ac:dyDescent="0.25">
      <c r="A324" t="s">
        <v>100</v>
      </c>
      <c r="B324" t="s">
        <v>800</v>
      </c>
      <c r="C324" t="s">
        <v>1409</v>
      </c>
      <c r="D324" t="s">
        <v>1338</v>
      </c>
      <c r="E324" t="s">
        <v>241</v>
      </c>
      <c r="F324">
        <v>13</v>
      </c>
      <c r="G324" t="s">
        <v>213</v>
      </c>
    </row>
    <row r="325" spans="1:7" x14ac:dyDescent="0.25">
      <c r="A325" t="s">
        <v>112</v>
      </c>
      <c r="B325" t="s">
        <v>1232</v>
      </c>
      <c r="C325" t="s">
        <v>1410</v>
      </c>
      <c r="D325" t="s">
        <v>1358</v>
      </c>
      <c r="E325" t="s">
        <v>241</v>
      </c>
      <c r="F325">
        <v>20</v>
      </c>
      <c r="G325" t="s">
        <v>213</v>
      </c>
    </row>
    <row r="326" spans="1:7" x14ac:dyDescent="0.25">
      <c r="A326" t="s">
        <v>112</v>
      </c>
      <c r="B326" t="s">
        <v>800</v>
      </c>
      <c r="C326" t="s">
        <v>1411</v>
      </c>
      <c r="D326" t="s">
        <v>1358</v>
      </c>
      <c r="E326" t="s">
        <v>241</v>
      </c>
      <c r="F326">
        <v>22</v>
      </c>
      <c r="G326" t="s">
        <v>213</v>
      </c>
    </row>
    <row r="327" spans="1:7" x14ac:dyDescent="0.25">
      <c r="A327" t="s">
        <v>113</v>
      </c>
      <c r="B327" t="s">
        <v>1232</v>
      </c>
      <c r="C327" t="s">
        <v>1770</v>
      </c>
      <c r="D327" t="s">
        <v>1391</v>
      </c>
      <c r="E327" t="s">
        <v>241</v>
      </c>
      <c r="F327">
        <v>8</v>
      </c>
      <c r="G327" t="s">
        <v>213</v>
      </c>
    </row>
    <row r="328" spans="1:7" x14ac:dyDescent="0.25">
      <c r="A328" t="s">
        <v>27</v>
      </c>
      <c r="B328" t="s">
        <v>500</v>
      </c>
      <c r="C328" t="s">
        <v>1413</v>
      </c>
      <c r="D328" t="s">
        <v>1258</v>
      </c>
      <c r="E328" t="s">
        <v>241</v>
      </c>
      <c r="F328">
        <v>22</v>
      </c>
      <c r="G328" t="s">
        <v>213</v>
      </c>
    </row>
    <row r="329" spans="1:7" x14ac:dyDescent="0.25">
      <c r="A329" t="s">
        <v>27</v>
      </c>
      <c r="B329" t="s">
        <v>502</v>
      </c>
      <c r="C329" t="s">
        <v>1414</v>
      </c>
      <c r="D329" t="s">
        <v>1258</v>
      </c>
      <c r="E329" t="s">
        <v>241</v>
      </c>
      <c r="F329">
        <v>26</v>
      </c>
      <c r="G329" t="s">
        <v>213</v>
      </c>
    </row>
    <row r="330" spans="1:7" x14ac:dyDescent="0.25">
      <c r="A330" t="s">
        <v>66</v>
      </c>
      <c r="B330" t="s">
        <v>500</v>
      </c>
      <c r="C330" t="s">
        <v>1416</v>
      </c>
      <c r="D330" t="s">
        <v>1281</v>
      </c>
      <c r="E330" t="s">
        <v>241</v>
      </c>
      <c r="F330">
        <v>23</v>
      </c>
      <c r="G330" t="s">
        <v>213</v>
      </c>
    </row>
    <row r="331" spans="1:7" x14ac:dyDescent="0.25">
      <c r="A331" t="s">
        <v>67</v>
      </c>
      <c r="B331" t="s">
        <v>500</v>
      </c>
      <c r="C331" t="s">
        <v>1796</v>
      </c>
      <c r="D331" t="s">
        <v>1290</v>
      </c>
      <c r="E331" t="s">
        <v>241</v>
      </c>
      <c r="F331">
        <v>10</v>
      </c>
      <c r="G331" t="s">
        <v>213</v>
      </c>
    </row>
    <row r="332" spans="1:7" x14ac:dyDescent="0.25">
      <c r="A332" t="s">
        <v>68</v>
      </c>
      <c r="B332" t="s">
        <v>500</v>
      </c>
      <c r="C332" t="s">
        <v>1419</v>
      </c>
      <c r="D332" t="s">
        <v>1298</v>
      </c>
      <c r="E332" t="s">
        <v>241</v>
      </c>
      <c r="F332">
        <v>21</v>
      </c>
      <c r="G332" t="s">
        <v>213</v>
      </c>
    </row>
    <row r="333" spans="1:7" x14ac:dyDescent="0.25">
      <c r="A333" t="s">
        <v>68</v>
      </c>
      <c r="B333" t="s">
        <v>502</v>
      </c>
      <c r="C333" t="s">
        <v>1420</v>
      </c>
      <c r="D333" t="s">
        <v>1298</v>
      </c>
      <c r="E333" t="s">
        <v>241</v>
      </c>
      <c r="F333">
        <v>20</v>
      </c>
      <c r="G333" t="s">
        <v>213</v>
      </c>
    </row>
    <row r="334" spans="1:7" x14ac:dyDescent="0.25">
      <c r="A334" t="s">
        <v>69</v>
      </c>
      <c r="B334" t="s">
        <v>500</v>
      </c>
      <c r="C334" t="s">
        <v>1421</v>
      </c>
      <c r="D334" t="s">
        <v>1325</v>
      </c>
      <c r="E334" t="s">
        <v>241</v>
      </c>
      <c r="F334">
        <v>15</v>
      </c>
      <c r="G334" t="s">
        <v>213</v>
      </c>
    </row>
    <row r="335" spans="1:7" x14ac:dyDescent="0.25">
      <c r="A335" t="s">
        <v>69</v>
      </c>
      <c r="B335" t="s">
        <v>502</v>
      </c>
      <c r="C335" t="s">
        <v>1422</v>
      </c>
      <c r="D335" t="s">
        <v>1325</v>
      </c>
      <c r="E335" t="s">
        <v>241</v>
      </c>
      <c r="F335">
        <v>19</v>
      </c>
      <c r="G335" t="s">
        <v>213</v>
      </c>
    </row>
    <row r="336" spans="1:7" x14ac:dyDescent="0.25">
      <c r="A336" t="s">
        <v>100</v>
      </c>
      <c r="B336" t="s">
        <v>584</v>
      </c>
      <c r="C336" t="s">
        <v>1424</v>
      </c>
      <c r="D336" t="s">
        <v>1338</v>
      </c>
      <c r="E336" t="s">
        <v>241</v>
      </c>
      <c r="F336">
        <v>5</v>
      </c>
      <c r="G336" t="s">
        <v>214</v>
      </c>
    </row>
    <row r="337" spans="1:7" x14ac:dyDescent="0.25">
      <c r="A337" t="s">
        <v>100</v>
      </c>
      <c r="B337" t="s">
        <v>936</v>
      </c>
      <c r="C337" t="s">
        <v>1804</v>
      </c>
      <c r="D337" t="s">
        <v>1338</v>
      </c>
      <c r="E337" t="s">
        <v>241</v>
      </c>
      <c r="F337">
        <v>3</v>
      </c>
      <c r="G337" t="s">
        <v>214</v>
      </c>
    </row>
    <row r="338" spans="1:7" x14ac:dyDescent="0.25">
      <c r="A338" t="s">
        <v>112</v>
      </c>
      <c r="B338" t="s">
        <v>502</v>
      </c>
      <c r="C338" t="s">
        <v>1806</v>
      </c>
      <c r="D338" t="s">
        <v>1358</v>
      </c>
      <c r="E338" t="s">
        <v>241</v>
      </c>
      <c r="F338">
        <v>19</v>
      </c>
      <c r="G338" t="s">
        <v>213</v>
      </c>
    </row>
    <row r="339" spans="1:7" x14ac:dyDescent="0.25">
      <c r="A339" t="s">
        <v>112</v>
      </c>
      <c r="B339" t="s">
        <v>504</v>
      </c>
      <c r="C339" t="s">
        <v>1426</v>
      </c>
      <c r="D339" t="s">
        <v>1358</v>
      </c>
      <c r="E339" t="s">
        <v>241</v>
      </c>
      <c r="F339">
        <v>11</v>
      </c>
      <c r="G339" t="s">
        <v>213</v>
      </c>
    </row>
    <row r="340" spans="1:7" x14ac:dyDescent="0.25">
      <c r="A340" t="s">
        <v>112</v>
      </c>
      <c r="B340" t="s">
        <v>506</v>
      </c>
      <c r="C340" t="s">
        <v>1427</v>
      </c>
      <c r="D340" t="s">
        <v>1358</v>
      </c>
      <c r="E340" t="s">
        <v>241</v>
      </c>
      <c r="F340">
        <v>19</v>
      </c>
      <c r="G340" t="s">
        <v>213</v>
      </c>
    </row>
    <row r="341" spans="1:7" x14ac:dyDescent="0.25">
      <c r="A341" t="s">
        <v>112</v>
      </c>
      <c r="B341" t="s">
        <v>736</v>
      </c>
      <c r="C341" t="s">
        <v>1807</v>
      </c>
      <c r="D341" t="s">
        <v>1358</v>
      </c>
      <c r="E341" t="s">
        <v>241</v>
      </c>
      <c r="F341">
        <v>18</v>
      </c>
      <c r="G341" t="s">
        <v>213</v>
      </c>
    </row>
    <row r="342" spans="1:7" x14ac:dyDescent="0.25">
      <c r="A342" t="s">
        <v>113</v>
      </c>
      <c r="B342" t="s">
        <v>502</v>
      </c>
      <c r="C342" t="s">
        <v>1808</v>
      </c>
      <c r="D342" t="s">
        <v>1391</v>
      </c>
      <c r="E342" t="s">
        <v>241</v>
      </c>
      <c r="F342">
        <v>28</v>
      </c>
      <c r="G342" t="s">
        <v>213</v>
      </c>
    </row>
    <row r="343" spans="1:7" x14ac:dyDescent="0.25">
      <c r="A343" t="s">
        <v>67</v>
      </c>
      <c r="B343" t="s">
        <v>574</v>
      </c>
      <c r="C343" t="s">
        <v>1814</v>
      </c>
      <c r="D343" t="s">
        <v>1290</v>
      </c>
      <c r="E343" t="s">
        <v>241</v>
      </c>
      <c r="F343">
        <v>14</v>
      </c>
      <c r="G343" t="s">
        <v>213</v>
      </c>
    </row>
    <row r="344" spans="1:7" x14ac:dyDescent="0.25">
      <c r="A344" t="s">
        <v>69</v>
      </c>
      <c r="B344" t="s">
        <v>574</v>
      </c>
      <c r="C344" t="s">
        <v>1815</v>
      </c>
      <c r="D344" t="s">
        <v>1325</v>
      </c>
      <c r="E344" t="s">
        <v>241</v>
      </c>
      <c r="F344">
        <v>11</v>
      </c>
      <c r="G344" t="s">
        <v>213</v>
      </c>
    </row>
    <row r="345" spans="1:7" x14ac:dyDescent="0.25">
      <c r="A345" t="s">
        <v>100</v>
      </c>
      <c r="B345" t="s">
        <v>965</v>
      </c>
      <c r="C345" t="s">
        <v>1816</v>
      </c>
      <c r="D345" t="s">
        <v>1338</v>
      </c>
      <c r="E345" t="s">
        <v>241</v>
      </c>
      <c r="F345">
        <v>14</v>
      </c>
      <c r="G345" t="s">
        <v>213</v>
      </c>
    </row>
    <row r="346" spans="1:7" x14ac:dyDescent="0.25">
      <c r="A346" t="s">
        <v>112</v>
      </c>
      <c r="B346" t="s">
        <v>574</v>
      </c>
      <c r="C346" t="s">
        <v>1821</v>
      </c>
      <c r="D346" t="s">
        <v>1358</v>
      </c>
      <c r="E346" t="s">
        <v>241</v>
      </c>
      <c r="F346">
        <v>17</v>
      </c>
      <c r="G346" t="s">
        <v>213</v>
      </c>
    </row>
    <row r="347" spans="1:7" x14ac:dyDescent="0.25">
      <c r="A347" t="s">
        <v>112</v>
      </c>
      <c r="B347" t="s">
        <v>965</v>
      </c>
      <c r="C347" t="s">
        <v>1822</v>
      </c>
      <c r="D347" t="s">
        <v>1358</v>
      </c>
      <c r="E347" t="s">
        <v>241</v>
      </c>
      <c r="F347">
        <v>18</v>
      </c>
      <c r="G347" t="s">
        <v>213</v>
      </c>
    </row>
    <row r="348" spans="1:7" x14ac:dyDescent="0.25">
      <c r="A348" t="s">
        <v>19</v>
      </c>
      <c r="B348" t="s">
        <v>365</v>
      </c>
      <c r="C348" t="s">
        <v>1105</v>
      </c>
      <c r="D348" t="s">
        <v>1106</v>
      </c>
      <c r="E348" t="s">
        <v>242</v>
      </c>
      <c r="F348">
        <v>13</v>
      </c>
      <c r="G348" t="s">
        <v>212</v>
      </c>
    </row>
    <row r="349" spans="1:7" x14ac:dyDescent="0.25">
      <c r="A349" t="s">
        <v>19</v>
      </c>
      <c r="B349" t="s">
        <v>406</v>
      </c>
      <c r="C349" t="s">
        <v>1435</v>
      </c>
      <c r="D349" t="s">
        <v>1106</v>
      </c>
      <c r="E349" t="s">
        <v>242</v>
      </c>
      <c r="F349">
        <v>13</v>
      </c>
      <c r="G349" t="s">
        <v>212</v>
      </c>
    </row>
    <row r="350" spans="1:7" x14ac:dyDescent="0.25">
      <c r="A350" t="s">
        <v>19</v>
      </c>
      <c r="B350" t="s">
        <v>448</v>
      </c>
      <c r="C350" t="s">
        <v>1108</v>
      </c>
      <c r="D350" t="s">
        <v>1106</v>
      </c>
      <c r="E350" t="s">
        <v>242</v>
      </c>
      <c r="F350">
        <v>30</v>
      </c>
      <c r="G350" t="s">
        <v>213</v>
      </c>
    </row>
    <row r="351" spans="1:7" x14ac:dyDescent="0.25">
      <c r="A351" t="s">
        <v>19</v>
      </c>
      <c r="B351" t="s">
        <v>450</v>
      </c>
      <c r="C351" t="s">
        <v>1109</v>
      </c>
      <c r="D351" t="s">
        <v>1106</v>
      </c>
      <c r="E351" t="s">
        <v>242</v>
      </c>
      <c r="F351">
        <v>24</v>
      </c>
      <c r="G351" t="s">
        <v>213</v>
      </c>
    </row>
    <row r="352" spans="1:7" x14ac:dyDescent="0.25">
      <c r="A352" t="s">
        <v>56</v>
      </c>
      <c r="B352" t="s">
        <v>448</v>
      </c>
      <c r="C352" t="s">
        <v>1112</v>
      </c>
      <c r="D352" t="s">
        <v>1111</v>
      </c>
      <c r="E352" t="s">
        <v>242</v>
      </c>
      <c r="F352">
        <v>30</v>
      </c>
      <c r="G352" t="s">
        <v>213</v>
      </c>
    </row>
    <row r="353" spans="1:7" x14ac:dyDescent="0.25">
      <c r="A353" t="s">
        <v>56</v>
      </c>
      <c r="B353" t="s">
        <v>450</v>
      </c>
      <c r="C353" t="s">
        <v>1528</v>
      </c>
      <c r="D353" t="s">
        <v>1111</v>
      </c>
      <c r="E353" t="s">
        <v>242</v>
      </c>
      <c r="F353">
        <v>15</v>
      </c>
      <c r="G353" t="s">
        <v>213</v>
      </c>
    </row>
    <row r="354" spans="1:7" x14ac:dyDescent="0.25">
      <c r="A354" t="s">
        <v>65</v>
      </c>
      <c r="B354" t="s">
        <v>365</v>
      </c>
      <c r="C354" t="s">
        <v>195</v>
      </c>
      <c r="D354" t="s">
        <v>1113</v>
      </c>
      <c r="E354" t="s">
        <v>242</v>
      </c>
      <c r="F354">
        <v>14</v>
      </c>
      <c r="G354" t="s">
        <v>212</v>
      </c>
    </row>
    <row r="355" spans="1:7" x14ac:dyDescent="0.25">
      <c r="A355" t="s">
        <v>65</v>
      </c>
      <c r="B355" t="s">
        <v>368</v>
      </c>
      <c r="C355" t="s">
        <v>1114</v>
      </c>
      <c r="D355" t="s">
        <v>1113</v>
      </c>
      <c r="E355" t="s">
        <v>242</v>
      </c>
      <c r="F355">
        <v>8</v>
      </c>
      <c r="G355" t="s">
        <v>212</v>
      </c>
    </row>
    <row r="356" spans="1:7" x14ac:dyDescent="0.25">
      <c r="A356" t="s">
        <v>65</v>
      </c>
      <c r="B356" t="s">
        <v>370</v>
      </c>
      <c r="C356" t="s">
        <v>1626</v>
      </c>
      <c r="D356" t="s">
        <v>1113</v>
      </c>
      <c r="E356" t="s">
        <v>242</v>
      </c>
      <c r="F356">
        <v>6</v>
      </c>
      <c r="G356" t="s">
        <v>212</v>
      </c>
    </row>
    <row r="357" spans="1:7" x14ac:dyDescent="0.25">
      <c r="A357" t="s">
        <v>65</v>
      </c>
      <c r="B357" t="s">
        <v>406</v>
      </c>
      <c r="C357" t="s">
        <v>1115</v>
      </c>
      <c r="D357" t="s">
        <v>1113</v>
      </c>
      <c r="E357" t="s">
        <v>242</v>
      </c>
      <c r="F357">
        <v>17</v>
      </c>
      <c r="G357" t="s">
        <v>212</v>
      </c>
    </row>
    <row r="358" spans="1:7" x14ac:dyDescent="0.25">
      <c r="A358" t="s">
        <v>65</v>
      </c>
      <c r="B358" t="s">
        <v>448</v>
      </c>
      <c r="C358" t="s">
        <v>1116</v>
      </c>
      <c r="D358" t="s">
        <v>1113</v>
      </c>
      <c r="E358" t="s">
        <v>242</v>
      </c>
      <c r="F358">
        <v>28</v>
      </c>
      <c r="G358" t="s">
        <v>213</v>
      </c>
    </row>
    <row r="359" spans="1:7" x14ac:dyDescent="0.25">
      <c r="A359" t="s">
        <v>65</v>
      </c>
      <c r="B359" t="s">
        <v>450</v>
      </c>
      <c r="C359" t="s">
        <v>1117</v>
      </c>
      <c r="D359" t="s">
        <v>1113</v>
      </c>
      <c r="E359" t="s">
        <v>242</v>
      </c>
      <c r="F359">
        <v>18</v>
      </c>
      <c r="G359" t="s">
        <v>213</v>
      </c>
    </row>
    <row r="360" spans="1:7" x14ac:dyDescent="0.25">
      <c r="A360" t="s">
        <v>106</v>
      </c>
      <c r="B360" t="s">
        <v>365</v>
      </c>
      <c r="C360" t="s">
        <v>1131</v>
      </c>
      <c r="D360" t="s">
        <v>1132</v>
      </c>
      <c r="E360" t="s">
        <v>242</v>
      </c>
      <c r="F360">
        <v>30</v>
      </c>
      <c r="G360" t="s">
        <v>212</v>
      </c>
    </row>
    <row r="361" spans="1:7" x14ac:dyDescent="0.25">
      <c r="A361" t="s">
        <v>106</v>
      </c>
      <c r="B361" t="s">
        <v>372</v>
      </c>
      <c r="C361" t="s">
        <v>1135</v>
      </c>
      <c r="D361" t="s">
        <v>1132</v>
      </c>
      <c r="E361" t="s">
        <v>242</v>
      </c>
      <c r="F361">
        <v>27</v>
      </c>
      <c r="G361" t="s">
        <v>212</v>
      </c>
    </row>
    <row r="362" spans="1:7" x14ac:dyDescent="0.25">
      <c r="A362" t="s">
        <v>106</v>
      </c>
      <c r="B362" t="s">
        <v>376</v>
      </c>
      <c r="C362" t="s">
        <v>1137</v>
      </c>
      <c r="D362" t="s">
        <v>1132</v>
      </c>
      <c r="E362" t="s">
        <v>242</v>
      </c>
      <c r="F362">
        <v>24</v>
      </c>
      <c r="G362" t="s">
        <v>212</v>
      </c>
    </row>
    <row r="363" spans="1:7" x14ac:dyDescent="0.25">
      <c r="A363" t="s">
        <v>106</v>
      </c>
      <c r="B363" t="s">
        <v>378</v>
      </c>
      <c r="C363" t="s">
        <v>1138</v>
      </c>
      <c r="D363" t="s">
        <v>1132</v>
      </c>
      <c r="E363" t="s">
        <v>242</v>
      </c>
      <c r="F363">
        <v>22</v>
      </c>
      <c r="G363" t="s">
        <v>212</v>
      </c>
    </row>
    <row r="364" spans="1:7" x14ac:dyDescent="0.25">
      <c r="A364" t="s">
        <v>106</v>
      </c>
      <c r="B364" t="s">
        <v>510</v>
      </c>
      <c r="C364" t="s">
        <v>204</v>
      </c>
      <c r="D364" t="s">
        <v>1132</v>
      </c>
      <c r="E364" t="s">
        <v>242</v>
      </c>
      <c r="F364">
        <v>27</v>
      </c>
      <c r="G364" t="s">
        <v>212</v>
      </c>
    </row>
    <row r="365" spans="1:7" x14ac:dyDescent="0.25">
      <c r="A365" t="s">
        <v>106</v>
      </c>
      <c r="B365" t="s">
        <v>382</v>
      </c>
      <c r="C365" t="s">
        <v>1140</v>
      </c>
      <c r="D365" t="s">
        <v>1132</v>
      </c>
      <c r="E365" t="s">
        <v>242</v>
      </c>
      <c r="F365">
        <v>23</v>
      </c>
      <c r="G365" t="s">
        <v>212</v>
      </c>
    </row>
    <row r="366" spans="1:7" x14ac:dyDescent="0.25">
      <c r="A366" t="s">
        <v>106</v>
      </c>
      <c r="B366" t="s">
        <v>591</v>
      </c>
      <c r="C366" t="s">
        <v>1722</v>
      </c>
      <c r="D366" t="s">
        <v>1132</v>
      </c>
      <c r="E366" t="s">
        <v>242</v>
      </c>
      <c r="F366">
        <v>21</v>
      </c>
      <c r="G366" t="s">
        <v>212</v>
      </c>
    </row>
    <row r="367" spans="1:7" x14ac:dyDescent="0.25">
      <c r="A367" t="s">
        <v>106</v>
      </c>
      <c r="B367" t="s">
        <v>384</v>
      </c>
      <c r="C367" t="s">
        <v>1141</v>
      </c>
      <c r="D367" t="s">
        <v>1132</v>
      </c>
      <c r="E367" t="s">
        <v>242</v>
      </c>
      <c r="F367">
        <v>26</v>
      </c>
      <c r="G367" t="s">
        <v>212</v>
      </c>
    </row>
    <row r="368" spans="1:7" x14ac:dyDescent="0.25">
      <c r="A368" t="s">
        <v>106</v>
      </c>
      <c r="B368" t="s">
        <v>386</v>
      </c>
      <c r="C368" t="s">
        <v>1723</v>
      </c>
      <c r="D368" t="s">
        <v>1132</v>
      </c>
      <c r="E368" t="s">
        <v>242</v>
      </c>
      <c r="F368">
        <v>29</v>
      </c>
      <c r="G368" t="s">
        <v>212</v>
      </c>
    </row>
    <row r="369" spans="1:7" x14ac:dyDescent="0.25">
      <c r="A369" t="s">
        <v>106</v>
      </c>
      <c r="B369" t="s">
        <v>757</v>
      </c>
      <c r="C369" t="s">
        <v>1724</v>
      </c>
      <c r="D369" t="s">
        <v>1132</v>
      </c>
      <c r="E369" t="s">
        <v>242</v>
      </c>
      <c r="F369">
        <v>14</v>
      </c>
      <c r="G369" t="s">
        <v>212</v>
      </c>
    </row>
    <row r="370" spans="1:7" x14ac:dyDescent="0.25">
      <c r="A370" t="s">
        <v>106</v>
      </c>
      <c r="B370" t="s">
        <v>593</v>
      </c>
      <c r="C370" t="s">
        <v>1725</v>
      </c>
      <c r="D370" t="s">
        <v>1132</v>
      </c>
      <c r="E370" t="s">
        <v>242</v>
      </c>
      <c r="F370">
        <v>11</v>
      </c>
      <c r="G370" t="s">
        <v>212</v>
      </c>
    </row>
    <row r="371" spans="1:7" x14ac:dyDescent="0.25">
      <c r="A371" t="s">
        <v>106</v>
      </c>
      <c r="B371" t="s">
        <v>406</v>
      </c>
      <c r="C371" t="s">
        <v>205</v>
      </c>
      <c r="D371" t="s">
        <v>1132</v>
      </c>
      <c r="E371" t="s">
        <v>242</v>
      </c>
      <c r="F371">
        <v>23</v>
      </c>
      <c r="G371" t="s">
        <v>212</v>
      </c>
    </row>
    <row r="372" spans="1:7" x14ac:dyDescent="0.25">
      <c r="A372" t="s">
        <v>106</v>
      </c>
      <c r="B372" t="s">
        <v>408</v>
      </c>
      <c r="C372" t="s">
        <v>1726</v>
      </c>
      <c r="D372" t="s">
        <v>1132</v>
      </c>
      <c r="E372" t="s">
        <v>242</v>
      </c>
      <c r="F372">
        <v>26</v>
      </c>
      <c r="G372" t="s">
        <v>212</v>
      </c>
    </row>
    <row r="373" spans="1:7" x14ac:dyDescent="0.25">
      <c r="A373" t="s">
        <v>106</v>
      </c>
      <c r="B373" t="s">
        <v>598</v>
      </c>
      <c r="C373" t="s">
        <v>1145</v>
      </c>
      <c r="D373" t="s">
        <v>1132</v>
      </c>
      <c r="E373" t="s">
        <v>242</v>
      </c>
      <c r="F373">
        <v>9</v>
      </c>
      <c r="G373" t="s">
        <v>212</v>
      </c>
    </row>
    <row r="374" spans="1:7" x14ac:dyDescent="0.25">
      <c r="A374" t="s">
        <v>106</v>
      </c>
      <c r="B374" t="s">
        <v>412</v>
      </c>
      <c r="C374" t="s">
        <v>1147</v>
      </c>
      <c r="D374" t="s">
        <v>1132</v>
      </c>
      <c r="E374" t="s">
        <v>242</v>
      </c>
      <c r="F374">
        <v>28</v>
      </c>
      <c r="G374" t="s">
        <v>212</v>
      </c>
    </row>
    <row r="375" spans="1:7" x14ac:dyDescent="0.25">
      <c r="A375" t="s">
        <v>106</v>
      </c>
      <c r="B375" t="s">
        <v>1148</v>
      </c>
      <c r="C375" t="s">
        <v>1149</v>
      </c>
      <c r="D375" t="s">
        <v>1132</v>
      </c>
      <c r="E375" t="s">
        <v>242</v>
      </c>
      <c r="F375">
        <v>14</v>
      </c>
      <c r="G375" t="s">
        <v>212</v>
      </c>
    </row>
    <row r="376" spans="1:7" x14ac:dyDescent="0.25">
      <c r="A376" t="s">
        <v>106</v>
      </c>
      <c r="B376" t="s">
        <v>524</v>
      </c>
      <c r="C376" t="s">
        <v>1152</v>
      </c>
      <c r="D376" t="s">
        <v>1132</v>
      </c>
      <c r="E376" t="s">
        <v>242</v>
      </c>
      <c r="F376">
        <v>18</v>
      </c>
      <c r="G376" t="s">
        <v>215</v>
      </c>
    </row>
    <row r="377" spans="1:7" x14ac:dyDescent="0.25">
      <c r="A377" t="s">
        <v>106</v>
      </c>
      <c r="B377" t="s">
        <v>526</v>
      </c>
      <c r="C377" t="s">
        <v>1153</v>
      </c>
      <c r="D377" t="s">
        <v>1132</v>
      </c>
      <c r="E377" t="s">
        <v>242</v>
      </c>
      <c r="F377">
        <v>20</v>
      </c>
      <c r="G377" t="s">
        <v>215</v>
      </c>
    </row>
    <row r="378" spans="1:7" x14ac:dyDescent="0.25">
      <c r="A378" t="s">
        <v>106</v>
      </c>
      <c r="B378" t="s">
        <v>530</v>
      </c>
      <c r="C378" t="s">
        <v>1727</v>
      </c>
      <c r="D378" t="s">
        <v>1132</v>
      </c>
      <c r="E378" t="s">
        <v>242</v>
      </c>
      <c r="F378">
        <v>22</v>
      </c>
      <c r="G378" t="s">
        <v>215</v>
      </c>
    </row>
    <row r="379" spans="1:7" x14ac:dyDescent="0.25">
      <c r="A379" t="s">
        <v>106</v>
      </c>
      <c r="B379" t="s">
        <v>532</v>
      </c>
      <c r="C379" t="s">
        <v>1155</v>
      </c>
      <c r="D379" t="s">
        <v>1132</v>
      </c>
      <c r="E379" t="s">
        <v>242</v>
      </c>
      <c r="F379">
        <v>19</v>
      </c>
      <c r="G379" t="s">
        <v>215</v>
      </c>
    </row>
    <row r="380" spans="1:7" x14ac:dyDescent="0.25">
      <c r="A380" t="s">
        <v>106</v>
      </c>
      <c r="B380" t="s">
        <v>534</v>
      </c>
      <c r="C380" t="s">
        <v>1156</v>
      </c>
      <c r="D380" t="s">
        <v>1132</v>
      </c>
      <c r="E380" t="s">
        <v>242</v>
      </c>
      <c r="F380">
        <v>20</v>
      </c>
      <c r="G380" t="s">
        <v>215</v>
      </c>
    </row>
    <row r="381" spans="1:7" x14ac:dyDescent="0.25">
      <c r="A381" t="s">
        <v>106</v>
      </c>
      <c r="B381" t="s">
        <v>953</v>
      </c>
      <c r="C381" t="s">
        <v>1157</v>
      </c>
      <c r="D381" t="s">
        <v>1132</v>
      </c>
      <c r="E381" t="s">
        <v>242</v>
      </c>
      <c r="F381">
        <v>10</v>
      </c>
      <c r="G381" t="s">
        <v>215</v>
      </c>
    </row>
    <row r="382" spans="1:7" x14ac:dyDescent="0.25">
      <c r="A382" t="s">
        <v>106</v>
      </c>
      <c r="B382" t="s">
        <v>536</v>
      </c>
      <c r="C382" t="s">
        <v>1158</v>
      </c>
      <c r="D382" t="s">
        <v>1132</v>
      </c>
      <c r="E382" t="s">
        <v>242</v>
      </c>
      <c r="F382">
        <v>6</v>
      </c>
      <c r="G382" t="s">
        <v>215</v>
      </c>
    </row>
    <row r="383" spans="1:7" x14ac:dyDescent="0.25">
      <c r="A383" t="s">
        <v>106</v>
      </c>
      <c r="B383" t="s">
        <v>436</v>
      </c>
      <c r="C383" t="s">
        <v>1159</v>
      </c>
      <c r="D383" t="s">
        <v>1132</v>
      </c>
      <c r="E383" t="s">
        <v>242</v>
      </c>
      <c r="F383">
        <v>15</v>
      </c>
      <c r="G383" t="s">
        <v>215</v>
      </c>
    </row>
    <row r="384" spans="1:7" x14ac:dyDescent="0.25">
      <c r="A384" t="s">
        <v>106</v>
      </c>
      <c r="B384" t="s">
        <v>538</v>
      </c>
      <c r="C384" t="s">
        <v>1160</v>
      </c>
      <c r="D384" t="s">
        <v>1132</v>
      </c>
      <c r="E384" t="s">
        <v>242</v>
      </c>
      <c r="F384">
        <v>17</v>
      </c>
      <c r="G384" t="s">
        <v>215</v>
      </c>
    </row>
    <row r="385" spans="1:7" x14ac:dyDescent="0.25">
      <c r="A385" t="s">
        <v>106</v>
      </c>
      <c r="B385" t="s">
        <v>540</v>
      </c>
      <c r="C385" t="s">
        <v>1161</v>
      </c>
      <c r="D385" t="s">
        <v>1132</v>
      </c>
      <c r="E385" t="s">
        <v>242</v>
      </c>
      <c r="F385">
        <v>15</v>
      </c>
      <c r="G385" t="s">
        <v>215</v>
      </c>
    </row>
    <row r="386" spans="1:7" x14ac:dyDescent="0.25">
      <c r="A386" t="s">
        <v>106</v>
      </c>
      <c r="B386" t="s">
        <v>438</v>
      </c>
      <c r="C386" t="s">
        <v>1728</v>
      </c>
      <c r="D386" t="s">
        <v>1132</v>
      </c>
      <c r="E386" t="s">
        <v>242</v>
      </c>
      <c r="F386">
        <v>13</v>
      </c>
      <c r="G386" t="s">
        <v>215</v>
      </c>
    </row>
    <row r="387" spans="1:7" x14ac:dyDescent="0.25">
      <c r="A387" t="s">
        <v>106</v>
      </c>
      <c r="B387" t="s">
        <v>960</v>
      </c>
      <c r="C387" t="s">
        <v>1162</v>
      </c>
      <c r="D387" t="s">
        <v>1132</v>
      </c>
      <c r="E387" t="s">
        <v>242</v>
      </c>
      <c r="F387">
        <v>14</v>
      </c>
      <c r="G387" t="s">
        <v>215</v>
      </c>
    </row>
    <row r="388" spans="1:7" x14ac:dyDescent="0.25">
      <c r="A388" t="s">
        <v>106</v>
      </c>
      <c r="B388" t="s">
        <v>542</v>
      </c>
      <c r="C388" t="s">
        <v>1163</v>
      </c>
      <c r="D388" t="s">
        <v>1132</v>
      </c>
      <c r="E388" t="s">
        <v>242</v>
      </c>
      <c r="F388">
        <v>18</v>
      </c>
      <c r="G388" t="s">
        <v>215</v>
      </c>
    </row>
    <row r="389" spans="1:7" x14ac:dyDescent="0.25">
      <c r="A389" t="s">
        <v>106</v>
      </c>
      <c r="B389" t="s">
        <v>544</v>
      </c>
      <c r="C389" t="s">
        <v>1164</v>
      </c>
      <c r="D389" t="s">
        <v>1132</v>
      </c>
      <c r="E389" t="s">
        <v>242</v>
      </c>
      <c r="F389">
        <v>22</v>
      </c>
      <c r="G389" t="s">
        <v>215</v>
      </c>
    </row>
    <row r="390" spans="1:7" x14ac:dyDescent="0.25">
      <c r="A390" t="s">
        <v>106</v>
      </c>
      <c r="B390" t="s">
        <v>448</v>
      </c>
      <c r="C390" t="s">
        <v>1171</v>
      </c>
      <c r="D390" t="s">
        <v>1132</v>
      </c>
      <c r="E390" t="s">
        <v>242</v>
      </c>
      <c r="F390">
        <v>29</v>
      </c>
      <c r="G390" t="s">
        <v>213</v>
      </c>
    </row>
    <row r="391" spans="1:7" x14ac:dyDescent="0.25">
      <c r="A391" t="s">
        <v>106</v>
      </c>
      <c r="B391" t="s">
        <v>450</v>
      </c>
      <c r="C391" t="s">
        <v>1172</v>
      </c>
      <c r="D391" t="s">
        <v>1132</v>
      </c>
      <c r="E391" t="s">
        <v>242</v>
      </c>
      <c r="F391">
        <v>27</v>
      </c>
      <c r="G391" t="s">
        <v>213</v>
      </c>
    </row>
    <row r="392" spans="1:7" x14ac:dyDescent="0.25">
      <c r="A392" t="s">
        <v>106</v>
      </c>
      <c r="B392" t="s">
        <v>452</v>
      </c>
      <c r="C392" t="s">
        <v>1173</v>
      </c>
      <c r="D392" t="s">
        <v>1132</v>
      </c>
      <c r="E392" t="s">
        <v>242</v>
      </c>
      <c r="F392">
        <v>27</v>
      </c>
      <c r="G392" t="s">
        <v>213</v>
      </c>
    </row>
    <row r="393" spans="1:7" x14ac:dyDescent="0.25">
      <c r="A393" t="s">
        <v>106</v>
      </c>
      <c r="B393" t="s">
        <v>454</v>
      </c>
      <c r="C393" t="s">
        <v>1174</v>
      </c>
      <c r="D393" t="s">
        <v>1132</v>
      </c>
      <c r="E393" t="s">
        <v>242</v>
      </c>
      <c r="F393">
        <v>28</v>
      </c>
      <c r="G393" t="s">
        <v>213</v>
      </c>
    </row>
    <row r="394" spans="1:7" x14ac:dyDescent="0.25">
      <c r="A394" t="s">
        <v>106</v>
      </c>
      <c r="B394" t="s">
        <v>456</v>
      </c>
      <c r="C394" t="s">
        <v>1175</v>
      </c>
      <c r="D394" t="s">
        <v>1132</v>
      </c>
      <c r="E394" t="s">
        <v>242</v>
      </c>
      <c r="F394">
        <v>30</v>
      </c>
      <c r="G394" t="s">
        <v>213</v>
      </c>
    </row>
    <row r="395" spans="1:7" x14ac:dyDescent="0.25">
      <c r="A395" t="s">
        <v>106</v>
      </c>
      <c r="B395" t="s">
        <v>458</v>
      </c>
      <c r="C395" t="s">
        <v>1176</v>
      </c>
      <c r="D395" t="s">
        <v>1132</v>
      </c>
      <c r="E395" t="s">
        <v>242</v>
      </c>
      <c r="F395">
        <v>27</v>
      </c>
      <c r="G395" t="s">
        <v>213</v>
      </c>
    </row>
    <row r="396" spans="1:7" x14ac:dyDescent="0.25">
      <c r="A396" t="s">
        <v>106</v>
      </c>
      <c r="B396" t="s">
        <v>460</v>
      </c>
      <c r="C396" t="s">
        <v>1177</v>
      </c>
      <c r="D396" t="s">
        <v>1132</v>
      </c>
      <c r="E396" t="s">
        <v>242</v>
      </c>
      <c r="F396">
        <v>29</v>
      </c>
      <c r="G396" t="s">
        <v>213</v>
      </c>
    </row>
    <row r="397" spans="1:7" x14ac:dyDescent="0.25">
      <c r="A397" t="s">
        <v>106</v>
      </c>
      <c r="B397" t="s">
        <v>462</v>
      </c>
      <c r="C397" t="s">
        <v>1729</v>
      </c>
      <c r="D397" t="s">
        <v>1132</v>
      </c>
      <c r="E397" t="s">
        <v>242</v>
      </c>
      <c r="F397">
        <v>27</v>
      </c>
      <c r="G397" t="s">
        <v>213</v>
      </c>
    </row>
    <row r="398" spans="1:7" x14ac:dyDescent="0.25">
      <c r="A398" t="s">
        <v>106</v>
      </c>
      <c r="B398" t="s">
        <v>464</v>
      </c>
      <c r="C398" t="s">
        <v>1730</v>
      </c>
      <c r="D398" t="s">
        <v>1132</v>
      </c>
      <c r="E398" t="s">
        <v>242</v>
      </c>
      <c r="F398">
        <v>27</v>
      </c>
      <c r="G398" t="s">
        <v>213</v>
      </c>
    </row>
    <row r="399" spans="1:7" x14ac:dyDescent="0.25">
      <c r="A399" t="s">
        <v>106</v>
      </c>
      <c r="B399" t="s">
        <v>480</v>
      </c>
      <c r="C399" t="s">
        <v>1731</v>
      </c>
      <c r="D399" t="s">
        <v>1132</v>
      </c>
      <c r="E399" t="s">
        <v>242</v>
      </c>
      <c r="F399">
        <v>28</v>
      </c>
      <c r="G399" t="s">
        <v>214</v>
      </c>
    </row>
    <row r="400" spans="1:7" x14ac:dyDescent="0.25">
      <c r="A400" t="s">
        <v>106</v>
      </c>
      <c r="B400" t="s">
        <v>679</v>
      </c>
      <c r="C400" t="s">
        <v>1181</v>
      </c>
      <c r="D400" t="s">
        <v>1132</v>
      </c>
      <c r="E400" t="s">
        <v>242</v>
      </c>
      <c r="F400">
        <v>15</v>
      </c>
      <c r="G400" t="s">
        <v>214</v>
      </c>
    </row>
    <row r="401" spans="1:7" x14ac:dyDescent="0.25">
      <c r="A401" t="s">
        <v>106</v>
      </c>
      <c r="B401" t="s">
        <v>852</v>
      </c>
      <c r="C401" t="s">
        <v>1732</v>
      </c>
      <c r="D401" t="s">
        <v>1132</v>
      </c>
      <c r="E401" t="s">
        <v>242</v>
      </c>
      <c r="F401">
        <v>17</v>
      </c>
      <c r="G401" t="s">
        <v>214</v>
      </c>
    </row>
    <row r="402" spans="1:7" x14ac:dyDescent="0.25">
      <c r="A402" t="s">
        <v>106</v>
      </c>
      <c r="B402" t="s">
        <v>638</v>
      </c>
      <c r="C402" t="s">
        <v>1184</v>
      </c>
      <c r="D402" t="s">
        <v>1132</v>
      </c>
      <c r="E402" t="s">
        <v>242</v>
      </c>
      <c r="F402">
        <v>26</v>
      </c>
      <c r="G402" t="s">
        <v>214</v>
      </c>
    </row>
    <row r="403" spans="1:7" x14ac:dyDescent="0.25">
      <c r="A403" t="s">
        <v>107</v>
      </c>
      <c r="B403" t="s">
        <v>370</v>
      </c>
      <c r="C403" t="s">
        <v>1188</v>
      </c>
      <c r="D403" t="s">
        <v>1187</v>
      </c>
      <c r="E403" t="s">
        <v>242</v>
      </c>
      <c r="F403">
        <v>26</v>
      </c>
      <c r="G403" t="s">
        <v>212</v>
      </c>
    </row>
    <row r="404" spans="1:7" x14ac:dyDescent="0.25">
      <c r="A404" t="s">
        <v>107</v>
      </c>
      <c r="B404" t="s">
        <v>372</v>
      </c>
      <c r="C404" t="s">
        <v>1189</v>
      </c>
      <c r="D404" t="s">
        <v>1187</v>
      </c>
      <c r="E404" t="s">
        <v>242</v>
      </c>
      <c r="F404">
        <v>25</v>
      </c>
      <c r="G404" t="s">
        <v>212</v>
      </c>
    </row>
    <row r="405" spans="1:7" x14ac:dyDescent="0.25">
      <c r="A405" t="s">
        <v>107</v>
      </c>
      <c r="B405" t="s">
        <v>376</v>
      </c>
      <c r="C405" t="s">
        <v>1733</v>
      </c>
      <c r="D405" t="s">
        <v>1187</v>
      </c>
      <c r="E405" t="s">
        <v>242</v>
      </c>
      <c r="F405">
        <v>30</v>
      </c>
      <c r="G405" t="s">
        <v>212</v>
      </c>
    </row>
    <row r="406" spans="1:7" x14ac:dyDescent="0.25">
      <c r="A406" t="s">
        <v>107</v>
      </c>
      <c r="B406" t="s">
        <v>406</v>
      </c>
      <c r="C406" t="s">
        <v>1191</v>
      </c>
      <c r="D406" t="s">
        <v>1187</v>
      </c>
      <c r="E406" t="s">
        <v>242</v>
      </c>
      <c r="F406">
        <v>30</v>
      </c>
      <c r="G406" t="s">
        <v>212</v>
      </c>
    </row>
    <row r="407" spans="1:7" x14ac:dyDescent="0.25">
      <c r="A407" t="s">
        <v>107</v>
      </c>
      <c r="B407" t="s">
        <v>760</v>
      </c>
      <c r="C407" t="s">
        <v>1192</v>
      </c>
      <c r="D407" t="s">
        <v>1187</v>
      </c>
      <c r="E407" t="s">
        <v>242</v>
      </c>
      <c r="F407">
        <v>16</v>
      </c>
      <c r="G407" t="s">
        <v>212</v>
      </c>
    </row>
    <row r="408" spans="1:7" x14ac:dyDescent="0.25">
      <c r="A408" t="s">
        <v>107</v>
      </c>
      <c r="B408" t="s">
        <v>448</v>
      </c>
      <c r="C408" t="s">
        <v>1193</v>
      </c>
      <c r="D408" t="s">
        <v>1187</v>
      </c>
      <c r="E408" t="s">
        <v>242</v>
      </c>
      <c r="F408">
        <v>26</v>
      </c>
      <c r="G408" t="s">
        <v>213</v>
      </c>
    </row>
    <row r="409" spans="1:7" x14ac:dyDescent="0.25">
      <c r="A409" t="s">
        <v>107</v>
      </c>
      <c r="B409" t="s">
        <v>450</v>
      </c>
      <c r="C409" t="s">
        <v>1194</v>
      </c>
      <c r="D409" t="s">
        <v>1187</v>
      </c>
      <c r="E409" t="s">
        <v>242</v>
      </c>
      <c r="F409">
        <v>27</v>
      </c>
      <c r="G409" t="s">
        <v>213</v>
      </c>
    </row>
    <row r="410" spans="1:7" x14ac:dyDescent="0.25">
      <c r="A410" t="s">
        <v>107</v>
      </c>
      <c r="B410" t="s">
        <v>452</v>
      </c>
      <c r="C410" t="s">
        <v>1195</v>
      </c>
      <c r="D410" t="s">
        <v>1187</v>
      </c>
      <c r="E410" t="s">
        <v>242</v>
      </c>
      <c r="F410">
        <v>26</v>
      </c>
      <c r="G410" t="s">
        <v>213</v>
      </c>
    </row>
    <row r="411" spans="1:7" x14ac:dyDescent="0.25">
      <c r="A411" t="s">
        <v>107</v>
      </c>
      <c r="B411" t="s">
        <v>454</v>
      </c>
      <c r="C411" t="s">
        <v>1196</v>
      </c>
      <c r="D411" t="s">
        <v>1187</v>
      </c>
      <c r="E411" t="s">
        <v>242</v>
      </c>
      <c r="F411">
        <v>28</v>
      </c>
      <c r="G411" t="s">
        <v>213</v>
      </c>
    </row>
    <row r="412" spans="1:7" x14ac:dyDescent="0.25">
      <c r="A412" t="s">
        <v>107</v>
      </c>
      <c r="B412" t="s">
        <v>456</v>
      </c>
      <c r="C412" t="s">
        <v>206</v>
      </c>
      <c r="D412" t="s">
        <v>1187</v>
      </c>
      <c r="E412" t="s">
        <v>242</v>
      </c>
      <c r="F412">
        <v>27</v>
      </c>
      <c r="G412" t="s">
        <v>213</v>
      </c>
    </row>
    <row r="413" spans="1:7" x14ac:dyDescent="0.25">
      <c r="A413" t="s">
        <v>107</v>
      </c>
      <c r="B413" t="s">
        <v>480</v>
      </c>
      <c r="C413" t="s">
        <v>1734</v>
      </c>
      <c r="D413" t="s">
        <v>1187</v>
      </c>
      <c r="E413" t="s">
        <v>242</v>
      </c>
      <c r="F413">
        <v>26</v>
      </c>
      <c r="G413" t="s">
        <v>214</v>
      </c>
    </row>
    <row r="414" spans="1:7" x14ac:dyDescent="0.25">
      <c r="A414" t="s">
        <v>107</v>
      </c>
      <c r="B414" t="s">
        <v>638</v>
      </c>
      <c r="C414" t="s">
        <v>1735</v>
      </c>
      <c r="D414" t="s">
        <v>1187</v>
      </c>
      <c r="E414" t="s">
        <v>242</v>
      </c>
      <c r="F414">
        <v>22</v>
      </c>
      <c r="G414" t="s">
        <v>214</v>
      </c>
    </row>
    <row r="415" spans="1:7" x14ac:dyDescent="0.25">
      <c r="A415" t="s">
        <v>108</v>
      </c>
      <c r="B415" t="s">
        <v>757</v>
      </c>
      <c r="C415" t="s">
        <v>1736</v>
      </c>
      <c r="D415" t="s">
        <v>1199</v>
      </c>
      <c r="E415" t="s">
        <v>242</v>
      </c>
      <c r="F415">
        <v>10</v>
      </c>
      <c r="G415" t="s">
        <v>212</v>
      </c>
    </row>
    <row r="416" spans="1:7" x14ac:dyDescent="0.25">
      <c r="A416" t="s">
        <v>109</v>
      </c>
      <c r="B416" t="s">
        <v>524</v>
      </c>
      <c r="C416" t="s">
        <v>1737</v>
      </c>
      <c r="D416" t="s">
        <v>1201</v>
      </c>
      <c r="E416" t="s">
        <v>242</v>
      </c>
      <c r="F416">
        <v>14</v>
      </c>
      <c r="G416" t="s">
        <v>215</v>
      </c>
    </row>
    <row r="417" spans="1:7" x14ac:dyDescent="0.25">
      <c r="A417" t="s">
        <v>109</v>
      </c>
      <c r="B417" t="s">
        <v>526</v>
      </c>
      <c r="C417" t="s">
        <v>1738</v>
      </c>
      <c r="D417" t="s">
        <v>1201</v>
      </c>
      <c r="E417" t="s">
        <v>242</v>
      </c>
      <c r="F417">
        <v>13</v>
      </c>
      <c r="G417" t="s">
        <v>215</v>
      </c>
    </row>
    <row r="418" spans="1:7" x14ac:dyDescent="0.25">
      <c r="A418" t="s">
        <v>109</v>
      </c>
      <c r="B418" t="s">
        <v>448</v>
      </c>
      <c r="C418" t="s">
        <v>1200</v>
      </c>
      <c r="D418" t="s">
        <v>1201</v>
      </c>
      <c r="E418" t="s">
        <v>242</v>
      </c>
      <c r="F418">
        <v>27</v>
      </c>
      <c r="G418" t="s">
        <v>213</v>
      </c>
    </row>
    <row r="419" spans="1:7" x14ac:dyDescent="0.25">
      <c r="A419" t="s">
        <v>109</v>
      </c>
      <c r="B419" t="s">
        <v>482</v>
      </c>
      <c r="C419" t="s">
        <v>1739</v>
      </c>
      <c r="D419" t="s">
        <v>1201</v>
      </c>
      <c r="E419" t="s">
        <v>242</v>
      </c>
      <c r="F419">
        <v>8</v>
      </c>
      <c r="G419" t="s">
        <v>214</v>
      </c>
    </row>
    <row r="420" spans="1:7" x14ac:dyDescent="0.25">
      <c r="A420" t="s">
        <v>110</v>
      </c>
      <c r="B420" t="s">
        <v>365</v>
      </c>
      <c r="C420" t="s">
        <v>1203</v>
      </c>
      <c r="D420" t="s">
        <v>1204</v>
      </c>
      <c r="E420" t="s">
        <v>242</v>
      </c>
      <c r="F420">
        <v>7</v>
      </c>
      <c r="G420" t="s">
        <v>212</v>
      </c>
    </row>
    <row r="421" spans="1:7" x14ac:dyDescent="0.25">
      <c r="A421" t="s">
        <v>110</v>
      </c>
      <c r="B421" t="s">
        <v>368</v>
      </c>
      <c r="C421" t="s">
        <v>1205</v>
      </c>
      <c r="D421" t="s">
        <v>1204</v>
      </c>
      <c r="E421" t="s">
        <v>242</v>
      </c>
      <c r="F421">
        <v>13</v>
      </c>
      <c r="G421" t="s">
        <v>212</v>
      </c>
    </row>
    <row r="422" spans="1:7" x14ac:dyDescent="0.25">
      <c r="A422" t="s">
        <v>110</v>
      </c>
      <c r="B422" t="s">
        <v>370</v>
      </c>
      <c r="C422" t="s">
        <v>1740</v>
      </c>
      <c r="D422" t="s">
        <v>1204</v>
      </c>
      <c r="E422" t="s">
        <v>242</v>
      </c>
      <c r="F422">
        <v>8</v>
      </c>
      <c r="G422" t="s">
        <v>212</v>
      </c>
    </row>
    <row r="423" spans="1:7" x14ac:dyDescent="0.25">
      <c r="A423" t="s">
        <v>110</v>
      </c>
      <c r="B423" t="s">
        <v>757</v>
      </c>
      <c r="C423" t="s">
        <v>1741</v>
      </c>
      <c r="D423" t="s">
        <v>1204</v>
      </c>
      <c r="E423" t="s">
        <v>242</v>
      </c>
      <c r="F423">
        <v>8</v>
      </c>
      <c r="G423" t="s">
        <v>212</v>
      </c>
    </row>
    <row r="424" spans="1:7" x14ac:dyDescent="0.25">
      <c r="A424" t="s">
        <v>110</v>
      </c>
      <c r="B424" t="s">
        <v>406</v>
      </c>
      <c r="C424" t="s">
        <v>207</v>
      </c>
      <c r="D424" t="s">
        <v>1204</v>
      </c>
      <c r="E424" t="s">
        <v>242</v>
      </c>
      <c r="F424">
        <v>18</v>
      </c>
      <c r="G424" t="s">
        <v>212</v>
      </c>
    </row>
    <row r="425" spans="1:7" x14ac:dyDescent="0.25">
      <c r="A425" t="s">
        <v>110</v>
      </c>
      <c r="B425" t="s">
        <v>598</v>
      </c>
      <c r="C425" t="s">
        <v>1742</v>
      </c>
      <c r="D425" t="s">
        <v>1204</v>
      </c>
      <c r="E425" t="s">
        <v>242</v>
      </c>
      <c r="F425">
        <v>25</v>
      </c>
      <c r="G425" t="s">
        <v>212</v>
      </c>
    </row>
    <row r="426" spans="1:7" x14ac:dyDescent="0.25">
      <c r="A426" t="s">
        <v>110</v>
      </c>
      <c r="B426" t="s">
        <v>524</v>
      </c>
      <c r="C426" t="s">
        <v>1209</v>
      </c>
      <c r="D426" t="s">
        <v>1204</v>
      </c>
      <c r="E426" t="s">
        <v>242</v>
      </c>
      <c r="F426">
        <v>15</v>
      </c>
      <c r="G426" t="s">
        <v>215</v>
      </c>
    </row>
    <row r="427" spans="1:7" x14ac:dyDescent="0.25">
      <c r="A427" t="s">
        <v>110</v>
      </c>
      <c r="B427" t="s">
        <v>526</v>
      </c>
      <c r="C427" t="s">
        <v>1210</v>
      </c>
      <c r="D427" t="s">
        <v>1204</v>
      </c>
      <c r="E427" t="s">
        <v>242</v>
      </c>
      <c r="F427">
        <v>16</v>
      </c>
      <c r="G427" t="s">
        <v>215</v>
      </c>
    </row>
    <row r="428" spans="1:7" x14ac:dyDescent="0.25">
      <c r="A428" t="s">
        <v>110</v>
      </c>
      <c r="B428" t="s">
        <v>528</v>
      </c>
      <c r="C428" t="s">
        <v>1211</v>
      </c>
      <c r="D428" t="s">
        <v>1204</v>
      </c>
      <c r="E428" t="s">
        <v>242</v>
      </c>
      <c r="F428">
        <v>15</v>
      </c>
      <c r="G428" t="s">
        <v>215</v>
      </c>
    </row>
    <row r="429" spans="1:7" x14ac:dyDescent="0.25">
      <c r="A429" t="s">
        <v>110</v>
      </c>
      <c r="B429" t="s">
        <v>530</v>
      </c>
      <c r="C429" t="s">
        <v>1212</v>
      </c>
      <c r="D429" t="s">
        <v>1204</v>
      </c>
      <c r="E429" t="s">
        <v>242</v>
      </c>
      <c r="F429">
        <v>13</v>
      </c>
      <c r="G429" t="s">
        <v>215</v>
      </c>
    </row>
    <row r="430" spans="1:7" x14ac:dyDescent="0.25">
      <c r="A430" t="s">
        <v>110</v>
      </c>
      <c r="B430" t="s">
        <v>534</v>
      </c>
      <c r="C430" t="s">
        <v>1214</v>
      </c>
      <c r="D430" t="s">
        <v>1204</v>
      </c>
      <c r="E430" t="s">
        <v>242</v>
      </c>
      <c r="F430">
        <v>14</v>
      </c>
      <c r="G430" t="s">
        <v>215</v>
      </c>
    </row>
    <row r="431" spans="1:7" x14ac:dyDescent="0.25">
      <c r="A431" t="s">
        <v>110</v>
      </c>
      <c r="B431" t="s">
        <v>953</v>
      </c>
      <c r="C431" t="s">
        <v>1215</v>
      </c>
      <c r="D431" t="s">
        <v>1204</v>
      </c>
      <c r="E431" t="s">
        <v>242</v>
      </c>
      <c r="F431">
        <v>12</v>
      </c>
      <c r="G431" t="s">
        <v>215</v>
      </c>
    </row>
    <row r="432" spans="1:7" x14ac:dyDescent="0.25">
      <c r="A432" t="s">
        <v>110</v>
      </c>
      <c r="B432" t="s">
        <v>436</v>
      </c>
      <c r="C432" t="s">
        <v>1743</v>
      </c>
      <c r="D432" t="s">
        <v>1204</v>
      </c>
      <c r="E432" t="s">
        <v>242</v>
      </c>
      <c r="F432">
        <v>14</v>
      </c>
      <c r="G432" t="s">
        <v>215</v>
      </c>
    </row>
    <row r="433" spans="1:7" x14ac:dyDescent="0.25">
      <c r="A433" t="s">
        <v>110</v>
      </c>
      <c r="B433" t="s">
        <v>538</v>
      </c>
      <c r="C433" t="s">
        <v>1217</v>
      </c>
      <c r="D433" t="s">
        <v>1204</v>
      </c>
      <c r="E433" t="s">
        <v>242</v>
      </c>
      <c r="F433">
        <v>14</v>
      </c>
      <c r="G433" t="s">
        <v>215</v>
      </c>
    </row>
    <row r="434" spans="1:7" x14ac:dyDescent="0.25">
      <c r="A434" t="s">
        <v>110</v>
      </c>
      <c r="B434" t="s">
        <v>438</v>
      </c>
      <c r="C434" t="s">
        <v>1219</v>
      </c>
      <c r="D434" t="s">
        <v>1204</v>
      </c>
      <c r="E434" t="s">
        <v>242</v>
      </c>
      <c r="F434">
        <v>12</v>
      </c>
      <c r="G434" t="s">
        <v>215</v>
      </c>
    </row>
    <row r="435" spans="1:7" x14ac:dyDescent="0.25">
      <c r="A435" t="s">
        <v>110</v>
      </c>
      <c r="B435" t="s">
        <v>960</v>
      </c>
      <c r="C435" t="s">
        <v>1220</v>
      </c>
      <c r="D435" t="s">
        <v>1204</v>
      </c>
      <c r="E435" t="s">
        <v>242</v>
      </c>
      <c r="F435">
        <v>15</v>
      </c>
      <c r="G435" t="s">
        <v>215</v>
      </c>
    </row>
    <row r="436" spans="1:7" x14ac:dyDescent="0.25">
      <c r="A436" t="s">
        <v>110</v>
      </c>
      <c r="B436" t="s">
        <v>542</v>
      </c>
      <c r="C436" t="s">
        <v>1744</v>
      </c>
      <c r="D436" t="s">
        <v>1204</v>
      </c>
      <c r="E436" t="s">
        <v>242</v>
      </c>
      <c r="F436">
        <v>15</v>
      </c>
      <c r="G436" t="s">
        <v>215</v>
      </c>
    </row>
    <row r="437" spans="1:7" x14ac:dyDescent="0.25">
      <c r="A437" t="s">
        <v>110</v>
      </c>
      <c r="B437" t="s">
        <v>544</v>
      </c>
      <c r="C437" t="s">
        <v>1745</v>
      </c>
      <c r="D437" t="s">
        <v>1204</v>
      </c>
      <c r="E437" t="s">
        <v>242</v>
      </c>
      <c r="F437">
        <v>7</v>
      </c>
      <c r="G437" t="s">
        <v>215</v>
      </c>
    </row>
    <row r="438" spans="1:7" x14ac:dyDescent="0.25">
      <c r="A438" t="s">
        <v>110</v>
      </c>
      <c r="B438" t="s">
        <v>546</v>
      </c>
      <c r="C438" t="s">
        <v>1746</v>
      </c>
      <c r="D438" t="s">
        <v>1204</v>
      </c>
      <c r="E438" t="s">
        <v>242</v>
      </c>
      <c r="F438">
        <v>18</v>
      </c>
      <c r="G438" t="s">
        <v>215</v>
      </c>
    </row>
    <row r="439" spans="1:7" x14ac:dyDescent="0.25">
      <c r="A439" t="s">
        <v>110</v>
      </c>
      <c r="B439" t="s">
        <v>548</v>
      </c>
      <c r="C439" t="s">
        <v>1747</v>
      </c>
      <c r="D439" t="s">
        <v>1204</v>
      </c>
      <c r="E439" t="s">
        <v>242</v>
      </c>
      <c r="F439">
        <v>20</v>
      </c>
      <c r="G439" t="s">
        <v>215</v>
      </c>
    </row>
    <row r="440" spans="1:7" x14ac:dyDescent="0.25">
      <c r="A440" t="s">
        <v>110</v>
      </c>
      <c r="B440" t="s">
        <v>550</v>
      </c>
      <c r="C440" t="s">
        <v>1221</v>
      </c>
      <c r="D440" t="s">
        <v>1204</v>
      </c>
      <c r="E440" t="s">
        <v>242</v>
      </c>
      <c r="F440">
        <v>19</v>
      </c>
      <c r="G440" t="s">
        <v>215</v>
      </c>
    </row>
    <row r="441" spans="1:7" x14ac:dyDescent="0.25">
      <c r="A441" t="s">
        <v>110</v>
      </c>
      <c r="B441" t="s">
        <v>448</v>
      </c>
      <c r="C441" t="s">
        <v>1222</v>
      </c>
      <c r="D441" t="s">
        <v>1204</v>
      </c>
      <c r="E441" t="s">
        <v>242</v>
      </c>
      <c r="F441">
        <v>28</v>
      </c>
      <c r="G441" t="s">
        <v>213</v>
      </c>
    </row>
    <row r="442" spans="1:7" x14ac:dyDescent="0.25">
      <c r="A442" t="s">
        <v>110</v>
      </c>
      <c r="B442" t="s">
        <v>450</v>
      </c>
      <c r="C442" t="s">
        <v>1223</v>
      </c>
      <c r="D442" t="s">
        <v>1204</v>
      </c>
      <c r="E442" t="s">
        <v>242</v>
      </c>
      <c r="F442">
        <v>30</v>
      </c>
      <c r="G442" t="s">
        <v>213</v>
      </c>
    </row>
    <row r="443" spans="1:7" x14ac:dyDescent="0.25">
      <c r="A443" t="s">
        <v>110</v>
      </c>
      <c r="B443" t="s">
        <v>452</v>
      </c>
      <c r="C443" t="s">
        <v>208</v>
      </c>
      <c r="D443" t="s">
        <v>1204</v>
      </c>
      <c r="E443" t="s">
        <v>242</v>
      </c>
      <c r="F443">
        <v>28</v>
      </c>
      <c r="G443" t="s">
        <v>213</v>
      </c>
    </row>
    <row r="444" spans="1:7" x14ac:dyDescent="0.25">
      <c r="A444" t="s">
        <v>110</v>
      </c>
      <c r="B444" t="s">
        <v>454</v>
      </c>
      <c r="C444" t="s">
        <v>1224</v>
      </c>
      <c r="D444" t="s">
        <v>1204</v>
      </c>
      <c r="E444" t="s">
        <v>242</v>
      </c>
      <c r="F444">
        <v>25</v>
      </c>
      <c r="G444" t="s">
        <v>213</v>
      </c>
    </row>
    <row r="445" spans="1:7" x14ac:dyDescent="0.25">
      <c r="A445" t="s">
        <v>110</v>
      </c>
      <c r="B445" t="s">
        <v>456</v>
      </c>
      <c r="C445" t="s">
        <v>1225</v>
      </c>
      <c r="D445" t="s">
        <v>1204</v>
      </c>
      <c r="E445" t="s">
        <v>242</v>
      </c>
      <c r="F445">
        <v>30</v>
      </c>
      <c r="G445" t="s">
        <v>213</v>
      </c>
    </row>
    <row r="446" spans="1:7" x14ac:dyDescent="0.25">
      <c r="A446" t="s">
        <v>110</v>
      </c>
      <c r="B446" t="s">
        <v>458</v>
      </c>
      <c r="C446" t="s">
        <v>1226</v>
      </c>
      <c r="D446" t="s">
        <v>1204</v>
      </c>
      <c r="E446" t="s">
        <v>242</v>
      </c>
      <c r="F446">
        <v>29</v>
      </c>
      <c r="G446" t="s">
        <v>213</v>
      </c>
    </row>
    <row r="447" spans="1:7" x14ac:dyDescent="0.25">
      <c r="A447" t="s">
        <v>111</v>
      </c>
      <c r="B447" t="s">
        <v>448</v>
      </c>
      <c r="C447" t="s">
        <v>1748</v>
      </c>
      <c r="D447" t="s">
        <v>1229</v>
      </c>
      <c r="E447" t="s">
        <v>242</v>
      </c>
      <c r="F447">
        <v>28</v>
      </c>
      <c r="G447" t="s">
        <v>213</v>
      </c>
    </row>
    <row r="448" spans="1:7" x14ac:dyDescent="0.25">
      <c r="A448" t="s">
        <v>65</v>
      </c>
      <c r="B448" t="s">
        <v>1232</v>
      </c>
      <c r="C448" t="s">
        <v>1233</v>
      </c>
      <c r="D448" t="s">
        <v>1113</v>
      </c>
      <c r="E448" t="s">
        <v>242</v>
      </c>
      <c r="F448">
        <v>2</v>
      </c>
      <c r="G448" t="s">
        <v>213</v>
      </c>
    </row>
    <row r="449" spans="1:7" x14ac:dyDescent="0.25">
      <c r="A449" t="s">
        <v>106</v>
      </c>
      <c r="B449" t="s">
        <v>1232</v>
      </c>
      <c r="C449" t="s">
        <v>1768</v>
      </c>
      <c r="D449" t="s">
        <v>1132</v>
      </c>
      <c r="E449" t="s">
        <v>242</v>
      </c>
      <c r="F449">
        <v>23</v>
      </c>
      <c r="G449" t="s">
        <v>213</v>
      </c>
    </row>
    <row r="450" spans="1:7" x14ac:dyDescent="0.25">
      <c r="A450" t="s">
        <v>106</v>
      </c>
      <c r="B450" t="s">
        <v>800</v>
      </c>
      <c r="C450" t="s">
        <v>1234</v>
      </c>
      <c r="D450" t="s">
        <v>1132</v>
      </c>
      <c r="E450" t="s">
        <v>242</v>
      </c>
      <c r="F450">
        <v>30</v>
      </c>
      <c r="G450" t="s">
        <v>213</v>
      </c>
    </row>
    <row r="451" spans="1:7" x14ac:dyDescent="0.25">
      <c r="A451" t="s">
        <v>107</v>
      </c>
      <c r="B451" t="s">
        <v>1232</v>
      </c>
      <c r="C451" t="s">
        <v>1769</v>
      </c>
      <c r="D451" t="s">
        <v>1187</v>
      </c>
      <c r="E451" t="s">
        <v>242</v>
      </c>
      <c r="F451">
        <v>21</v>
      </c>
      <c r="G451" t="s">
        <v>213</v>
      </c>
    </row>
    <row r="452" spans="1:7" x14ac:dyDescent="0.25">
      <c r="A452" t="s">
        <v>110</v>
      </c>
      <c r="B452" t="s">
        <v>1232</v>
      </c>
      <c r="C452" t="s">
        <v>1237</v>
      </c>
      <c r="D452" t="s">
        <v>1204</v>
      </c>
      <c r="E452" t="s">
        <v>242</v>
      </c>
      <c r="F452">
        <v>23</v>
      </c>
      <c r="G452" t="s">
        <v>213</v>
      </c>
    </row>
    <row r="453" spans="1:7" x14ac:dyDescent="0.25">
      <c r="A453" t="s">
        <v>19</v>
      </c>
      <c r="B453" t="s">
        <v>500</v>
      </c>
      <c r="C453" t="s">
        <v>1239</v>
      </c>
      <c r="D453" t="s">
        <v>1106</v>
      </c>
      <c r="E453" t="s">
        <v>242</v>
      </c>
      <c r="F453">
        <v>20</v>
      </c>
      <c r="G453" t="s">
        <v>213</v>
      </c>
    </row>
    <row r="454" spans="1:7" x14ac:dyDescent="0.25">
      <c r="A454" t="s">
        <v>65</v>
      </c>
      <c r="B454" t="s">
        <v>500</v>
      </c>
      <c r="C454" t="s">
        <v>1240</v>
      </c>
      <c r="D454" t="s">
        <v>1113</v>
      </c>
      <c r="E454" t="s">
        <v>242</v>
      </c>
      <c r="F454">
        <v>17</v>
      </c>
      <c r="G454" t="s">
        <v>213</v>
      </c>
    </row>
    <row r="455" spans="1:7" x14ac:dyDescent="0.25">
      <c r="A455" t="s">
        <v>106</v>
      </c>
      <c r="B455" t="s">
        <v>500</v>
      </c>
      <c r="C455" t="s">
        <v>1244</v>
      </c>
      <c r="D455" t="s">
        <v>1132</v>
      </c>
      <c r="E455" t="s">
        <v>242</v>
      </c>
      <c r="F455">
        <v>30</v>
      </c>
      <c r="G455" t="s">
        <v>213</v>
      </c>
    </row>
    <row r="456" spans="1:7" x14ac:dyDescent="0.25">
      <c r="A456" t="s">
        <v>106</v>
      </c>
      <c r="B456" t="s">
        <v>502</v>
      </c>
      <c r="C456" t="s">
        <v>1245</v>
      </c>
      <c r="D456" t="s">
        <v>1132</v>
      </c>
      <c r="E456" t="s">
        <v>242</v>
      </c>
      <c r="F456">
        <v>26</v>
      </c>
      <c r="G456" t="s">
        <v>213</v>
      </c>
    </row>
    <row r="457" spans="1:7" x14ac:dyDescent="0.25">
      <c r="A457" t="s">
        <v>106</v>
      </c>
      <c r="B457" t="s">
        <v>504</v>
      </c>
      <c r="C457" t="s">
        <v>1246</v>
      </c>
      <c r="D457" t="s">
        <v>1132</v>
      </c>
      <c r="E457" t="s">
        <v>242</v>
      </c>
      <c r="F457">
        <v>26</v>
      </c>
      <c r="G457" t="s">
        <v>213</v>
      </c>
    </row>
    <row r="458" spans="1:7" x14ac:dyDescent="0.25">
      <c r="A458" t="s">
        <v>106</v>
      </c>
      <c r="B458" t="s">
        <v>506</v>
      </c>
      <c r="C458" t="s">
        <v>1247</v>
      </c>
      <c r="D458" t="s">
        <v>1132</v>
      </c>
      <c r="E458" t="s">
        <v>242</v>
      </c>
      <c r="F458">
        <v>29</v>
      </c>
      <c r="G458" t="s">
        <v>213</v>
      </c>
    </row>
    <row r="459" spans="1:7" x14ac:dyDescent="0.25">
      <c r="A459" t="s">
        <v>106</v>
      </c>
      <c r="B459" t="s">
        <v>736</v>
      </c>
      <c r="C459" t="s">
        <v>1248</v>
      </c>
      <c r="D459" t="s">
        <v>1132</v>
      </c>
      <c r="E459" t="s">
        <v>242</v>
      </c>
      <c r="F459">
        <v>24</v>
      </c>
      <c r="G459" t="s">
        <v>213</v>
      </c>
    </row>
    <row r="460" spans="1:7" x14ac:dyDescent="0.25">
      <c r="A460" t="s">
        <v>107</v>
      </c>
      <c r="B460" t="s">
        <v>500</v>
      </c>
      <c r="C460" t="s">
        <v>1252</v>
      </c>
      <c r="D460" t="s">
        <v>1187</v>
      </c>
      <c r="E460" t="s">
        <v>242</v>
      </c>
      <c r="F460">
        <v>26</v>
      </c>
      <c r="G460" t="s">
        <v>213</v>
      </c>
    </row>
    <row r="461" spans="1:7" x14ac:dyDescent="0.25">
      <c r="A461" t="s">
        <v>110</v>
      </c>
      <c r="B461" t="s">
        <v>500</v>
      </c>
      <c r="C461" t="s">
        <v>1254</v>
      </c>
      <c r="D461" t="s">
        <v>1204</v>
      </c>
      <c r="E461" t="s">
        <v>242</v>
      </c>
      <c r="F461">
        <v>25</v>
      </c>
      <c r="G461" t="s">
        <v>213</v>
      </c>
    </row>
    <row r="462" spans="1:7" x14ac:dyDescent="0.25">
      <c r="A462" t="s">
        <v>110</v>
      </c>
      <c r="B462" t="s">
        <v>502</v>
      </c>
      <c r="C462" t="s">
        <v>1255</v>
      </c>
      <c r="D462" t="s">
        <v>1204</v>
      </c>
      <c r="E462" t="s">
        <v>242</v>
      </c>
      <c r="F462">
        <v>26</v>
      </c>
      <c r="G462" t="s">
        <v>213</v>
      </c>
    </row>
    <row r="463" spans="1:7" x14ac:dyDescent="0.25">
      <c r="A463" t="s">
        <v>111</v>
      </c>
      <c r="B463" t="s">
        <v>500</v>
      </c>
      <c r="C463" t="s">
        <v>1805</v>
      </c>
      <c r="D463" t="s">
        <v>1229</v>
      </c>
      <c r="E463" t="s">
        <v>242</v>
      </c>
      <c r="F463">
        <v>10</v>
      </c>
      <c r="G463" t="s">
        <v>213</v>
      </c>
    </row>
    <row r="464" spans="1:7" x14ac:dyDescent="0.25">
      <c r="A464" t="s">
        <v>106</v>
      </c>
      <c r="B464" t="s">
        <v>574</v>
      </c>
      <c r="C464" t="s">
        <v>1817</v>
      </c>
      <c r="D464" t="s">
        <v>1132</v>
      </c>
      <c r="E464" t="s">
        <v>242</v>
      </c>
      <c r="F464">
        <v>27</v>
      </c>
      <c r="G464" t="s">
        <v>213</v>
      </c>
    </row>
    <row r="465" spans="1:7" x14ac:dyDescent="0.25">
      <c r="A465" t="s">
        <v>106</v>
      </c>
      <c r="B465" t="s">
        <v>965</v>
      </c>
      <c r="C465" t="s">
        <v>1818</v>
      </c>
      <c r="D465" t="s">
        <v>1132</v>
      </c>
      <c r="E465" t="s">
        <v>242</v>
      </c>
      <c r="F465">
        <v>8</v>
      </c>
      <c r="G465" t="s">
        <v>213</v>
      </c>
    </row>
    <row r="466" spans="1:7" x14ac:dyDescent="0.25">
      <c r="A466" t="s">
        <v>107</v>
      </c>
      <c r="B466" t="s">
        <v>574</v>
      </c>
      <c r="C466" t="s">
        <v>1819</v>
      </c>
      <c r="D466" t="s">
        <v>1187</v>
      </c>
      <c r="E466" t="s">
        <v>242</v>
      </c>
      <c r="F466">
        <v>28</v>
      </c>
      <c r="G466" t="s">
        <v>213</v>
      </c>
    </row>
    <row r="467" spans="1:7" x14ac:dyDescent="0.25">
      <c r="A467" t="s">
        <v>110</v>
      </c>
      <c r="B467" t="s">
        <v>574</v>
      </c>
      <c r="C467" t="s">
        <v>1820</v>
      </c>
      <c r="D467" t="s">
        <v>1204</v>
      </c>
      <c r="E467" t="s">
        <v>242</v>
      </c>
      <c r="F467">
        <v>11</v>
      </c>
      <c r="G467" t="s">
        <v>213</v>
      </c>
    </row>
    <row r="468" spans="1:7" x14ac:dyDescent="0.25">
      <c r="A468" t="s">
        <v>56</v>
      </c>
      <c r="B468" t="s">
        <v>1825</v>
      </c>
      <c r="C468" t="s">
        <v>1826</v>
      </c>
      <c r="D468" t="s">
        <v>1827</v>
      </c>
      <c r="E468" t="s">
        <v>242</v>
      </c>
      <c r="F468">
        <v>25</v>
      </c>
      <c r="G468" t="s">
        <v>212</v>
      </c>
    </row>
    <row r="469" spans="1:7" x14ac:dyDescent="0.25">
      <c r="A469" t="s">
        <v>56</v>
      </c>
      <c r="B469" t="s">
        <v>452</v>
      </c>
      <c r="C469" t="s">
        <v>1828</v>
      </c>
      <c r="D469" t="s">
        <v>1827</v>
      </c>
      <c r="E469" t="s">
        <v>242</v>
      </c>
      <c r="F469">
        <v>25</v>
      </c>
      <c r="G469" t="s">
        <v>213</v>
      </c>
    </row>
    <row r="470" spans="1:7" x14ac:dyDescent="0.25">
      <c r="A470" t="s">
        <v>56</v>
      </c>
      <c r="B470" t="s">
        <v>454</v>
      </c>
      <c r="C470" t="s">
        <v>1829</v>
      </c>
      <c r="D470" t="s">
        <v>1827</v>
      </c>
      <c r="E470" t="s">
        <v>242</v>
      </c>
      <c r="F470">
        <v>25</v>
      </c>
      <c r="G470" t="s">
        <v>213</v>
      </c>
    </row>
    <row r="471" spans="1:7" x14ac:dyDescent="0.25">
      <c r="A471" t="s">
        <v>30</v>
      </c>
      <c r="B471" t="s">
        <v>760</v>
      </c>
      <c r="C471" t="s">
        <v>1441</v>
      </c>
      <c r="D471" t="s">
        <v>826</v>
      </c>
      <c r="E471" t="s">
        <v>141</v>
      </c>
      <c r="F471">
        <v>23</v>
      </c>
      <c r="G471" t="s">
        <v>212</v>
      </c>
    </row>
    <row r="472" spans="1:7" x14ac:dyDescent="0.25">
      <c r="A472" t="s">
        <v>30</v>
      </c>
      <c r="B472" t="s">
        <v>448</v>
      </c>
      <c r="C472" t="s">
        <v>827</v>
      </c>
      <c r="D472" t="s">
        <v>826</v>
      </c>
      <c r="E472" t="s">
        <v>141</v>
      </c>
      <c r="F472">
        <v>27</v>
      </c>
      <c r="G472" t="s">
        <v>213</v>
      </c>
    </row>
    <row r="473" spans="1:7" x14ac:dyDescent="0.25">
      <c r="A473" t="s">
        <v>30</v>
      </c>
      <c r="B473" t="s">
        <v>450</v>
      </c>
      <c r="C473" t="s">
        <v>828</v>
      </c>
      <c r="D473" t="s">
        <v>826</v>
      </c>
      <c r="E473" t="s">
        <v>141</v>
      </c>
      <c r="F473">
        <v>27</v>
      </c>
      <c r="G473" t="s">
        <v>213</v>
      </c>
    </row>
    <row r="474" spans="1:7" x14ac:dyDescent="0.25">
      <c r="A474" t="s">
        <v>32</v>
      </c>
      <c r="B474" t="s">
        <v>448</v>
      </c>
      <c r="C474" t="s">
        <v>831</v>
      </c>
      <c r="D474" t="s">
        <v>830</v>
      </c>
      <c r="E474" t="s">
        <v>141</v>
      </c>
      <c r="F474">
        <v>26</v>
      </c>
      <c r="G474" t="s">
        <v>213</v>
      </c>
    </row>
    <row r="475" spans="1:7" x14ac:dyDescent="0.25">
      <c r="A475" t="s">
        <v>32</v>
      </c>
      <c r="B475" t="s">
        <v>763</v>
      </c>
      <c r="C475" t="s">
        <v>1442</v>
      </c>
      <c r="D475" t="s">
        <v>830</v>
      </c>
      <c r="E475" t="s">
        <v>141</v>
      </c>
      <c r="F475">
        <v>5</v>
      </c>
      <c r="G475" t="s">
        <v>214</v>
      </c>
    </row>
    <row r="476" spans="1:7" x14ac:dyDescent="0.25">
      <c r="A476" t="s">
        <v>34</v>
      </c>
      <c r="B476" t="s">
        <v>365</v>
      </c>
      <c r="C476" t="s">
        <v>832</v>
      </c>
      <c r="D476" t="s">
        <v>833</v>
      </c>
      <c r="E476" t="s">
        <v>141</v>
      </c>
      <c r="F476">
        <v>21</v>
      </c>
      <c r="G476" t="s">
        <v>212</v>
      </c>
    </row>
    <row r="477" spans="1:7" x14ac:dyDescent="0.25">
      <c r="A477" t="s">
        <v>34</v>
      </c>
      <c r="B477" t="s">
        <v>368</v>
      </c>
      <c r="C477" t="s">
        <v>834</v>
      </c>
      <c r="D477" t="s">
        <v>833</v>
      </c>
      <c r="E477" t="s">
        <v>141</v>
      </c>
      <c r="F477">
        <v>18</v>
      </c>
      <c r="G477" t="s">
        <v>212</v>
      </c>
    </row>
    <row r="478" spans="1:7" x14ac:dyDescent="0.25">
      <c r="A478" t="s">
        <v>34</v>
      </c>
      <c r="B478" t="s">
        <v>370</v>
      </c>
      <c r="C478" t="s">
        <v>835</v>
      </c>
      <c r="D478" t="s">
        <v>833</v>
      </c>
      <c r="E478" t="s">
        <v>141</v>
      </c>
      <c r="F478">
        <v>20</v>
      </c>
      <c r="G478" t="s">
        <v>212</v>
      </c>
    </row>
    <row r="479" spans="1:7" x14ac:dyDescent="0.25">
      <c r="A479" t="s">
        <v>34</v>
      </c>
      <c r="B479" t="s">
        <v>374</v>
      </c>
      <c r="C479" t="s">
        <v>837</v>
      </c>
      <c r="D479" t="s">
        <v>833</v>
      </c>
      <c r="E479" t="s">
        <v>141</v>
      </c>
      <c r="F479">
        <v>21</v>
      </c>
      <c r="G479" t="s">
        <v>212</v>
      </c>
    </row>
    <row r="480" spans="1:7" x14ac:dyDescent="0.25">
      <c r="A480" t="s">
        <v>34</v>
      </c>
      <c r="B480" t="s">
        <v>860</v>
      </c>
      <c r="C480" t="s">
        <v>1447</v>
      </c>
      <c r="D480" t="s">
        <v>833</v>
      </c>
      <c r="E480" t="s">
        <v>141</v>
      </c>
      <c r="F480">
        <v>15</v>
      </c>
      <c r="G480" t="s">
        <v>212</v>
      </c>
    </row>
    <row r="481" spans="1:7" x14ac:dyDescent="0.25">
      <c r="A481" t="s">
        <v>34</v>
      </c>
      <c r="B481" t="s">
        <v>406</v>
      </c>
      <c r="C481" t="s">
        <v>841</v>
      </c>
      <c r="D481" t="s">
        <v>833</v>
      </c>
      <c r="E481" t="s">
        <v>141</v>
      </c>
      <c r="F481">
        <v>19</v>
      </c>
      <c r="G481" t="s">
        <v>212</v>
      </c>
    </row>
    <row r="482" spans="1:7" x14ac:dyDescent="0.25">
      <c r="A482" t="s">
        <v>34</v>
      </c>
      <c r="B482" t="s">
        <v>408</v>
      </c>
      <c r="C482" t="s">
        <v>842</v>
      </c>
      <c r="D482" t="s">
        <v>833</v>
      </c>
      <c r="E482" t="s">
        <v>141</v>
      </c>
      <c r="F482">
        <v>24</v>
      </c>
      <c r="G482" t="s">
        <v>212</v>
      </c>
    </row>
    <row r="483" spans="1:7" x14ac:dyDescent="0.25">
      <c r="A483" t="s">
        <v>34</v>
      </c>
      <c r="B483" t="s">
        <v>598</v>
      </c>
      <c r="C483" t="s">
        <v>843</v>
      </c>
      <c r="D483" t="s">
        <v>833</v>
      </c>
      <c r="E483" t="s">
        <v>141</v>
      </c>
      <c r="F483">
        <v>16</v>
      </c>
      <c r="G483" t="s">
        <v>212</v>
      </c>
    </row>
    <row r="484" spans="1:7" x14ac:dyDescent="0.25">
      <c r="A484" t="s">
        <v>34</v>
      </c>
      <c r="B484" t="s">
        <v>410</v>
      </c>
      <c r="C484" t="s">
        <v>1448</v>
      </c>
      <c r="D484" t="s">
        <v>833</v>
      </c>
      <c r="E484" t="s">
        <v>141</v>
      </c>
      <c r="F484">
        <v>19</v>
      </c>
      <c r="G484" t="s">
        <v>212</v>
      </c>
    </row>
    <row r="485" spans="1:7" x14ac:dyDescent="0.25">
      <c r="A485" t="s">
        <v>34</v>
      </c>
      <c r="B485" t="s">
        <v>1449</v>
      </c>
      <c r="C485" t="s">
        <v>1450</v>
      </c>
      <c r="D485" t="s">
        <v>833</v>
      </c>
      <c r="E485" t="s">
        <v>141</v>
      </c>
      <c r="F485">
        <v>8</v>
      </c>
      <c r="G485" t="s">
        <v>212</v>
      </c>
    </row>
    <row r="486" spans="1:7" x14ac:dyDescent="0.25">
      <c r="A486" t="s">
        <v>34</v>
      </c>
      <c r="B486" t="s">
        <v>524</v>
      </c>
      <c r="C486" t="s">
        <v>844</v>
      </c>
      <c r="D486" t="s">
        <v>833</v>
      </c>
      <c r="E486" t="s">
        <v>141</v>
      </c>
      <c r="F486">
        <v>6</v>
      </c>
      <c r="G486" t="s">
        <v>215</v>
      </c>
    </row>
    <row r="487" spans="1:7" x14ac:dyDescent="0.25">
      <c r="A487" t="s">
        <v>34</v>
      </c>
      <c r="B487" t="s">
        <v>526</v>
      </c>
      <c r="C487" t="s">
        <v>845</v>
      </c>
      <c r="D487" t="s">
        <v>833</v>
      </c>
      <c r="E487" t="s">
        <v>141</v>
      </c>
      <c r="F487">
        <v>7</v>
      </c>
      <c r="G487" t="s">
        <v>215</v>
      </c>
    </row>
    <row r="488" spans="1:7" x14ac:dyDescent="0.25">
      <c r="A488" t="s">
        <v>34</v>
      </c>
      <c r="B488" t="s">
        <v>480</v>
      </c>
      <c r="C488" t="s">
        <v>1451</v>
      </c>
      <c r="D488" t="s">
        <v>833</v>
      </c>
      <c r="E488" t="s">
        <v>141</v>
      </c>
      <c r="F488">
        <v>27</v>
      </c>
      <c r="G488" t="s">
        <v>214</v>
      </c>
    </row>
    <row r="489" spans="1:7" x14ac:dyDescent="0.25">
      <c r="A489" t="s">
        <v>34</v>
      </c>
      <c r="B489" t="s">
        <v>679</v>
      </c>
      <c r="C489" t="s">
        <v>1452</v>
      </c>
      <c r="D489" t="s">
        <v>833</v>
      </c>
      <c r="E489" t="s">
        <v>141</v>
      </c>
      <c r="F489">
        <v>25</v>
      </c>
      <c r="G489" t="s">
        <v>214</v>
      </c>
    </row>
    <row r="490" spans="1:7" x14ac:dyDescent="0.25">
      <c r="A490" t="s">
        <v>34</v>
      </c>
      <c r="B490" t="s">
        <v>864</v>
      </c>
      <c r="C490" t="s">
        <v>1453</v>
      </c>
      <c r="D490" t="s">
        <v>833</v>
      </c>
      <c r="E490" t="s">
        <v>141</v>
      </c>
      <c r="F490">
        <v>13</v>
      </c>
      <c r="G490" t="s">
        <v>214</v>
      </c>
    </row>
    <row r="491" spans="1:7" x14ac:dyDescent="0.25">
      <c r="A491" t="s">
        <v>34</v>
      </c>
      <c r="B491" t="s">
        <v>486</v>
      </c>
      <c r="C491" t="s">
        <v>849</v>
      </c>
      <c r="D491" t="s">
        <v>833</v>
      </c>
      <c r="E491" t="s">
        <v>141</v>
      </c>
      <c r="F491">
        <v>11</v>
      </c>
      <c r="G491" t="s">
        <v>214</v>
      </c>
    </row>
    <row r="492" spans="1:7" x14ac:dyDescent="0.25">
      <c r="A492" t="s">
        <v>34</v>
      </c>
      <c r="B492" t="s">
        <v>1454</v>
      </c>
      <c r="C492" t="s">
        <v>1455</v>
      </c>
      <c r="D492" t="s">
        <v>833</v>
      </c>
      <c r="E492" t="s">
        <v>141</v>
      </c>
      <c r="F492">
        <v>24</v>
      </c>
      <c r="G492" t="s">
        <v>214</v>
      </c>
    </row>
    <row r="493" spans="1:7" x14ac:dyDescent="0.25">
      <c r="A493" t="s">
        <v>34</v>
      </c>
      <c r="B493" t="s">
        <v>1456</v>
      </c>
      <c r="C493" t="s">
        <v>1457</v>
      </c>
      <c r="D493" t="s">
        <v>833</v>
      </c>
      <c r="E493" t="s">
        <v>141</v>
      </c>
      <c r="F493">
        <v>23</v>
      </c>
      <c r="G493" t="s">
        <v>214</v>
      </c>
    </row>
    <row r="494" spans="1:7" x14ac:dyDescent="0.25">
      <c r="A494" t="s">
        <v>34</v>
      </c>
      <c r="B494" t="s">
        <v>1458</v>
      </c>
      <c r="C494" t="s">
        <v>1459</v>
      </c>
      <c r="D494" t="s">
        <v>833</v>
      </c>
      <c r="E494" t="s">
        <v>141</v>
      </c>
      <c r="F494">
        <v>21</v>
      </c>
      <c r="G494" t="s">
        <v>214</v>
      </c>
    </row>
    <row r="495" spans="1:7" x14ac:dyDescent="0.25">
      <c r="A495" t="s">
        <v>35</v>
      </c>
      <c r="B495" t="s">
        <v>365</v>
      </c>
      <c r="C495" t="s">
        <v>856</v>
      </c>
      <c r="D495" t="s">
        <v>857</v>
      </c>
      <c r="E495" t="s">
        <v>141</v>
      </c>
      <c r="F495">
        <v>22</v>
      </c>
      <c r="G495" t="s">
        <v>212</v>
      </c>
    </row>
    <row r="496" spans="1:7" x14ac:dyDescent="0.25">
      <c r="A496" t="s">
        <v>35</v>
      </c>
      <c r="B496" t="s">
        <v>368</v>
      </c>
      <c r="C496" t="s">
        <v>858</v>
      </c>
      <c r="D496" t="s">
        <v>857</v>
      </c>
      <c r="E496" t="s">
        <v>141</v>
      </c>
      <c r="F496">
        <v>23</v>
      </c>
      <c r="G496" t="s">
        <v>212</v>
      </c>
    </row>
    <row r="497" spans="1:7" x14ac:dyDescent="0.25">
      <c r="A497" t="s">
        <v>35</v>
      </c>
      <c r="B497" t="s">
        <v>372</v>
      </c>
      <c r="C497" t="s">
        <v>1460</v>
      </c>
      <c r="D497" t="s">
        <v>857</v>
      </c>
      <c r="E497" t="s">
        <v>141</v>
      </c>
      <c r="F497">
        <v>19</v>
      </c>
      <c r="G497" t="s">
        <v>212</v>
      </c>
    </row>
    <row r="498" spans="1:7" x14ac:dyDescent="0.25">
      <c r="A498" t="s">
        <v>35</v>
      </c>
      <c r="B498" t="s">
        <v>593</v>
      </c>
      <c r="C498" t="s">
        <v>859</v>
      </c>
      <c r="D498" t="s">
        <v>857</v>
      </c>
      <c r="E498" t="s">
        <v>141</v>
      </c>
      <c r="F498">
        <v>17</v>
      </c>
      <c r="G498" t="s">
        <v>212</v>
      </c>
    </row>
    <row r="499" spans="1:7" x14ac:dyDescent="0.25">
      <c r="A499" t="s">
        <v>35</v>
      </c>
      <c r="B499" t="s">
        <v>860</v>
      </c>
      <c r="C499" t="s">
        <v>861</v>
      </c>
      <c r="D499" t="s">
        <v>857</v>
      </c>
      <c r="E499" t="s">
        <v>141</v>
      </c>
      <c r="F499">
        <v>22</v>
      </c>
      <c r="G499" t="s">
        <v>212</v>
      </c>
    </row>
    <row r="500" spans="1:7" x14ac:dyDescent="0.25">
      <c r="A500" t="s">
        <v>35</v>
      </c>
      <c r="B500" t="s">
        <v>482</v>
      </c>
      <c r="C500" t="s">
        <v>1461</v>
      </c>
      <c r="D500" t="s">
        <v>857</v>
      </c>
      <c r="E500" t="s">
        <v>141</v>
      </c>
      <c r="F500">
        <v>21</v>
      </c>
      <c r="G500" t="s">
        <v>214</v>
      </c>
    </row>
    <row r="501" spans="1:7" x14ac:dyDescent="0.25">
      <c r="A501" t="s">
        <v>35</v>
      </c>
      <c r="B501" t="s">
        <v>864</v>
      </c>
      <c r="C501" t="s">
        <v>865</v>
      </c>
      <c r="D501" t="s">
        <v>857</v>
      </c>
      <c r="E501" t="s">
        <v>141</v>
      </c>
      <c r="F501">
        <v>19</v>
      </c>
      <c r="G501" t="s">
        <v>214</v>
      </c>
    </row>
    <row r="502" spans="1:7" x14ac:dyDescent="0.25">
      <c r="A502" t="s">
        <v>35</v>
      </c>
      <c r="B502" t="s">
        <v>484</v>
      </c>
      <c r="C502" t="s">
        <v>866</v>
      </c>
      <c r="D502" t="s">
        <v>857</v>
      </c>
      <c r="E502" t="s">
        <v>141</v>
      </c>
      <c r="F502">
        <v>22</v>
      </c>
      <c r="G502" t="s">
        <v>214</v>
      </c>
    </row>
    <row r="503" spans="1:7" x14ac:dyDescent="0.25">
      <c r="A503" t="s">
        <v>35</v>
      </c>
      <c r="B503" t="s">
        <v>486</v>
      </c>
      <c r="C503" t="s">
        <v>867</v>
      </c>
      <c r="D503" t="s">
        <v>857</v>
      </c>
      <c r="E503" t="s">
        <v>141</v>
      </c>
      <c r="F503">
        <v>15</v>
      </c>
      <c r="G503" t="s">
        <v>214</v>
      </c>
    </row>
    <row r="504" spans="1:7" x14ac:dyDescent="0.25">
      <c r="A504" t="s">
        <v>35</v>
      </c>
      <c r="B504" t="s">
        <v>850</v>
      </c>
      <c r="C504" t="s">
        <v>868</v>
      </c>
      <c r="D504" t="s">
        <v>857</v>
      </c>
      <c r="E504" t="s">
        <v>141</v>
      </c>
      <c r="F504">
        <v>6</v>
      </c>
      <c r="G504" t="s">
        <v>214</v>
      </c>
    </row>
    <row r="505" spans="1:7" x14ac:dyDescent="0.25">
      <c r="A505" t="s">
        <v>35</v>
      </c>
      <c r="B505" t="s">
        <v>1462</v>
      </c>
      <c r="C505" t="s">
        <v>1463</v>
      </c>
      <c r="D505" t="s">
        <v>857</v>
      </c>
      <c r="E505" t="s">
        <v>141</v>
      </c>
      <c r="F505">
        <v>6</v>
      </c>
      <c r="G505" t="s">
        <v>214</v>
      </c>
    </row>
    <row r="506" spans="1:7" x14ac:dyDescent="0.25">
      <c r="A506" t="s">
        <v>35</v>
      </c>
      <c r="B506" t="s">
        <v>869</v>
      </c>
      <c r="C506" t="s">
        <v>870</v>
      </c>
      <c r="D506" t="s">
        <v>857</v>
      </c>
      <c r="E506" t="s">
        <v>141</v>
      </c>
      <c r="F506">
        <v>23</v>
      </c>
      <c r="G506" t="s">
        <v>214</v>
      </c>
    </row>
    <row r="507" spans="1:7" x14ac:dyDescent="0.25">
      <c r="A507" t="s">
        <v>35</v>
      </c>
      <c r="B507" t="s">
        <v>715</v>
      </c>
      <c r="C507" t="s">
        <v>1464</v>
      </c>
      <c r="D507" t="s">
        <v>857</v>
      </c>
      <c r="E507" t="s">
        <v>141</v>
      </c>
      <c r="F507">
        <v>17</v>
      </c>
      <c r="G507" t="s">
        <v>214</v>
      </c>
    </row>
    <row r="508" spans="1:7" x14ac:dyDescent="0.25">
      <c r="A508" t="s">
        <v>35</v>
      </c>
      <c r="B508" t="s">
        <v>490</v>
      </c>
      <c r="C508" t="s">
        <v>1465</v>
      </c>
      <c r="D508" t="s">
        <v>857</v>
      </c>
      <c r="E508" t="s">
        <v>141</v>
      </c>
      <c r="F508">
        <v>15</v>
      </c>
      <c r="G508" t="s">
        <v>214</v>
      </c>
    </row>
    <row r="509" spans="1:7" x14ac:dyDescent="0.25">
      <c r="A509" t="s">
        <v>36</v>
      </c>
      <c r="B509" t="s">
        <v>365</v>
      </c>
      <c r="C509" t="s">
        <v>875</v>
      </c>
      <c r="D509" t="s">
        <v>876</v>
      </c>
      <c r="E509" t="s">
        <v>141</v>
      </c>
      <c r="F509">
        <v>12</v>
      </c>
      <c r="G509" t="s">
        <v>212</v>
      </c>
    </row>
    <row r="510" spans="1:7" x14ac:dyDescent="0.25">
      <c r="A510" t="s">
        <v>36</v>
      </c>
      <c r="B510" t="s">
        <v>450</v>
      </c>
      <c r="C510" t="s">
        <v>878</v>
      </c>
      <c r="D510" t="s">
        <v>876</v>
      </c>
      <c r="E510" t="s">
        <v>141</v>
      </c>
      <c r="F510">
        <v>20</v>
      </c>
      <c r="G510" t="s">
        <v>213</v>
      </c>
    </row>
    <row r="511" spans="1:7" x14ac:dyDescent="0.25">
      <c r="A511" t="s">
        <v>36</v>
      </c>
      <c r="B511" t="s">
        <v>452</v>
      </c>
      <c r="C511" t="s">
        <v>879</v>
      </c>
      <c r="D511" t="s">
        <v>876</v>
      </c>
      <c r="E511" t="s">
        <v>141</v>
      </c>
      <c r="F511">
        <v>25</v>
      </c>
      <c r="G511" t="s">
        <v>213</v>
      </c>
    </row>
    <row r="512" spans="1:7" x14ac:dyDescent="0.25">
      <c r="A512" t="s">
        <v>37</v>
      </c>
      <c r="B512" t="s">
        <v>448</v>
      </c>
      <c r="C512" t="s">
        <v>1466</v>
      </c>
      <c r="D512" t="s">
        <v>1467</v>
      </c>
      <c r="E512" t="s">
        <v>141</v>
      </c>
      <c r="F512">
        <v>25</v>
      </c>
      <c r="G512" t="s">
        <v>213</v>
      </c>
    </row>
    <row r="513" spans="1:7" x14ac:dyDescent="0.25">
      <c r="A513" t="s">
        <v>37</v>
      </c>
      <c r="B513" t="s">
        <v>452</v>
      </c>
      <c r="C513" t="s">
        <v>1468</v>
      </c>
      <c r="D513" t="s">
        <v>1467</v>
      </c>
      <c r="E513" t="s">
        <v>141</v>
      </c>
      <c r="F513">
        <v>23</v>
      </c>
      <c r="G513" t="s">
        <v>213</v>
      </c>
    </row>
    <row r="514" spans="1:7" x14ac:dyDescent="0.25">
      <c r="A514" t="s">
        <v>38</v>
      </c>
      <c r="B514" t="s">
        <v>365</v>
      </c>
      <c r="C514" t="s">
        <v>880</v>
      </c>
      <c r="D514" t="s">
        <v>881</v>
      </c>
      <c r="E514" t="s">
        <v>141</v>
      </c>
      <c r="F514">
        <v>21</v>
      </c>
      <c r="G514" t="s">
        <v>212</v>
      </c>
    </row>
    <row r="515" spans="1:7" x14ac:dyDescent="0.25">
      <c r="A515" t="s">
        <v>38</v>
      </c>
      <c r="B515" t="s">
        <v>368</v>
      </c>
      <c r="C515" t="s">
        <v>185</v>
      </c>
      <c r="D515" t="s">
        <v>881</v>
      </c>
      <c r="E515" t="s">
        <v>141</v>
      </c>
      <c r="F515">
        <v>18</v>
      </c>
      <c r="G515" t="s">
        <v>212</v>
      </c>
    </row>
    <row r="516" spans="1:7" x14ac:dyDescent="0.25">
      <c r="A516" t="s">
        <v>38</v>
      </c>
      <c r="B516" t="s">
        <v>370</v>
      </c>
      <c r="C516" t="s">
        <v>882</v>
      </c>
      <c r="D516" t="s">
        <v>881</v>
      </c>
      <c r="E516" t="s">
        <v>141</v>
      </c>
      <c r="F516">
        <v>21</v>
      </c>
      <c r="G516" t="s">
        <v>212</v>
      </c>
    </row>
    <row r="517" spans="1:7" x14ac:dyDescent="0.25">
      <c r="A517" t="s">
        <v>38</v>
      </c>
      <c r="B517" t="s">
        <v>372</v>
      </c>
      <c r="C517" t="s">
        <v>883</v>
      </c>
      <c r="D517" t="s">
        <v>881</v>
      </c>
      <c r="E517" t="s">
        <v>141</v>
      </c>
      <c r="F517">
        <v>20</v>
      </c>
      <c r="G517" t="s">
        <v>212</v>
      </c>
    </row>
    <row r="518" spans="1:7" x14ac:dyDescent="0.25">
      <c r="A518" t="s">
        <v>38</v>
      </c>
      <c r="B518" t="s">
        <v>376</v>
      </c>
      <c r="C518" t="s">
        <v>885</v>
      </c>
      <c r="D518" t="s">
        <v>881</v>
      </c>
      <c r="E518" t="s">
        <v>141</v>
      </c>
      <c r="F518">
        <v>23</v>
      </c>
      <c r="G518" t="s">
        <v>212</v>
      </c>
    </row>
    <row r="519" spans="1:7" x14ac:dyDescent="0.25">
      <c r="A519" t="s">
        <v>38</v>
      </c>
      <c r="B519" t="s">
        <v>378</v>
      </c>
      <c r="C519" t="s">
        <v>886</v>
      </c>
      <c r="D519" t="s">
        <v>881</v>
      </c>
      <c r="E519" t="s">
        <v>141</v>
      </c>
      <c r="F519">
        <v>20</v>
      </c>
      <c r="G519" t="s">
        <v>212</v>
      </c>
    </row>
    <row r="520" spans="1:7" x14ac:dyDescent="0.25">
      <c r="A520" t="s">
        <v>38</v>
      </c>
      <c r="B520" t="s">
        <v>382</v>
      </c>
      <c r="C520" t="s">
        <v>186</v>
      </c>
      <c r="D520" t="s">
        <v>881</v>
      </c>
      <c r="E520" t="s">
        <v>141</v>
      </c>
      <c r="F520">
        <v>21</v>
      </c>
      <c r="G520" t="s">
        <v>212</v>
      </c>
    </row>
    <row r="521" spans="1:7" x14ac:dyDescent="0.25">
      <c r="A521" t="s">
        <v>38</v>
      </c>
      <c r="B521" t="s">
        <v>384</v>
      </c>
      <c r="C521" t="s">
        <v>890</v>
      </c>
      <c r="D521" t="s">
        <v>881</v>
      </c>
      <c r="E521" t="s">
        <v>141</v>
      </c>
      <c r="F521">
        <v>21</v>
      </c>
      <c r="G521" t="s">
        <v>212</v>
      </c>
    </row>
    <row r="522" spans="1:7" x14ac:dyDescent="0.25">
      <c r="A522" t="s">
        <v>38</v>
      </c>
      <c r="B522" t="s">
        <v>386</v>
      </c>
      <c r="C522" t="s">
        <v>891</v>
      </c>
      <c r="D522" t="s">
        <v>881</v>
      </c>
      <c r="E522" t="s">
        <v>141</v>
      </c>
      <c r="F522">
        <v>21</v>
      </c>
      <c r="G522" t="s">
        <v>212</v>
      </c>
    </row>
    <row r="523" spans="1:7" x14ac:dyDescent="0.25">
      <c r="A523" t="s">
        <v>38</v>
      </c>
      <c r="B523" t="s">
        <v>892</v>
      </c>
      <c r="C523" t="s">
        <v>893</v>
      </c>
      <c r="D523" t="s">
        <v>881</v>
      </c>
      <c r="E523" t="s">
        <v>141</v>
      </c>
      <c r="F523">
        <v>24</v>
      </c>
      <c r="G523" t="s">
        <v>212</v>
      </c>
    </row>
    <row r="524" spans="1:7" x14ac:dyDescent="0.25">
      <c r="A524" t="s">
        <v>38</v>
      </c>
      <c r="B524" t="s">
        <v>388</v>
      </c>
      <c r="C524" t="s">
        <v>894</v>
      </c>
      <c r="D524" t="s">
        <v>881</v>
      </c>
      <c r="E524" t="s">
        <v>141</v>
      </c>
      <c r="F524">
        <v>21</v>
      </c>
      <c r="G524" t="s">
        <v>212</v>
      </c>
    </row>
    <row r="525" spans="1:7" x14ac:dyDescent="0.25">
      <c r="A525" t="s">
        <v>38</v>
      </c>
      <c r="B525" t="s">
        <v>390</v>
      </c>
      <c r="C525" t="s">
        <v>1469</v>
      </c>
      <c r="D525" t="s">
        <v>881</v>
      </c>
      <c r="E525" t="s">
        <v>141</v>
      </c>
      <c r="F525">
        <v>24</v>
      </c>
      <c r="G525" t="s">
        <v>212</v>
      </c>
    </row>
    <row r="526" spans="1:7" x14ac:dyDescent="0.25">
      <c r="A526" t="s">
        <v>38</v>
      </c>
      <c r="B526" t="s">
        <v>1470</v>
      </c>
      <c r="C526" t="s">
        <v>1471</v>
      </c>
      <c r="D526" t="s">
        <v>881</v>
      </c>
      <c r="E526" t="s">
        <v>141</v>
      </c>
      <c r="F526">
        <v>23</v>
      </c>
      <c r="G526" t="s">
        <v>212</v>
      </c>
    </row>
    <row r="527" spans="1:7" x14ac:dyDescent="0.25">
      <c r="A527" t="s">
        <v>38</v>
      </c>
      <c r="B527" t="s">
        <v>595</v>
      </c>
      <c r="C527" t="s">
        <v>898</v>
      </c>
      <c r="D527" t="s">
        <v>881</v>
      </c>
      <c r="E527" t="s">
        <v>141</v>
      </c>
      <c r="F527">
        <v>20</v>
      </c>
      <c r="G527" t="s">
        <v>212</v>
      </c>
    </row>
    <row r="528" spans="1:7" x14ac:dyDescent="0.25">
      <c r="A528" t="s">
        <v>38</v>
      </c>
      <c r="B528" t="s">
        <v>1472</v>
      </c>
      <c r="C528" t="s">
        <v>1473</v>
      </c>
      <c r="D528" t="s">
        <v>881</v>
      </c>
      <c r="E528" t="s">
        <v>141</v>
      </c>
      <c r="F528">
        <v>19</v>
      </c>
      <c r="G528" t="s">
        <v>212</v>
      </c>
    </row>
    <row r="529" spans="1:7" x14ac:dyDescent="0.25">
      <c r="A529" t="s">
        <v>38</v>
      </c>
      <c r="B529" t="s">
        <v>482</v>
      </c>
      <c r="C529" t="s">
        <v>901</v>
      </c>
      <c r="D529" t="s">
        <v>881</v>
      </c>
      <c r="E529" t="s">
        <v>141</v>
      </c>
      <c r="F529">
        <v>21</v>
      </c>
      <c r="G529" t="s">
        <v>214</v>
      </c>
    </row>
    <row r="530" spans="1:7" x14ac:dyDescent="0.25">
      <c r="A530" t="s">
        <v>38</v>
      </c>
      <c r="B530" t="s">
        <v>864</v>
      </c>
      <c r="C530" t="s">
        <v>902</v>
      </c>
      <c r="D530" t="s">
        <v>881</v>
      </c>
      <c r="E530" t="s">
        <v>141</v>
      </c>
      <c r="F530">
        <v>22</v>
      </c>
      <c r="G530" t="s">
        <v>214</v>
      </c>
    </row>
    <row r="531" spans="1:7" x14ac:dyDescent="0.25">
      <c r="A531" t="s">
        <v>38</v>
      </c>
      <c r="B531" t="s">
        <v>484</v>
      </c>
      <c r="C531" t="s">
        <v>1474</v>
      </c>
      <c r="D531" t="s">
        <v>881</v>
      </c>
      <c r="E531" t="s">
        <v>141</v>
      </c>
      <c r="F531">
        <v>23</v>
      </c>
      <c r="G531" t="s">
        <v>214</v>
      </c>
    </row>
    <row r="532" spans="1:7" x14ac:dyDescent="0.25">
      <c r="A532" t="s">
        <v>38</v>
      </c>
      <c r="B532" t="s">
        <v>486</v>
      </c>
      <c r="C532" t="s">
        <v>1475</v>
      </c>
      <c r="D532" t="s">
        <v>881</v>
      </c>
      <c r="E532" t="s">
        <v>141</v>
      </c>
      <c r="F532">
        <v>24</v>
      </c>
      <c r="G532" t="s">
        <v>214</v>
      </c>
    </row>
    <row r="533" spans="1:7" x14ac:dyDescent="0.25">
      <c r="A533" t="s">
        <v>38</v>
      </c>
      <c r="B533" t="s">
        <v>763</v>
      </c>
      <c r="C533" t="s">
        <v>911</v>
      </c>
      <c r="D533" t="s">
        <v>881</v>
      </c>
      <c r="E533" t="s">
        <v>141</v>
      </c>
      <c r="F533">
        <v>22</v>
      </c>
      <c r="G533" t="s">
        <v>214</v>
      </c>
    </row>
    <row r="534" spans="1:7" x14ac:dyDescent="0.25">
      <c r="A534" t="s">
        <v>38</v>
      </c>
      <c r="B534" t="s">
        <v>912</v>
      </c>
      <c r="C534" t="s">
        <v>913</v>
      </c>
      <c r="D534" t="s">
        <v>881</v>
      </c>
      <c r="E534" t="s">
        <v>141</v>
      </c>
      <c r="F534">
        <v>22</v>
      </c>
      <c r="G534" t="s">
        <v>214</v>
      </c>
    </row>
    <row r="535" spans="1:7" x14ac:dyDescent="0.25">
      <c r="A535" t="s">
        <v>38</v>
      </c>
      <c r="B535" t="s">
        <v>1454</v>
      </c>
      <c r="C535" t="s">
        <v>1476</v>
      </c>
      <c r="D535" t="s">
        <v>881</v>
      </c>
      <c r="E535" t="s">
        <v>141</v>
      </c>
      <c r="F535">
        <v>25</v>
      </c>
      <c r="G535" t="s">
        <v>214</v>
      </c>
    </row>
    <row r="536" spans="1:7" x14ac:dyDescent="0.25">
      <c r="A536" t="s">
        <v>38</v>
      </c>
      <c r="B536" t="s">
        <v>869</v>
      </c>
      <c r="C536" t="s">
        <v>1477</v>
      </c>
      <c r="D536" t="s">
        <v>881</v>
      </c>
      <c r="E536" t="s">
        <v>141</v>
      </c>
      <c r="F536">
        <v>17</v>
      </c>
      <c r="G536" t="s">
        <v>214</v>
      </c>
    </row>
    <row r="537" spans="1:7" x14ac:dyDescent="0.25">
      <c r="A537" t="s">
        <v>38</v>
      </c>
      <c r="B537" t="s">
        <v>490</v>
      </c>
      <c r="C537" t="s">
        <v>914</v>
      </c>
      <c r="D537" t="s">
        <v>881</v>
      </c>
      <c r="E537" t="s">
        <v>141</v>
      </c>
      <c r="F537">
        <v>17</v>
      </c>
      <c r="G537" t="s">
        <v>214</v>
      </c>
    </row>
    <row r="538" spans="1:7" x14ac:dyDescent="0.25">
      <c r="A538" t="s">
        <v>38</v>
      </c>
      <c r="B538" t="s">
        <v>492</v>
      </c>
      <c r="C538" t="s">
        <v>915</v>
      </c>
      <c r="D538" t="s">
        <v>881</v>
      </c>
      <c r="E538" t="s">
        <v>141</v>
      </c>
      <c r="F538">
        <v>26</v>
      </c>
      <c r="G538" t="s">
        <v>214</v>
      </c>
    </row>
    <row r="539" spans="1:7" x14ac:dyDescent="0.25">
      <c r="A539" t="s">
        <v>38</v>
      </c>
      <c r="B539" t="s">
        <v>1478</v>
      </c>
      <c r="C539" t="s">
        <v>1479</v>
      </c>
      <c r="D539" t="s">
        <v>881</v>
      </c>
      <c r="E539" t="s">
        <v>141</v>
      </c>
      <c r="F539">
        <v>23</v>
      </c>
      <c r="G539" t="s">
        <v>214</v>
      </c>
    </row>
    <row r="540" spans="1:7" x14ac:dyDescent="0.25">
      <c r="A540" t="s">
        <v>38</v>
      </c>
      <c r="B540" t="s">
        <v>918</v>
      </c>
      <c r="C540" t="s">
        <v>919</v>
      </c>
      <c r="D540" t="s">
        <v>881</v>
      </c>
      <c r="E540" t="s">
        <v>141</v>
      </c>
      <c r="F540">
        <v>24</v>
      </c>
      <c r="G540" t="s">
        <v>214</v>
      </c>
    </row>
    <row r="541" spans="1:7" x14ac:dyDescent="0.25">
      <c r="A541" t="s">
        <v>39</v>
      </c>
      <c r="B541" t="s">
        <v>365</v>
      </c>
      <c r="C541" t="s">
        <v>920</v>
      </c>
      <c r="D541" t="s">
        <v>921</v>
      </c>
      <c r="E541" t="s">
        <v>141</v>
      </c>
      <c r="F541">
        <v>24</v>
      </c>
      <c r="G541" t="s">
        <v>212</v>
      </c>
    </row>
    <row r="542" spans="1:7" x14ac:dyDescent="0.25">
      <c r="A542" t="s">
        <v>39</v>
      </c>
      <c r="B542" t="s">
        <v>370</v>
      </c>
      <c r="C542" t="s">
        <v>923</v>
      </c>
      <c r="D542" t="s">
        <v>921</v>
      </c>
      <c r="E542" t="s">
        <v>141</v>
      </c>
      <c r="F542">
        <v>22</v>
      </c>
      <c r="G542" t="s">
        <v>212</v>
      </c>
    </row>
    <row r="543" spans="1:7" x14ac:dyDescent="0.25">
      <c r="A543" t="s">
        <v>39</v>
      </c>
      <c r="B543" t="s">
        <v>372</v>
      </c>
      <c r="C543" t="s">
        <v>924</v>
      </c>
      <c r="D543" t="s">
        <v>921</v>
      </c>
      <c r="E543" t="s">
        <v>141</v>
      </c>
      <c r="F543">
        <v>24</v>
      </c>
      <c r="G543" t="s">
        <v>212</v>
      </c>
    </row>
    <row r="544" spans="1:7" x14ac:dyDescent="0.25">
      <c r="A544" t="s">
        <v>39</v>
      </c>
      <c r="B544" t="s">
        <v>374</v>
      </c>
      <c r="C544" t="s">
        <v>925</v>
      </c>
      <c r="D544" t="s">
        <v>921</v>
      </c>
      <c r="E544" t="s">
        <v>141</v>
      </c>
      <c r="F544">
        <v>24</v>
      </c>
      <c r="G544" t="s">
        <v>212</v>
      </c>
    </row>
    <row r="545" spans="1:7" x14ac:dyDescent="0.25">
      <c r="A545" t="s">
        <v>39</v>
      </c>
      <c r="B545" t="s">
        <v>376</v>
      </c>
      <c r="C545" t="s">
        <v>926</v>
      </c>
      <c r="D545" t="s">
        <v>921</v>
      </c>
      <c r="E545" t="s">
        <v>141</v>
      </c>
      <c r="F545">
        <v>22</v>
      </c>
      <c r="G545" t="s">
        <v>212</v>
      </c>
    </row>
    <row r="546" spans="1:7" x14ac:dyDescent="0.25">
      <c r="A546" t="s">
        <v>39</v>
      </c>
      <c r="B546" t="s">
        <v>378</v>
      </c>
      <c r="C546" t="s">
        <v>1480</v>
      </c>
      <c r="D546" t="s">
        <v>921</v>
      </c>
      <c r="E546" t="s">
        <v>141</v>
      </c>
      <c r="F546">
        <v>22</v>
      </c>
      <c r="G546" t="s">
        <v>212</v>
      </c>
    </row>
    <row r="547" spans="1:7" x14ac:dyDescent="0.25">
      <c r="A547" t="s">
        <v>39</v>
      </c>
      <c r="B547" t="s">
        <v>448</v>
      </c>
      <c r="C547" t="s">
        <v>1481</v>
      </c>
      <c r="D547" t="s">
        <v>921</v>
      </c>
      <c r="E547" t="s">
        <v>141</v>
      </c>
      <c r="F547">
        <v>25</v>
      </c>
      <c r="G547" t="s">
        <v>213</v>
      </c>
    </row>
    <row r="548" spans="1:7" x14ac:dyDescent="0.25">
      <c r="A548" t="s">
        <v>39</v>
      </c>
      <c r="B548" t="s">
        <v>450</v>
      </c>
      <c r="C548" t="s">
        <v>1482</v>
      </c>
      <c r="D548" t="s">
        <v>921</v>
      </c>
      <c r="E548" t="s">
        <v>141</v>
      </c>
      <c r="F548">
        <v>25</v>
      </c>
      <c r="G548" t="s">
        <v>213</v>
      </c>
    </row>
    <row r="549" spans="1:7" x14ac:dyDescent="0.25">
      <c r="A549" t="s">
        <v>39</v>
      </c>
      <c r="B549" t="s">
        <v>480</v>
      </c>
      <c r="C549" t="s">
        <v>187</v>
      </c>
      <c r="D549" t="s">
        <v>921</v>
      </c>
      <c r="E549" t="s">
        <v>141</v>
      </c>
      <c r="F549">
        <v>26</v>
      </c>
      <c r="G549" t="s">
        <v>214</v>
      </c>
    </row>
    <row r="550" spans="1:7" x14ac:dyDescent="0.25">
      <c r="A550" t="s">
        <v>39</v>
      </c>
      <c r="B550" t="s">
        <v>679</v>
      </c>
      <c r="C550" t="s">
        <v>927</v>
      </c>
      <c r="D550" t="s">
        <v>921</v>
      </c>
      <c r="E550" t="s">
        <v>141</v>
      </c>
      <c r="F550">
        <v>27</v>
      </c>
      <c r="G550" t="s">
        <v>214</v>
      </c>
    </row>
    <row r="551" spans="1:7" x14ac:dyDescent="0.25">
      <c r="A551" t="s">
        <v>39</v>
      </c>
      <c r="B551" t="s">
        <v>482</v>
      </c>
      <c r="C551" t="s">
        <v>1483</v>
      </c>
      <c r="D551" t="s">
        <v>921</v>
      </c>
      <c r="E551" t="s">
        <v>141</v>
      </c>
      <c r="F551">
        <v>26</v>
      </c>
      <c r="G551" t="s">
        <v>214</v>
      </c>
    </row>
    <row r="552" spans="1:7" x14ac:dyDescent="0.25">
      <c r="A552" t="s">
        <v>39</v>
      </c>
      <c r="B552" t="s">
        <v>864</v>
      </c>
      <c r="C552" t="s">
        <v>1484</v>
      </c>
      <c r="D552" t="s">
        <v>921</v>
      </c>
      <c r="E552" t="s">
        <v>141</v>
      </c>
      <c r="F552">
        <v>27</v>
      </c>
      <c r="G552" t="s">
        <v>214</v>
      </c>
    </row>
    <row r="553" spans="1:7" x14ac:dyDescent="0.25">
      <c r="A553" t="s">
        <v>39</v>
      </c>
      <c r="B553" t="s">
        <v>852</v>
      </c>
      <c r="C553" t="s">
        <v>1485</v>
      </c>
      <c r="D553" t="s">
        <v>921</v>
      </c>
      <c r="E553" t="s">
        <v>141</v>
      </c>
      <c r="F553">
        <v>24</v>
      </c>
      <c r="G553" t="s">
        <v>214</v>
      </c>
    </row>
    <row r="554" spans="1:7" x14ac:dyDescent="0.25">
      <c r="A554" t="s">
        <v>39</v>
      </c>
      <c r="B554" t="s">
        <v>1486</v>
      </c>
      <c r="C554" t="s">
        <v>1487</v>
      </c>
      <c r="D554" t="s">
        <v>921</v>
      </c>
      <c r="E554" t="s">
        <v>141</v>
      </c>
      <c r="F554">
        <v>24</v>
      </c>
      <c r="G554" t="s">
        <v>214</v>
      </c>
    </row>
    <row r="555" spans="1:7" x14ac:dyDescent="0.25">
      <c r="A555" t="s">
        <v>39</v>
      </c>
      <c r="B555" t="s">
        <v>763</v>
      </c>
      <c r="C555" t="s">
        <v>1488</v>
      </c>
      <c r="D555" t="s">
        <v>921</v>
      </c>
      <c r="E555" t="s">
        <v>141</v>
      </c>
      <c r="F555">
        <v>23</v>
      </c>
      <c r="G555" t="s">
        <v>214</v>
      </c>
    </row>
    <row r="556" spans="1:7" x14ac:dyDescent="0.25">
      <c r="A556" t="s">
        <v>39</v>
      </c>
      <c r="B556" t="s">
        <v>912</v>
      </c>
      <c r="C556" t="s">
        <v>930</v>
      </c>
      <c r="D556" t="s">
        <v>921</v>
      </c>
      <c r="E556" t="s">
        <v>141</v>
      </c>
      <c r="F556">
        <v>12</v>
      </c>
      <c r="G556" t="s">
        <v>214</v>
      </c>
    </row>
    <row r="557" spans="1:7" x14ac:dyDescent="0.25">
      <c r="A557" t="s">
        <v>39</v>
      </c>
      <c r="B557" t="s">
        <v>638</v>
      </c>
      <c r="C557" t="s">
        <v>931</v>
      </c>
      <c r="D557" t="s">
        <v>921</v>
      </c>
      <c r="E557" t="s">
        <v>141</v>
      </c>
      <c r="F557">
        <v>24</v>
      </c>
      <c r="G557" t="s">
        <v>214</v>
      </c>
    </row>
    <row r="558" spans="1:7" x14ac:dyDescent="0.25">
      <c r="A558" t="s">
        <v>39</v>
      </c>
      <c r="B558" t="s">
        <v>1489</v>
      </c>
      <c r="C558" t="s">
        <v>1490</v>
      </c>
      <c r="D558" t="s">
        <v>921</v>
      </c>
      <c r="E558" t="s">
        <v>141</v>
      </c>
      <c r="F558">
        <v>25</v>
      </c>
      <c r="G558" t="s">
        <v>214</v>
      </c>
    </row>
    <row r="559" spans="1:7" x14ac:dyDescent="0.25">
      <c r="A559" t="s">
        <v>102</v>
      </c>
      <c r="B559" t="s">
        <v>912</v>
      </c>
      <c r="C559" t="s">
        <v>1710</v>
      </c>
      <c r="D559" t="s">
        <v>1711</v>
      </c>
      <c r="E559" t="s">
        <v>141</v>
      </c>
      <c r="F559">
        <v>26</v>
      </c>
      <c r="G559" t="s">
        <v>214</v>
      </c>
    </row>
    <row r="560" spans="1:7" x14ac:dyDescent="0.25">
      <c r="A560" t="s">
        <v>102</v>
      </c>
      <c r="B560" t="s">
        <v>1454</v>
      </c>
      <c r="C560" t="s">
        <v>1712</v>
      </c>
      <c r="D560" t="s">
        <v>1711</v>
      </c>
      <c r="E560" t="s">
        <v>141</v>
      </c>
      <c r="F560">
        <v>26</v>
      </c>
      <c r="G560" t="s">
        <v>214</v>
      </c>
    </row>
    <row r="561" spans="1:7" x14ac:dyDescent="0.25">
      <c r="A561" t="s">
        <v>102</v>
      </c>
      <c r="B561" t="s">
        <v>871</v>
      </c>
      <c r="C561" t="s">
        <v>1713</v>
      </c>
      <c r="D561" t="s">
        <v>1711</v>
      </c>
      <c r="E561" t="s">
        <v>141</v>
      </c>
      <c r="F561">
        <v>12</v>
      </c>
      <c r="G561" t="s">
        <v>214</v>
      </c>
    </row>
    <row r="562" spans="1:7" x14ac:dyDescent="0.25">
      <c r="A562" t="s">
        <v>103</v>
      </c>
      <c r="B562" t="s">
        <v>524</v>
      </c>
      <c r="C562" t="s">
        <v>1714</v>
      </c>
      <c r="D562" t="s">
        <v>1715</v>
      </c>
      <c r="E562" t="s">
        <v>141</v>
      </c>
      <c r="F562">
        <v>8</v>
      </c>
      <c r="G562" t="s">
        <v>215</v>
      </c>
    </row>
    <row r="563" spans="1:7" x14ac:dyDescent="0.25">
      <c r="A563" t="s">
        <v>103</v>
      </c>
      <c r="B563" t="s">
        <v>480</v>
      </c>
      <c r="C563" t="s">
        <v>1716</v>
      </c>
      <c r="D563" t="s">
        <v>1715</v>
      </c>
      <c r="E563" t="s">
        <v>141</v>
      </c>
      <c r="F563">
        <v>17</v>
      </c>
      <c r="G563" t="s">
        <v>214</v>
      </c>
    </row>
    <row r="564" spans="1:7" x14ac:dyDescent="0.25">
      <c r="A564" t="s">
        <v>104</v>
      </c>
      <c r="B564" t="s">
        <v>679</v>
      </c>
      <c r="C564" t="s">
        <v>1717</v>
      </c>
      <c r="D564" t="s">
        <v>1718</v>
      </c>
      <c r="E564" t="s">
        <v>141</v>
      </c>
      <c r="F564">
        <v>25</v>
      </c>
      <c r="G564" t="s">
        <v>214</v>
      </c>
    </row>
    <row r="565" spans="1:7" x14ac:dyDescent="0.25">
      <c r="A565" t="s">
        <v>104</v>
      </c>
      <c r="B565" t="s">
        <v>763</v>
      </c>
      <c r="C565" t="s">
        <v>1719</v>
      </c>
      <c r="D565" t="s">
        <v>1718</v>
      </c>
      <c r="E565" t="s">
        <v>141</v>
      </c>
      <c r="F565">
        <v>19</v>
      </c>
      <c r="G565" t="s">
        <v>214</v>
      </c>
    </row>
    <row r="566" spans="1:7" x14ac:dyDescent="0.25">
      <c r="A566" t="s">
        <v>105</v>
      </c>
      <c r="B566" t="s">
        <v>763</v>
      </c>
      <c r="C566" t="s">
        <v>1720</v>
      </c>
      <c r="D566" t="s">
        <v>1721</v>
      </c>
      <c r="E566" t="s">
        <v>141</v>
      </c>
      <c r="F566">
        <v>8</v>
      </c>
      <c r="G566" t="s">
        <v>214</v>
      </c>
    </row>
    <row r="567" spans="1:7" x14ac:dyDescent="0.25">
      <c r="A567" t="s">
        <v>30</v>
      </c>
      <c r="B567" t="s">
        <v>500</v>
      </c>
      <c r="C567" t="s">
        <v>1771</v>
      </c>
      <c r="D567" t="s">
        <v>826</v>
      </c>
      <c r="E567" t="s">
        <v>141</v>
      </c>
      <c r="F567">
        <v>25</v>
      </c>
      <c r="G567" t="s">
        <v>213</v>
      </c>
    </row>
    <row r="568" spans="1:7" x14ac:dyDescent="0.25">
      <c r="A568" t="s">
        <v>32</v>
      </c>
      <c r="B568" t="s">
        <v>500</v>
      </c>
      <c r="C568" t="s">
        <v>1772</v>
      </c>
      <c r="D568" t="s">
        <v>830</v>
      </c>
      <c r="E568" t="s">
        <v>141</v>
      </c>
      <c r="F568">
        <v>11</v>
      </c>
      <c r="G568" t="s">
        <v>213</v>
      </c>
    </row>
    <row r="569" spans="1:7" x14ac:dyDescent="0.25">
      <c r="A569" t="s">
        <v>35</v>
      </c>
      <c r="B569" t="s">
        <v>584</v>
      </c>
      <c r="C569" t="s">
        <v>1774</v>
      </c>
      <c r="D569" t="s">
        <v>857</v>
      </c>
      <c r="E569" t="s">
        <v>141</v>
      </c>
      <c r="F569">
        <v>22</v>
      </c>
      <c r="G569" t="s">
        <v>214</v>
      </c>
    </row>
    <row r="570" spans="1:7" x14ac:dyDescent="0.25">
      <c r="A570" t="s">
        <v>35</v>
      </c>
      <c r="B570" t="s">
        <v>822</v>
      </c>
      <c r="C570" t="s">
        <v>932</v>
      </c>
      <c r="D570" t="s">
        <v>857</v>
      </c>
      <c r="E570" t="s">
        <v>141</v>
      </c>
      <c r="F570">
        <v>21</v>
      </c>
      <c r="G570" t="s">
        <v>214</v>
      </c>
    </row>
    <row r="571" spans="1:7" x14ac:dyDescent="0.25">
      <c r="A571" t="s">
        <v>38</v>
      </c>
      <c r="B571" t="s">
        <v>584</v>
      </c>
      <c r="C571" t="s">
        <v>935</v>
      </c>
      <c r="D571" t="s">
        <v>881</v>
      </c>
      <c r="E571" t="s">
        <v>141</v>
      </c>
      <c r="F571">
        <v>23</v>
      </c>
      <c r="G571" t="s">
        <v>214</v>
      </c>
    </row>
    <row r="572" spans="1:7" x14ac:dyDescent="0.25">
      <c r="A572" t="s">
        <v>38</v>
      </c>
      <c r="B572" t="s">
        <v>936</v>
      </c>
      <c r="C572" t="s">
        <v>937</v>
      </c>
      <c r="D572" t="s">
        <v>881</v>
      </c>
      <c r="E572" t="s">
        <v>141</v>
      </c>
      <c r="F572">
        <v>21</v>
      </c>
      <c r="G572" t="s">
        <v>214</v>
      </c>
    </row>
    <row r="573" spans="1:7" x14ac:dyDescent="0.25">
      <c r="A573" t="s">
        <v>38</v>
      </c>
      <c r="B573" t="s">
        <v>995</v>
      </c>
      <c r="C573" t="s">
        <v>1775</v>
      </c>
      <c r="D573" t="s">
        <v>881</v>
      </c>
      <c r="E573" t="s">
        <v>141</v>
      </c>
      <c r="F573">
        <v>23</v>
      </c>
      <c r="G573" t="s">
        <v>214</v>
      </c>
    </row>
    <row r="574" spans="1:7" x14ac:dyDescent="0.25">
      <c r="A574" t="s">
        <v>47</v>
      </c>
      <c r="B574" t="s">
        <v>365</v>
      </c>
      <c r="C574" t="s">
        <v>1504</v>
      </c>
      <c r="D574" t="s">
        <v>998</v>
      </c>
      <c r="E574" t="s">
        <v>149</v>
      </c>
      <c r="F574">
        <v>11</v>
      </c>
      <c r="G574" t="s">
        <v>212</v>
      </c>
    </row>
    <row r="575" spans="1:7" x14ac:dyDescent="0.25">
      <c r="A575" t="s">
        <v>47</v>
      </c>
      <c r="B575" t="s">
        <v>368</v>
      </c>
      <c r="C575" t="s">
        <v>997</v>
      </c>
      <c r="D575" t="s">
        <v>998</v>
      </c>
      <c r="E575" t="s">
        <v>149</v>
      </c>
      <c r="F575">
        <v>17</v>
      </c>
      <c r="G575" t="s">
        <v>212</v>
      </c>
    </row>
    <row r="576" spans="1:7" x14ac:dyDescent="0.25">
      <c r="A576" t="s">
        <v>47</v>
      </c>
      <c r="B576" t="s">
        <v>372</v>
      </c>
      <c r="C576" t="s">
        <v>1000</v>
      </c>
      <c r="D576" t="s">
        <v>998</v>
      </c>
      <c r="E576" t="s">
        <v>149</v>
      </c>
      <c r="F576">
        <v>14</v>
      </c>
      <c r="G576" t="s">
        <v>212</v>
      </c>
    </row>
    <row r="577" spans="1:7" x14ac:dyDescent="0.25">
      <c r="A577" t="s">
        <v>47</v>
      </c>
      <c r="B577" t="s">
        <v>376</v>
      </c>
      <c r="C577" t="s">
        <v>1002</v>
      </c>
      <c r="D577" t="s">
        <v>998</v>
      </c>
      <c r="E577" t="s">
        <v>149</v>
      </c>
      <c r="F577">
        <v>10</v>
      </c>
      <c r="G577" t="s">
        <v>212</v>
      </c>
    </row>
    <row r="578" spans="1:7" x14ac:dyDescent="0.25">
      <c r="A578" t="s">
        <v>47</v>
      </c>
      <c r="B578" t="s">
        <v>378</v>
      </c>
      <c r="C578" t="s">
        <v>1003</v>
      </c>
      <c r="D578" t="s">
        <v>998</v>
      </c>
      <c r="E578" t="s">
        <v>149</v>
      </c>
      <c r="F578">
        <v>10</v>
      </c>
      <c r="G578" t="s">
        <v>212</v>
      </c>
    </row>
    <row r="579" spans="1:7" x14ac:dyDescent="0.25">
      <c r="A579" t="s">
        <v>47</v>
      </c>
      <c r="B579" t="s">
        <v>382</v>
      </c>
      <c r="C579" t="s">
        <v>1005</v>
      </c>
      <c r="D579" t="s">
        <v>998</v>
      </c>
      <c r="E579" t="s">
        <v>149</v>
      </c>
      <c r="F579">
        <v>18</v>
      </c>
      <c r="G579" t="s">
        <v>212</v>
      </c>
    </row>
    <row r="580" spans="1:7" x14ac:dyDescent="0.25">
      <c r="A580" t="s">
        <v>47</v>
      </c>
      <c r="B580" t="s">
        <v>1080</v>
      </c>
      <c r="C580" t="s">
        <v>1081</v>
      </c>
      <c r="D580" t="s">
        <v>998</v>
      </c>
      <c r="E580" t="s">
        <v>149</v>
      </c>
      <c r="F580">
        <v>16</v>
      </c>
      <c r="G580" t="s">
        <v>212</v>
      </c>
    </row>
    <row r="581" spans="1:7" x14ac:dyDescent="0.25">
      <c r="A581" t="s">
        <v>47</v>
      </c>
      <c r="B581" t="s">
        <v>1505</v>
      </c>
      <c r="C581" t="s">
        <v>1506</v>
      </c>
      <c r="D581" t="s">
        <v>998</v>
      </c>
      <c r="E581" t="s">
        <v>149</v>
      </c>
      <c r="F581">
        <v>11</v>
      </c>
      <c r="G581" t="s">
        <v>212</v>
      </c>
    </row>
    <row r="582" spans="1:7" x14ac:dyDescent="0.25">
      <c r="A582" t="s">
        <v>47</v>
      </c>
      <c r="B582" t="s">
        <v>406</v>
      </c>
      <c r="C582" t="s">
        <v>1019</v>
      </c>
      <c r="D582" t="s">
        <v>998</v>
      </c>
      <c r="E582" t="s">
        <v>149</v>
      </c>
      <c r="F582">
        <v>10</v>
      </c>
      <c r="G582" t="s">
        <v>212</v>
      </c>
    </row>
    <row r="583" spans="1:7" x14ac:dyDescent="0.25">
      <c r="A583" t="s">
        <v>47</v>
      </c>
      <c r="B583" t="s">
        <v>422</v>
      </c>
      <c r="C583" t="s">
        <v>1020</v>
      </c>
      <c r="D583" t="s">
        <v>998</v>
      </c>
      <c r="E583" t="s">
        <v>149</v>
      </c>
      <c r="F583">
        <v>16</v>
      </c>
      <c r="G583" t="s">
        <v>212</v>
      </c>
    </row>
    <row r="584" spans="1:7" x14ac:dyDescent="0.25">
      <c r="A584" t="s">
        <v>47</v>
      </c>
      <c r="B584" t="s">
        <v>1507</v>
      </c>
      <c r="C584" t="s">
        <v>1508</v>
      </c>
      <c r="D584" t="s">
        <v>998</v>
      </c>
      <c r="E584" t="s">
        <v>149</v>
      </c>
      <c r="F584">
        <v>18</v>
      </c>
      <c r="G584" t="s">
        <v>212</v>
      </c>
    </row>
    <row r="585" spans="1:7" x14ac:dyDescent="0.25">
      <c r="A585" t="s">
        <v>47</v>
      </c>
      <c r="B585" t="s">
        <v>1509</v>
      </c>
      <c r="C585" t="s">
        <v>1510</v>
      </c>
      <c r="D585" t="s">
        <v>998</v>
      </c>
      <c r="E585" t="s">
        <v>149</v>
      </c>
      <c r="F585">
        <v>18</v>
      </c>
      <c r="G585" t="s">
        <v>212</v>
      </c>
    </row>
    <row r="586" spans="1:7" x14ac:dyDescent="0.25">
      <c r="A586" t="s">
        <v>47</v>
      </c>
      <c r="B586" t="s">
        <v>448</v>
      </c>
      <c r="C586" t="s">
        <v>1033</v>
      </c>
      <c r="D586" t="s">
        <v>998</v>
      </c>
      <c r="E586" t="s">
        <v>149</v>
      </c>
      <c r="F586">
        <v>18</v>
      </c>
      <c r="G586" t="s">
        <v>213</v>
      </c>
    </row>
    <row r="587" spans="1:7" x14ac:dyDescent="0.25">
      <c r="A587" t="s">
        <v>47</v>
      </c>
      <c r="B587" t="s">
        <v>452</v>
      </c>
      <c r="C587" t="s">
        <v>1511</v>
      </c>
      <c r="D587" t="s">
        <v>998</v>
      </c>
      <c r="E587" t="s">
        <v>149</v>
      </c>
      <c r="F587">
        <v>20</v>
      </c>
      <c r="G587" t="s">
        <v>213</v>
      </c>
    </row>
    <row r="588" spans="1:7" x14ac:dyDescent="0.25">
      <c r="A588" t="s">
        <v>47</v>
      </c>
      <c r="B588" t="s">
        <v>456</v>
      </c>
      <c r="C588" t="s">
        <v>1512</v>
      </c>
      <c r="D588" t="s">
        <v>998</v>
      </c>
      <c r="E588" t="s">
        <v>149</v>
      </c>
      <c r="F588">
        <v>18</v>
      </c>
      <c r="G588" t="s">
        <v>213</v>
      </c>
    </row>
    <row r="589" spans="1:7" x14ac:dyDescent="0.25">
      <c r="A589" t="s">
        <v>47</v>
      </c>
      <c r="B589" t="s">
        <v>468</v>
      </c>
      <c r="C589" t="s">
        <v>1035</v>
      </c>
      <c r="D589" t="s">
        <v>998</v>
      </c>
      <c r="E589" t="s">
        <v>149</v>
      </c>
      <c r="F589">
        <v>19</v>
      </c>
      <c r="G589" t="s">
        <v>213</v>
      </c>
    </row>
    <row r="590" spans="1:7" x14ac:dyDescent="0.25">
      <c r="A590" t="s">
        <v>47</v>
      </c>
      <c r="B590" t="s">
        <v>470</v>
      </c>
      <c r="C590" t="s">
        <v>1036</v>
      </c>
      <c r="D590" t="s">
        <v>998</v>
      </c>
      <c r="E590" t="s">
        <v>149</v>
      </c>
      <c r="F590">
        <v>17</v>
      </c>
      <c r="G590" t="s">
        <v>213</v>
      </c>
    </row>
    <row r="591" spans="1:7" x14ac:dyDescent="0.25">
      <c r="A591" t="s">
        <v>47</v>
      </c>
      <c r="B591" t="s">
        <v>986</v>
      </c>
      <c r="C591" t="s">
        <v>1037</v>
      </c>
      <c r="D591" t="s">
        <v>998</v>
      </c>
      <c r="E591" t="s">
        <v>149</v>
      </c>
      <c r="F591">
        <v>17</v>
      </c>
      <c r="G591" t="s">
        <v>213</v>
      </c>
    </row>
    <row r="592" spans="1:7" x14ac:dyDescent="0.25">
      <c r="A592" t="s">
        <v>47</v>
      </c>
      <c r="B592" t="s">
        <v>981</v>
      </c>
      <c r="C592" t="s">
        <v>1038</v>
      </c>
      <c r="D592" t="s">
        <v>998</v>
      </c>
      <c r="E592" t="s">
        <v>149</v>
      </c>
      <c r="F592">
        <v>14</v>
      </c>
      <c r="G592" t="s">
        <v>213</v>
      </c>
    </row>
    <row r="593" spans="1:7" x14ac:dyDescent="0.25">
      <c r="A593" t="s">
        <v>47</v>
      </c>
      <c r="B593" t="s">
        <v>472</v>
      </c>
      <c r="C593" t="s">
        <v>190</v>
      </c>
      <c r="D593" t="s">
        <v>998</v>
      </c>
      <c r="E593" t="s">
        <v>149</v>
      </c>
      <c r="F593">
        <v>17</v>
      </c>
      <c r="G593" t="s">
        <v>213</v>
      </c>
    </row>
    <row r="594" spans="1:7" x14ac:dyDescent="0.25">
      <c r="A594" t="s">
        <v>47</v>
      </c>
      <c r="B594" t="s">
        <v>969</v>
      </c>
      <c r="C594" t="s">
        <v>1087</v>
      </c>
      <c r="D594" t="s">
        <v>998</v>
      </c>
      <c r="E594" t="s">
        <v>149</v>
      </c>
      <c r="F594">
        <v>12</v>
      </c>
      <c r="G594" t="s">
        <v>213</v>
      </c>
    </row>
    <row r="595" spans="1:7" x14ac:dyDescent="0.25">
      <c r="A595" t="s">
        <v>47</v>
      </c>
      <c r="B595" t="s">
        <v>1088</v>
      </c>
      <c r="C595" t="s">
        <v>1089</v>
      </c>
      <c r="D595" t="s">
        <v>998</v>
      </c>
      <c r="E595" t="s">
        <v>149</v>
      </c>
      <c r="F595">
        <v>12</v>
      </c>
      <c r="G595" t="s">
        <v>213</v>
      </c>
    </row>
    <row r="596" spans="1:7" x14ac:dyDescent="0.25">
      <c r="A596" t="s">
        <v>47</v>
      </c>
      <c r="B596" t="s">
        <v>1513</v>
      </c>
      <c r="C596" t="s">
        <v>1514</v>
      </c>
      <c r="D596" t="s">
        <v>998</v>
      </c>
      <c r="E596" t="s">
        <v>149</v>
      </c>
      <c r="F596">
        <v>14</v>
      </c>
      <c r="G596" t="s">
        <v>213</v>
      </c>
    </row>
    <row r="597" spans="1:7" x14ac:dyDescent="0.25">
      <c r="A597" t="s">
        <v>47</v>
      </c>
      <c r="B597" t="s">
        <v>1071</v>
      </c>
      <c r="C597" t="s">
        <v>1072</v>
      </c>
      <c r="D597" t="s">
        <v>998</v>
      </c>
      <c r="E597" t="s">
        <v>149</v>
      </c>
      <c r="F597">
        <v>18</v>
      </c>
      <c r="G597" t="s">
        <v>213</v>
      </c>
    </row>
    <row r="598" spans="1:7" x14ac:dyDescent="0.25">
      <c r="A598" t="s">
        <v>47</v>
      </c>
      <c r="B598" t="s">
        <v>1515</v>
      </c>
      <c r="C598" t="s">
        <v>1516</v>
      </c>
      <c r="D598" t="s">
        <v>998</v>
      </c>
      <c r="E598" t="s">
        <v>149</v>
      </c>
      <c r="F598">
        <v>20</v>
      </c>
      <c r="G598" t="s">
        <v>213</v>
      </c>
    </row>
    <row r="599" spans="1:7" x14ac:dyDescent="0.25">
      <c r="A599" t="s">
        <v>47</v>
      </c>
      <c r="B599" t="s">
        <v>1040</v>
      </c>
      <c r="C599" t="s">
        <v>1041</v>
      </c>
      <c r="D599" t="s">
        <v>998</v>
      </c>
      <c r="E599" t="s">
        <v>149</v>
      </c>
      <c r="F599">
        <v>17</v>
      </c>
      <c r="G599" t="s">
        <v>213</v>
      </c>
    </row>
    <row r="600" spans="1:7" x14ac:dyDescent="0.25">
      <c r="A600" t="s">
        <v>47</v>
      </c>
      <c r="B600" t="s">
        <v>1042</v>
      </c>
      <c r="C600" t="s">
        <v>1043</v>
      </c>
      <c r="D600" t="s">
        <v>998</v>
      </c>
      <c r="E600" t="s">
        <v>149</v>
      </c>
      <c r="F600">
        <v>19</v>
      </c>
      <c r="G600" t="s">
        <v>213</v>
      </c>
    </row>
    <row r="601" spans="1:7" x14ac:dyDescent="0.25">
      <c r="A601" t="s">
        <v>47</v>
      </c>
      <c r="B601" t="s">
        <v>1044</v>
      </c>
      <c r="C601" t="s">
        <v>1045</v>
      </c>
      <c r="D601" t="s">
        <v>998</v>
      </c>
      <c r="E601" t="s">
        <v>149</v>
      </c>
      <c r="F601">
        <v>20</v>
      </c>
      <c r="G601" t="s">
        <v>213</v>
      </c>
    </row>
    <row r="602" spans="1:7" x14ac:dyDescent="0.25">
      <c r="A602" t="s">
        <v>47</v>
      </c>
      <c r="B602" t="s">
        <v>1046</v>
      </c>
      <c r="C602" t="s">
        <v>1047</v>
      </c>
      <c r="D602" t="s">
        <v>998</v>
      </c>
      <c r="E602" t="s">
        <v>149</v>
      </c>
      <c r="F602">
        <v>16</v>
      </c>
      <c r="G602" t="s">
        <v>213</v>
      </c>
    </row>
    <row r="603" spans="1:7" x14ac:dyDescent="0.25">
      <c r="A603" t="s">
        <v>49</v>
      </c>
      <c r="B603" t="s">
        <v>365</v>
      </c>
      <c r="C603" t="s">
        <v>1517</v>
      </c>
      <c r="D603" t="s">
        <v>940</v>
      </c>
      <c r="E603" t="s">
        <v>149</v>
      </c>
      <c r="F603">
        <v>18</v>
      </c>
      <c r="G603" t="s">
        <v>212</v>
      </c>
    </row>
    <row r="604" spans="1:7" x14ac:dyDescent="0.25">
      <c r="A604" t="s">
        <v>49</v>
      </c>
      <c r="B604" t="s">
        <v>941</v>
      </c>
      <c r="C604" t="s">
        <v>942</v>
      </c>
      <c r="D604" t="s">
        <v>940</v>
      </c>
      <c r="E604" t="s">
        <v>149</v>
      </c>
      <c r="F604">
        <v>17</v>
      </c>
      <c r="G604" t="s">
        <v>212</v>
      </c>
    </row>
    <row r="605" spans="1:7" x14ac:dyDescent="0.25">
      <c r="A605" t="s">
        <v>49</v>
      </c>
      <c r="B605" t="s">
        <v>406</v>
      </c>
      <c r="C605" t="s">
        <v>191</v>
      </c>
      <c r="D605" t="s">
        <v>940</v>
      </c>
      <c r="E605" t="s">
        <v>149</v>
      </c>
      <c r="F605">
        <v>17</v>
      </c>
      <c r="G605" t="s">
        <v>212</v>
      </c>
    </row>
    <row r="606" spans="1:7" x14ac:dyDescent="0.25">
      <c r="A606" t="s">
        <v>49</v>
      </c>
      <c r="B606" t="s">
        <v>532</v>
      </c>
      <c r="C606" t="s">
        <v>951</v>
      </c>
      <c r="D606" t="s">
        <v>940</v>
      </c>
      <c r="E606" t="s">
        <v>149</v>
      </c>
      <c r="F606">
        <v>11</v>
      </c>
      <c r="G606" t="s">
        <v>215</v>
      </c>
    </row>
    <row r="607" spans="1:7" x14ac:dyDescent="0.25">
      <c r="A607" t="s">
        <v>49</v>
      </c>
      <c r="B607" t="s">
        <v>534</v>
      </c>
      <c r="C607" t="s">
        <v>952</v>
      </c>
      <c r="D607" t="s">
        <v>940</v>
      </c>
      <c r="E607" t="s">
        <v>149</v>
      </c>
      <c r="F607">
        <v>16</v>
      </c>
      <c r="G607" t="s">
        <v>215</v>
      </c>
    </row>
    <row r="608" spans="1:7" x14ac:dyDescent="0.25">
      <c r="A608" t="s">
        <v>49</v>
      </c>
      <c r="B608" t="s">
        <v>953</v>
      </c>
      <c r="C608" t="s">
        <v>954</v>
      </c>
      <c r="D608" t="s">
        <v>940</v>
      </c>
      <c r="E608" t="s">
        <v>149</v>
      </c>
      <c r="F608">
        <v>11</v>
      </c>
      <c r="G608" t="s">
        <v>215</v>
      </c>
    </row>
    <row r="609" spans="1:7" x14ac:dyDescent="0.25">
      <c r="A609" t="s">
        <v>49</v>
      </c>
      <c r="B609" t="s">
        <v>436</v>
      </c>
      <c r="C609" t="s">
        <v>956</v>
      </c>
      <c r="D609" t="s">
        <v>940</v>
      </c>
      <c r="E609" t="s">
        <v>149</v>
      </c>
      <c r="F609">
        <v>14</v>
      </c>
      <c r="G609" t="s">
        <v>215</v>
      </c>
    </row>
    <row r="610" spans="1:7" x14ac:dyDescent="0.25">
      <c r="A610" t="s">
        <v>49</v>
      </c>
      <c r="B610" t="s">
        <v>456</v>
      </c>
      <c r="C610" t="s">
        <v>964</v>
      </c>
      <c r="D610" t="s">
        <v>940</v>
      </c>
      <c r="E610" t="s">
        <v>149</v>
      </c>
      <c r="F610">
        <v>16</v>
      </c>
      <c r="G610" t="s">
        <v>213</v>
      </c>
    </row>
    <row r="611" spans="1:7" x14ac:dyDescent="0.25">
      <c r="A611" t="s">
        <v>49</v>
      </c>
      <c r="B611" t="s">
        <v>967</v>
      </c>
      <c r="C611" t="s">
        <v>968</v>
      </c>
      <c r="D611" t="s">
        <v>940</v>
      </c>
      <c r="E611" t="s">
        <v>149</v>
      </c>
      <c r="F611">
        <v>14</v>
      </c>
      <c r="G611" t="s">
        <v>213</v>
      </c>
    </row>
    <row r="612" spans="1:7" x14ac:dyDescent="0.25">
      <c r="A612" t="s">
        <v>49</v>
      </c>
      <c r="B612" t="s">
        <v>969</v>
      </c>
      <c r="C612" t="s">
        <v>970</v>
      </c>
      <c r="D612" t="s">
        <v>940</v>
      </c>
      <c r="E612" t="s">
        <v>149</v>
      </c>
      <c r="F612">
        <v>18</v>
      </c>
      <c r="G612" t="s">
        <v>213</v>
      </c>
    </row>
    <row r="613" spans="1:7" x14ac:dyDescent="0.25">
      <c r="A613" t="s">
        <v>49</v>
      </c>
      <c r="B613" t="s">
        <v>1088</v>
      </c>
      <c r="C613" t="s">
        <v>1518</v>
      </c>
      <c r="D613" t="s">
        <v>940</v>
      </c>
      <c r="E613" t="s">
        <v>149</v>
      </c>
      <c r="F613">
        <v>13</v>
      </c>
      <c r="G613" t="s">
        <v>213</v>
      </c>
    </row>
    <row r="614" spans="1:7" x14ac:dyDescent="0.25">
      <c r="A614" t="s">
        <v>51</v>
      </c>
      <c r="B614" t="s">
        <v>454</v>
      </c>
      <c r="C614" t="s">
        <v>192</v>
      </c>
      <c r="D614" t="s">
        <v>972</v>
      </c>
      <c r="E614" t="s">
        <v>149</v>
      </c>
      <c r="F614">
        <v>23</v>
      </c>
      <c r="G614" t="s">
        <v>213</v>
      </c>
    </row>
    <row r="615" spans="1:7" x14ac:dyDescent="0.25">
      <c r="A615" t="s">
        <v>51</v>
      </c>
      <c r="B615" t="s">
        <v>456</v>
      </c>
      <c r="C615" t="s">
        <v>977</v>
      </c>
      <c r="D615" t="s">
        <v>972</v>
      </c>
      <c r="E615" t="s">
        <v>149</v>
      </c>
      <c r="F615">
        <v>22</v>
      </c>
      <c r="G615" t="s">
        <v>213</v>
      </c>
    </row>
    <row r="616" spans="1:7" x14ac:dyDescent="0.25">
      <c r="A616" t="s">
        <v>51</v>
      </c>
      <c r="B616" t="s">
        <v>462</v>
      </c>
      <c r="C616" t="s">
        <v>980</v>
      </c>
      <c r="D616" t="s">
        <v>972</v>
      </c>
      <c r="E616" t="s">
        <v>149</v>
      </c>
      <c r="F616">
        <v>20</v>
      </c>
      <c r="G616" t="s">
        <v>213</v>
      </c>
    </row>
    <row r="617" spans="1:7" x14ac:dyDescent="0.25">
      <c r="A617" t="s">
        <v>51</v>
      </c>
      <c r="B617" t="s">
        <v>464</v>
      </c>
      <c r="C617" t="s">
        <v>1519</v>
      </c>
      <c r="D617" t="s">
        <v>972</v>
      </c>
      <c r="E617" t="s">
        <v>149</v>
      </c>
      <c r="F617">
        <v>21</v>
      </c>
      <c r="G617" t="s">
        <v>213</v>
      </c>
    </row>
    <row r="618" spans="1:7" x14ac:dyDescent="0.25">
      <c r="A618" t="s">
        <v>51</v>
      </c>
      <c r="B618" t="s">
        <v>466</v>
      </c>
      <c r="C618" t="s">
        <v>983</v>
      </c>
      <c r="D618" t="s">
        <v>972</v>
      </c>
      <c r="E618" t="s">
        <v>149</v>
      </c>
      <c r="F618">
        <v>21</v>
      </c>
      <c r="G618" t="s">
        <v>213</v>
      </c>
    </row>
    <row r="619" spans="1:7" x14ac:dyDescent="0.25">
      <c r="A619" t="s">
        <v>51</v>
      </c>
      <c r="B619" t="s">
        <v>986</v>
      </c>
      <c r="C619" t="s">
        <v>987</v>
      </c>
      <c r="D619" t="s">
        <v>972</v>
      </c>
      <c r="E619" t="s">
        <v>149</v>
      </c>
      <c r="F619">
        <v>21</v>
      </c>
      <c r="G619" t="s">
        <v>213</v>
      </c>
    </row>
    <row r="620" spans="1:7" x14ac:dyDescent="0.25">
      <c r="A620" t="s">
        <v>51</v>
      </c>
      <c r="B620" t="s">
        <v>572</v>
      </c>
      <c r="C620" t="s">
        <v>976</v>
      </c>
      <c r="D620" t="s">
        <v>972</v>
      </c>
      <c r="E620" t="s">
        <v>149</v>
      </c>
      <c r="F620">
        <v>23</v>
      </c>
      <c r="G620" t="s">
        <v>213</v>
      </c>
    </row>
    <row r="621" spans="1:7" x14ac:dyDescent="0.25">
      <c r="A621" t="s">
        <v>51</v>
      </c>
      <c r="B621" t="s">
        <v>478</v>
      </c>
      <c r="C621" t="s">
        <v>1520</v>
      </c>
      <c r="D621" t="s">
        <v>972</v>
      </c>
      <c r="E621" t="s">
        <v>149</v>
      </c>
      <c r="F621">
        <v>20</v>
      </c>
      <c r="G621" t="s">
        <v>213</v>
      </c>
    </row>
    <row r="622" spans="1:7" x14ac:dyDescent="0.25">
      <c r="A622" t="s">
        <v>51</v>
      </c>
      <c r="B622" t="s">
        <v>574</v>
      </c>
      <c r="C622" t="s">
        <v>1521</v>
      </c>
      <c r="D622" t="s">
        <v>972</v>
      </c>
      <c r="E622" t="s">
        <v>149</v>
      </c>
      <c r="F622">
        <v>20</v>
      </c>
      <c r="G622" t="s">
        <v>213</v>
      </c>
    </row>
    <row r="623" spans="1:7" x14ac:dyDescent="0.25">
      <c r="A623" t="s">
        <v>51</v>
      </c>
      <c r="B623" t="s">
        <v>965</v>
      </c>
      <c r="C623" t="s">
        <v>1522</v>
      </c>
      <c r="D623" t="s">
        <v>972</v>
      </c>
      <c r="E623" t="s">
        <v>149</v>
      </c>
      <c r="F623">
        <v>22</v>
      </c>
      <c r="G623" t="s">
        <v>213</v>
      </c>
    </row>
    <row r="624" spans="1:7" x14ac:dyDescent="0.25">
      <c r="A624" t="s">
        <v>51</v>
      </c>
      <c r="B624" t="s">
        <v>967</v>
      </c>
      <c r="C624" t="s">
        <v>1523</v>
      </c>
      <c r="D624" t="s">
        <v>972</v>
      </c>
      <c r="E624" t="s">
        <v>149</v>
      </c>
      <c r="F624">
        <v>18</v>
      </c>
      <c r="G624" t="s">
        <v>213</v>
      </c>
    </row>
    <row r="625" spans="1:7" x14ac:dyDescent="0.25">
      <c r="A625" t="s">
        <v>51</v>
      </c>
      <c r="B625" t="s">
        <v>969</v>
      </c>
      <c r="C625" t="s">
        <v>1524</v>
      </c>
      <c r="D625" t="s">
        <v>972</v>
      </c>
      <c r="E625" t="s">
        <v>149</v>
      </c>
      <c r="F625">
        <v>22</v>
      </c>
      <c r="G625" t="s">
        <v>213</v>
      </c>
    </row>
    <row r="626" spans="1:7" x14ac:dyDescent="0.25">
      <c r="A626" t="s">
        <v>51</v>
      </c>
      <c r="B626" t="s">
        <v>1088</v>
      </c>
      <c r="C626" t="s">
        <v>1525</v>
      </c>
      <c r="D626" t="s">
        <v>972</v>
      </c>
      <c r="E626" t="s">
        <v>149</v>
      </c>
      <c r="F626">
        <v>20</v>
      </c>
      <c r="G626" t="s">
        <v>213</v>
      </c>
    </row>
    <row r="627" spans="1:7" x14ac:dyDescent="0.25">
      <c r="A627" t="s">
        <v>51</v>
      </c>
      <c r="B627" t="s">
        <v>1513</v>
      </c>
      <c r="C627" t="s">
        <v>1526</v>
      </c>
      <c r="D627" t="s">
        <v>972</v>
      </c>
      <c r="E627" t="s">
        <v>149</v>
      </c>
      <c r="F627">
        <v>21</v>
      </c>
      <c r="G627" t="s">
        <v>213</v>
      </c>
    </row>
    <row r="628" spans="1:7" x14ac:dyDescent="0.25">
      <c r="A628" t="s">
        <v>51</v>
      </c>
      <c r="B628" t="s">
        <v>1090</v>
      </c>
      <c r="C628" t="s">
        <v>1527</v>
      </c>
      <c r="D628" t="s">
        <v>972</v>
      </c>
      <c r="E628" t="s">
        <v>149</v>
      </c>
      <c r="F628">
        <v>23</v>
      </c>
      <c r="G628" t="s">
        <v>213</v>
      </c>
    </row>
    <row r="629" spans="1:7" x14ac:dyDescent="0.25">
      <c r="A629" t="s">
        <v>47</v>
      </c>
      <c r="B629" t="s">
        <v>967</v>
      </c>
      <c r="C629" t="s">
        <v>1070</v>
      </c>
      <c r="D629" t="s">
        <v>998</v>
      </c>
      <c r="E629" t="s">
        <v>149</v>
      </c>
      <c r="F629">
        <v>15</v>
      </c>
      <c r="G629" t="s">
        <v>213</v>
      </c>
    </row>
    <row r="630" spans="1:7" x14ac:dyDescent="0.25">
      <c r="A630" t="s">
        <v>47</v>
      </c>
      <c r="B630" t="s">
        <v>1073</v>
      </c>
      <c r="C630" t="s">
        <v>1074</v>
      </c>
      <c r="D630" t="s">
        <v>998</v>
      </c>
      <c r="E630" t="s">
        <v>149</v>
      </c>
      <c r="F630">
        <v>4</v>
      </c>
      <c r="G630" t="s">
        <v>213</v>
      </c>
    </row>
    <row r="631" spans="1:7" x14ac:dyDescent="0.25">
      <c r="A631" t="s">
        <v>51</v>
      </c>
      <c r="B631" t="s">
        <v>448</v>
      </c>
      <c r="C631" t="s">
        <v>971</v>
      </c>
      <c r="D631" t="s">
        <v>972</v>
      </c>
      <c r="E631" t="s">
        <v>149</v>
      </c>
      <c r="F631">
        <v>23</v>
      </c>
      <c r="G631" t="s">
        <v>213</v>
      </c>
    </row>
    <row r="632" spans="1:7" x14ac:dyDescent="0.25">
      <c r="A632" t="s">
        <v>51</v>
      </c>
      <c r="B632" t="s">
        <v>450</v>
      </c>
      <c r="C632" t="s">
        <v>973</v>
      </c>
      <c r="D632" t="s">
        <v>972</v>
      </c>
      <c r="E632" t="s">
        <v>149</v>
      </c>
      <c r="F632">
        <v>23</v>
      </c>
      <c r="G632" t="s">
        <v>213</v>
      </c>
    </row>
    <row r="633" spans="1:7" x14ac:dyDescent="0.25">
      <c r="A633" t="s">
        <v>51</v>
      </c>
      <c r="B633" t="s">
        <v>458</v>
      </c>
      <c r="C633" t="s">
        <v>978</v>
      </c>
      <c r="D633" t="s">
        <v>972</v>
      </c>
      <c r="E633" t="s">
        <v>149</v>
      </c>
      <c r="F633">
        <v>22</v>
      </c>
      <c r="G633" t="s">
        <v>213</v>
      </c>
    </row>
    <row r="634" spans="1:7" x14ac:dyDescent="0.25">
      <c r="A634" t="s">
        <v>47</v>
      </c>
      <c r="B634" t="s">
        <v>476</v>
      </c>
      <c r="C634" t="s">
        <v>1099</v>
      </c>
      <c r="D634" t="s">
        <v>998</v>
      </c>
      <c r="E634" t="s">
        <v>149</v>
      </c>
      <c r="F634">
        <v>13</v>
      </c>
      <c r="G634" t="s">
        <v>213</v>
      </c>
    </row>
    <row r="635" spans="1:7" x14ac:dyDescent="0.25">
      <c r="A635" t="s">
        <v>47</v>
      </c>
      <c r="B635" t="s">
        <v>1763</v>
      </c>
      <c r="C635" t="s">
        <v>1764</v>
      </c>
      <c r="D635" t="s">
        <v>998</v>
      </c>
      <c r="E635" t="s">
        <v>149</v>
      </c>
      <c r="F635">
        <v>5</v>
      </c>
      <c r="G635" t="s">
        <v>213</v>
      </c>
    </row>
    <row r="636" spans="1:7" x14ac:dyDescent="0.25">
      <c r="A636" t="s">
        <v>51</v>
      </c>
      <c r="B636" t="s">
        <v>460</v>
      </c>
      <c r="C636" t="s">
        <v>979</v>
      </c>
      <c r="D636" t="s">
        <v>972</v>
      </c>
      <c r="E636" t="s">
        <v>149</v>
      </c>
      <c r="F636">
        <v>23</v>
      </c>
      <c r="G636" t="s">
        <v>213</v>
      </c>
    </row>
    <row r="637" spans="1:7" x14ac:dyDescent="0.25">
      <c r="A637" t="s">
        <v>51</v>
      </c>
      <c r="B637" t="s">
        <v>468</v>
      </c>
      <c r="C637" t="s">
        <v>984</v>
      </c>
      <c r="D637" t="s">
        <v>972</v>
      </c>
      <c r="E637" t="s">
        <v>149</v>
      </c>
      <c r="F637">
        <v>22</v>
      </c>
      <c r="G637" t="s">
        <v>213</v>
      </c>
    </row>
    <row r="638" spans="1:7" x14ac:dyDescent="0.25">
      <c r="A638" t="s">
        <v>51</v>
      </c>
      <c r="B638" t="s">
        <v>1071</v>
      </c>
      <c r="C638" t="s">
        <v>1765</v>
      </c>
      <c r="D638" t="s">
        <v>972</v>
      </c>
      <c r="E638" t="s">
        <v>149</v>
      </c>
      <c r="F638">
        <v>21</v>
      </c>
      <c r="G638" t="s">
        <v>213</v>
      </c>
    </row>
    <row r="639" spans="1:7" x14ac:dyDescent="0.25">
      <c r="A639" t="s">
        <v>51</v>
      </c>
      <c r="B639" t="s">
        <v>1515</v>
      </c>
      <c r="C639" t="s">
        <v>1766</v>
      </c>
      <c r="D639" t="s">
        <v>972</v>
      </c>
      <c r="E639" t="s">
        <v>149</v>
      </c>
      <c r="F639">
        <v>24</v>
      </c>
      <c r="G639" t="s">
        <v>213</v>
      </c>
    </row>
    <row r="640" spans="1:7" x14ac:dyDescent="0.25">
      <c r="A640" t="s">
        <v>51</v>
      </c>
      <c r="B640" t="s">
        <v>1040</v>
      </c>
      <c r="C640" t="s">
        <v>1767</v>
      </c>
      <c r="D640" t="s">
        <v>972</v>
      </c>
      <c r="E640" t="s">
        <v>149</v>
      </c>
      <c r="F640">
        <v>22</v>
      </c>
      <c r="G640" t="s">
        <v>213</v>
      </c>
    </row>
    <row r="641" spans="1:7" x14ac:dyDescent="0.25">
      <c r="A641" t="s">
        <v>47</v>
      </c>
      <c r="B641" t="s">
        <v>474</v>
      </c>
      <c r="C641" t="s">
        <v>1039</v>
      </c>
      <c r="D641" t="s">
        <v>998</v>
      </c>
      <c r="E641" t="s">
        <v>149</v>
      </c>
      <c r="F641">
        <v>19</v>
      </c>
      <c r="G641" t="s">
        <v>213</v>
      </c>
    </row>
    <row r="642" spans="1:7" x14ac:dyDescent="0.25">
      <c r="A642" t="s">
        <v>47</v>
      </c>
      <c r="B642" t="s">
        <v>572</v>
      </c>
      <c r="C642" t="s">
        <v>1100</v>
      </c>
      <c r="D642" t="s">
        <v>998</v>
      </c>
      <c r="E642" t="s">
        <v>149</v>
      </c>
      <c r="F642">
        <v>16</v>
      </c>
      <c r="G642" t="s">
        <v>213</v>
      </c>
    </row>
    <row r="643" spans="1:7" x14ac:dyDescent="0.25">
      <c r="A643" t="s">
        <v>49</v>
      </c>
      <c r="B643" t="s">
        <v>544</v>
      </c>
      <c r="C643" t="s">
        <v>1781</v>
      </c>
      <c r="D643" t="s">
        <v>940</v>
      </c>
      <c r="E643" t="s">
        <v>149</v>
      </c>
      <c r="F643">
        <v>19</v>
      </c>
      <c r="G643" t="s">
        <v>215</v>
      </c>
    </row>
    <row r="644" spans="1:7" x14ac:dyDescent="0.25">
      <c r="A644" t="s">
        <v>49</v>
      </c>
      <c r="B644" t="s">
        <v>448</v>
      </c>
      <c r="C644" t="s">
        <v>963</v>
      </c>
      <c r="D644" t="s">
        <v>940</v>
      </c>
      <c r="E644" t="s">
        <v>149</v>
      </c>
      <c r="F644">
        <v>11</v>
      </c>
      <c r="G644" t="s">
        <v>213</v>
      </c>
    </row>
    <row r="645" spans="1:7" x14ac:dyDescent="0.25">
      <c r="A645" t="s">
        <v>49</v>
      </c>
      <c r="B645" t="s">
        <v>965</v>
      </c>
      <c r="C645" t="s">
        <v>966</v>
      </c>
      <c r="D645" t="s">
        <v>940</v>
      </c>
      <c r="E645" t="s">
        <v>149</v>
      </c>
      <c r="F645">
        <v>11</v>
      </c>
      <c r="G645" t="s">
        <v>213</v>
      </c>
    </row>
    <row r="646" spans="1:7" x14ac:dyDescent="0.25">
      <c r="A646" t="s">
        <v>51</v>
      </c>
      <c r="B646" t="s">
        <v>472</v>
      </c>
      <c r="C646" t="s">
        <v>988</v>
      </c>
      <c r="D646" t="s">
        <v>972</v>
      </c>
      <c r="E646" t="s">
        <v>149</v>
      </c>
      <c r="F646">
        <v>22</v>
      </c>
      <c r="G646" t="s">
        <v>213</v>
      </c>
    </row>
    <row r="647" spans="1:7" x14ac:dyDescent="0.25">
      <c r="A647" t="s">
        <v>51</v>
      </c>
      <c r="B647" t="s">
        <v>474</v>
      </c>
      <c r="C647" t="s">
        <v>974</v>
      </c>
      <c r="D647" t="s">
        <v>972</v>
      </c>
      <c r="E647" t="s">
        <v>149</v>
      </c>
      <c r="F647">
        <v>23</v>
      </c>
      <c r="G647" t="s">
        <v>213</v>
      </c>
    </row>
    <row r="648" spans="1:7" x14ac:dyDescent="0.25">
      <c r="A648" t="s">
        <v>51</v>
      </c>
      <c r="B648" t="s">
        <v>1092</v>
      </c>
      <c r="C648" t="s">
        <v>1782</v>
      </c>
      <c r="D648" t="s">
        <v>972</v>
      </c>
      <c r="E648" t="s">
        <v>149</v>
      </c>
      <c r="F648">
        <v>22</v>
      </c>
      <c r="G648" t="s">
        <v>213</v>
      </c>
    </row>
    <row r="649" spans="1:7" x14ac:dyDescent="0.25">
      <c r="A649" t="s">
        <v>51</v>
      </c>
      <c r="B649" t="s">
        <v>1763</v>
      </c>
      <c r="C649" t="s">
        <v>1783</v>
      </c>
      <c r="D649" t="s">
        <v>972</v>
      </c>
      <c r="E649" t="s">
        <v>149</v>
      </c>
      <c r="F649">
        <v>19</v>
      </c>
      <c r="G649" t="s">
        <v>213</v>
      </c>
    </row>
    <row r="650" spans="1:7" x14ac:dyDescent="0.25">
      <c r="A650" t="s">
        <v>70</v>
      </c>
      <c r="B650" t="s">
        <v>500</v>
      </c>
      <c r="C650" t="s">
        <v>992</v>
      </c>
      <c r="D650" t="s">
        <v>993</v>
      </c>
      <c r="E650" t="s">
        <v>149</v>
      </c>
      <c r="F650">
        <v>23</v>
      </c>
      <c r="G650" t="s">
        <v>213</v>
      </c>
    </row>
    <row r="651" spans="1:7" x14ac:dyDescent="0.25">
      <c r="A651" t="s">
        <v>70</v>
      </c>
      <c r="B651" t="s">
        <v>936</v>
      </c>
      <c r="C651" t="s">
        <v>1797</v>
      </c>
      <c r="D651" t="s">
        <v>993</v>
      </c>
      <c r="E651" t="s">
        <v>149</v>
      </c>
      <c r="F651">
        <v>4</v>
      </c>
      <c r="G651" t="s">
        <v>214</v>
      </c>
    </row>
    <row r="652" spans="1:7" x14ac:dyDescent="0.25">
      <c r="A652" t="s">
        <v>47</v>
      </c>
      <c r="B652" t="s">
        <v>478</v>
      </c>
      <c r="C652" t="s">
        <v>1812</v>
      </c>
      <c r="D652" t="s">
        <v>998</v>
      </c>
      <c r="E652" t="s">
        <v>149</v>
      </c>
      <c r="F652">
        <v>7</v>
      </c>
      <c r="G652" t="s">
        <v>213</v>
      </c>
    </row>
    <row r="653" spans="1:7" x14ac:dyDescent="0.25">
      <c r="A653" t="s">
        <v>47</v>
      </c>
      <c r="B653" t="s">
        <v>574</v>
      </c>
      <c r="C653" t="s">
        <v>1086</v>
      </c>
      <c r="D653" t="s">
        <v>998</v>
      </c>
      <c r="E653" t="s">
        <v>149</v>
      </c>
      <c r="F653">
        <v>7</v>
      </c>
      <c r="G653" t="s">
        <v>213</v>
      </c>
    </row>
    <row r="654" spans="1:7" x14ac:dyDescent="0.25">
      <c r="A654" t="s">
        <v>72</v>
      </c>
      <c r="B654" t="s">
        <v>365</v>
      </c>
      <c r="C654" t="s">
        <v>1647</v>
      </c>
      <c r="D654" t="s">
        <v>1648</v>
      </c>
      <c r="E654" t="s">
        <v>150</v>
      </c>
      <c r="F654">
        <v>20</v>
      </c>
      <c r="G654" t="s">
        <v>212</v>
      </c>
    </row>
    <row r="655" spans="1:7" x14ac:dyDescent="0.25">
      <c r="A655" t="s">
        <v>72</v>
      </c>
      <c r="B655" t="s">
        <v>368</v>
      </c>
      <c r="C655" t="s">
        <v>1649</v>
      </c>
      <c r="D655" t="s">
        <v>1648</v>
      </c>
      <c r="E655" t="s">
        <v>150</v>
      </c>
      <c r="F655">
        <v>23</v>
      </c>
      <c r="G655" t="s">
        <v>212</v>
      </c>
    </row>
    <row r="656" spans="1:7" x14ac:dyDescent="0.25">
      <c r="A656" t="s">
        <v>72</v>
      </c>
      <c r="B656" t="s">
        <v>372</v>
      </c>
      <c r="C656" t="s">
        <v>1650</v>
      </c>
      <c r="D656" t="s">
        <v>1648</v>
      </c>
      <c r="E656" t="s">
        <v>150</v>
      </c>
      <c r="F656">
        <v>14</v>
      </c>
      <c r="G656" t="s">
        <v>212</v>
      </c>
    </row>
    <row r="657" spans="1:7" x14ac:dyDescent="0.25">
      <c r="A657" t="s">
        <v>72</v>
      </c>
      <c r="B657" t="s">
        <v>376</v>
      </c>
      <c r="C657" t="s">
        <v>1651</v>
      </c>
      <c r="D657" t="s">
        <v>1648</v>
      </c>
      <c r="E657" t="s">
        <v>150</v>
      </c>
      <c r="F657">
        <v>13</v>
      </c>
      <c r="G657" t="s">
        <v>212</v>
      </c>
    </row>
    <row r="658" spans="1:7" x14ac:dyDescent="0.25">
      <c r="A658" t="s">
        <v>72</v>
      </c>
      <c r="B658" t="s">
        <v>406</v>
      </c>
      <c r="C658" t="s">
        <v>1652</v>
      </c>
      <c r="D658" t="s">
        <v>1648</v>
      </c>
      <c r="E658" t="s">
        <v>150</v>
      </c>
      <c r="F658">
        <v>22</v>
      </c>
      <c r="G658" t="s">
        <v>212</v>
      </c>
    </row>
    <row r="659" spans="1:7" x14ac:dyDescent="0.25">
      <c r="A659" t="s">
        <v>72</v>
      </c>
      <c r="B659" t="s">
        <v>598</v>
      </c>
      <c r="C659" t="s">
        <v>1653</v>
      </c>
      <c r="D659" t="s">
        <v>1648</v>
      </c>
      <c r="E659" t="s">
        <v>150</v>
      </c>
      <c r="F659">
        <v>19</v>
      </c>
      <c r="G659" t="s">
        <v>212</v>
      </c>
    </row>
    <row r="660" spans="1:7" x14ac:dyDescent="0.25">
      <c r="A660" t="s">
        <v>72</v>
      </c>
      <c r="B660" t="s">
        <v>679</v>
      </c>
      <c r="C660" t="s">
        <v>1654</v>
      </c>
      <c r="D660" t="s">
        <v>1648</v>
      </c>
      <c r="E660" t="s">
        <v>150</v>
      </c>
      <c r="F660">
        <v>24</v>
      </c>
      <c r="G660" t="s">
        <v>214</v>
      </c>
    </row>
    <row r="661" spans="1:7" x14ac:dyDescent="0.25">
      <c r="A661" t="s">
        <v>72</v>
      </c>
      <c r="B661" t="s">
        <v>490</v>
      </c>
      <c r="C661" t="s">
        <v>1655</v>
      </c>
      <c r="D661" t="s">
        <v>1648</v>
      </c>
      <c r="E661" t="s">
        <v>150</v>
      </c>
      <c r="F661">
        <v>26</v>
      </c>
      <c r="G661" t="s">
        <v>214</v>
      </c>
    </row>
    <row r="662" spans="1:7" x14ac:dyDescent="0.25">
      <c r="A662" t="s">
        <v>72</v>
      </c>
      <c r="B662" t="s">
        <v>918</v>
      </c>
      <c r="C662" t="s">
        <v>1656</v>
      </c>
      <c r="D662" t="s">
        <v>1648</v>
      </c>
      <c r="E662" t="s">
        <v>150</v>
      </c>
      <c r="F662">
        <v>23</v>
      </c>
      <c r="G662" t="s">
        <v>214</v>
      </c>
    </row>
    <row r="663" spans="1:7" x14ac:dyDescent="0.25">
      <c r="A663" t="s">
        <v>73</v>
      </c>
      <c r="B663" t="s">
        <v>365</v>
      </c>
      <c r="C663" t="s">
        <v>661</v>
      </c>
      <c r="D663" t="s">
        <v>662</v>
      </c>
      <c r="E663" t="s">
        <v>150</v>
      </c>
      <c r="F663">
        <v>17</v>
      </c>
      <c r="G663" t="s">
        <v>212</v>
      </c>
    </row>
    <row r="664" spans="1:7" x14ac:dyDescent="0.25">
      <c r="A664" t="s">
        <v>73</v>
      </c>
      <c r="B664" t="s">
        <v>368</v>
      </c>
      <c r="C664" t="s">
        <v>1657</v>
      </c>
      <c r="D664" t="s">
        <v>662</v>
      </c>
      <c r="E664" t="s">
        <v>150</v>
      </c>
      <c r="F664">
        <v>20</v>
      </c>
      <c r="G664" t="s">
        <v>212</v>
      </c>
    </row>
    <row r="665" spans="1:7" x14ac:dyDescent="0.25">
      <c r="A665" t="s">
        <v>73</v>
      </c>
      <c r="B665" t="s">
        <v>370</v>
      </c>
      <c r="C665" t="s">
        <v>1658</v>
      </c>
      <c r="D665" t="s">
        <v>662</v>
      </c>
      <c r="E665" t="s">
        <v>150</v>
      </c>
      <c r="F665">
        <v>20</v>
      </c>
      <c r="G665" t="s">
        <v>212</v>
      </c>
    </row>
    <row r="666" spans="1:7" x14ac:dyDescent="0.25">
      <c r="A666" t="s">
        <v>73</v>
      </c>
      <c r="B666" t="s">
        <v>372</v>
      </c>
      <c r="C666" t="s">
        <v>663</v>
      </c>
      <c r="D666" t="s">
        <v>662</v>
      </c>
      <c r="E666" t="s">
        <v>150</v>
      </c>
      <c r="F666">
        <v>15</v>
      </c>
      <c r="G666" t="s">
        <v>212</v>
      </c>
    </row>
    <row r="667" spans="1:7" x14ac:dyDescent="0.25">
      <c r="A667" t="s">
        <v>73</v>
      </c>
      <c r="B667" t="s">
        <v>374</v>
      </c>
      <c r="C667" t="s">
        <v>664</v>
      </c>
      <c r="D667" t="s">
        <v>662</v>
      </c>
      <c r="E667" t="s">
        <v>150</v>
      </c>
      <c r="F667">
        <v>18</v>
      </c>
      <c r="G667" t="s">
        <v>212</v>
      </c>
    </row>
    <row r="668" spans="1:7" x14ac:dyDescent="0.25">
      <c r="A668" t="s">
        <v>73</v>
      </c>
      <c r="B668" t="s">
        <v>376</v>
      </c>
      <c r="C668" t="s">
        <v>665</v>
      </c>
      <c r="D668" t="s">
        <v>662</v>
      </c>
      <c r="E668" t="s">
        <v>150</v>
      </c>
      <c r="F668">
        <v>7</v>
      </c>
      <c r="G668" t="s">
        <v>212</v>
      </c>
    </row>
    <row r="669" spans="1:7" x14ac:dyDescent="0.25">
      <c r="A669" t="s">
        <v>73</v>
      </c>
      <c r="B669" t="s">
        <v>378</v>
      </c>
      <c r="C669" t="s">
        <v>666</v>
      </c>
      <c r="D669" t="s">
        <v>662</v>
      </c>
      <c r="E669" t="s">
        <v>150</v>
      </c>
      <c r="F669">
        <v>12</v>
      </c>
      <c r="G669" t="s">
        <v>212</v>
      </c>
    </row>
    <row r="670" spans="1:7" x14ac:dyDescent="0.25">
      <c r="A670" t="s">
        <v>73</v>
      </c>
      <c r="B670" t="s">
        <v>406</v>
      </c>
      <c r="C670" t="s">
        <v>670</v>
      </c>
      <c r="D670" t="s">
        <v>662</v>
      </c>
      <c r="E670" t="s">
        <v>150</v>
      </c>
      <c r="F670">
        <v>22</v>
      </c>
      <c r="G670" t="s">
        <v>212</v>
      </c>
    </row>
    <row r="671" spans="1:7" x14ac:dyDescent="0.25">
      <c r="A671" t="s">
        <v>73</v>
      </c>
      <c r="B671" t="s">
        <v>598</v>
      </c>
      <c r="C671" t="s">
        <v>672</v>
      </c>
      <c r="D671" t="s">
        <v>662</v>
      </c>
      <c r="E671" t="s">
        <v>150</v>
      </c>
      <c r="F671">
        <v>27</v>
      </c>
      <c r="G671" t="s">
        <v>212</v>
      </c>
    </row>
    <row r="672" spans="1:7" x14ac:dyDescent="0.25">
      <c r="A672" t="s">
        <v>73</v>
      </c>
      <c r="B672" t="s">
        <v>410</v>
      </c>
      <c r="C672" t="s">
        <v>1659</v>
      </c>
      <c r="D672" t="s">
        <v>662</v>
      </c>
      <c r="E672" t="s">
        <v>150</v>
      </c>
      <c r="F672">
        <v>23</v>
      </c>
      <c r="G672" t="s">
        <v>212</v>
      </c>
    </row>
    <row r="673" spans="1:7" x14ac:dyDescent="0.25">
      <c r="A673" t="s">
        <v>73</v>
      </c>
      <c r="B673" t="s">
        <v>524</v>
      </c>
      <c r="C673" t="s">
        <v>1660</v>
      </c>
      <c r="D673" t="s">
        <v>662</v>
      </c>
      <c r="E673" t="s">
        <v>150</v>
      </c>
      <c r="F673">
        <v>15</v>
      </c>
      <c r="G673" t="s">
        <v>215</v>
      </c>
    </row>
    <row r="674" spans="1:7" x14ac:dyDescent="0.25">
      <c r="A674" t="s">
        <v>73</v>
      </c>
      <c r="B674" t="s">
        <v>526</v>
      </c>
      <c r="C674" t="s">
        <v>674</v>
      </c>
      <c r="D674" t="s">
        <v>662</v>
      </c>
      <c r="E674" t="s">
        <v>150</v>
      </c>
      <c r="F674">
        <v>11</v>
      </c>
      <c r="G674" t="s">
        <v>215</v>
      </c>
    </row>
    <row r="675" spans="1:7" x14ac:dyDescent="0.25">
      <c r="A675" t="s">
        <v>73</v>
      </c>
      <c r="B675" t="s">
        <v>448</v>
      </c>
      <c r="C675" t="s">
        <v>675</v>
      </c>
      <c r="D675" t="s">
        <v>662</v>
      </c>
      <c r="E675" t="s">
        <v>150</v>
      </c>
      <c r="F675">
        <v>28</v>
      </c>
      <c r="G675" t="s">
        <v>213</v>
      </c>
    </row>
    <row r="676" spans="1:7" x14ac:dyDescent="0.25">
      <c r="A676" t="s">
        <v>73</v>
      </c>
      <c r="B676" t="s">
        <v>450</v>
      </c>
      <c r="C676" t="s">
        <v>199</v>
      </c>
      <c r="D676" t="s">
        <v>662</v>
      </c>
      <c r="E676" t="s">
        <v>150</v>
      </c>
      <c r="F676">
        <v>27</v>
      </c>
      <c r="G676" t="s">
        <v>213</v>
      </c>
    </row>
    <row r="677" spans="1:7" x14ac:dyDescent="0.25">
      <c r="A677" t="s">
        <v>73</v>
      </c>
      <c r="B677" t="s">
        <v>452</v>
      </c>
      <c r="C677" t="s">
        <v>676</v>
      </c>
      <c r="D677" t="s">
        <v>662</v>
      </c>
      <c r="E677" t="s">
        <v>150</v>
      </c>
      <c r="F677">
        <v>22</v>
      </c>
      <c r="G677" t="s">
        <v>213</v>
      </c>
    </row>
    <row r="678" spans="1:7" x14ac:dyDescent="0.25">
      <c r="A678" t="s">
        <v>73</v>
      </c>
      <c r="B678" t="s">
        <v>454</v>
      </c>
      <c r="C678" t="s">
        <v>1661</v>
      </c>
      <c r="D678" t="s">
        <v>662</v>
      </c>
      <c r="E678" t="s">
        <v>150</v>
      </c>
      <c r="F678">
        <v>25</v>
      </c>
      <c r="G678" t="s">
        <v>213</v>
      </c>
    </row>
    <row r="679" spans="1:7" x14ac:dyDescent="0.25">
      <c r="A679" t="s">
        <v>73</v>
      </c>
      <c r="B679" t="s">
        <v>492</v>
      </c>
      <c r="C679" t="s">
        <v>1662</v>
      </c>
      <c r="D679" t="s">
        <v>662</v>
      </c>
      <c r="E679" t="s">
        <v>150</v>
      </c>
      <c r="F679">
        <v>23</v>
      </c>
      <c r="G679" t="s">
        <v>214</v>
      </c>
    </row>
    <row r="680" spans="1:7" x14ac:dyDescent="0.25">
      <c r="A680" t="s">
        <v>74</v>
      </c>
      <c r="B680" t="s">
        <v>365</v>
      </c>
      <c r="C680" t="s">
        <v>683</v>
      </c>
      <c r="D680" t="s">
        <v>684</v>
      </c>
      <c r="E680" t="s">
        <v>150</v>
      </c>
      <c r="F680">
        <v>12</v>
      </c>
      <c r="G680" t="s">
        <v>212</v>
      </c>
    </row>
    <row r="681" spans="1:7" x14ac:dyDescent="0.25">
      <c r="A681" t="s">
        <v>74</v>
      </c>
      <c r="B681" t="s">
        <v>368</v>
      </c>
      <c r="C681" t="s">
        <v>1663</v>
      </c>
      <c r="D681" t="s">
        <v>684</v>
      </c>
      <c r="E681" t="s">
        <v>150</v>
      </c>
      <c r="F681">
        <v>22</v>
      </c>
      <c r="G681" t="s">
        <v>212</v>
      </c>
    </row>
    <row r="682" spans="1:7" x14ac:dyDescent="0.25">
      <c r="A682" t="s">
        <v>74</v>
      </c>
      <c r="B682" t="s">
        <v>406</v>
      </c>
      <c r="C682" t="s">
        <v>686</v>
      </c>
      <c r="D682" t="s">
        <v>684</v>
      </c>
      <c r="E682" t="s">
        <v>150</v>
      </c>
      <c r="F682">
        <v>27</v>
      </c>
      <c r="G682" t="s">
        <v>212</v>
      </c>
    </row>
    <row r="683" spans="1:7" x14ac:dyDescent="0.25">
      <c r="A683" t="s">
        <v>74</v>
      </c>
      <c r="B683" t="s">
        <v>408</v>
      </c>
      <c r="C683" t="s">
        <v>687</v>
      </c>
      <c r="D683" t="s">
        <v>684</v>
      </c>
      <c r="E683" t="s">
        <v>150</v>
      </c>
      <c r="F683">
        <v>27</v>
      </c>
      <c r="G683" t="s">
        <v>212</v>
      </c>
    </row>
    <row r="684" spans="1:7" x14ac:dyDescent="0.25">
      <c r="A684" t="s">
        <v>74</v>
      </c>
      <c r="B684" t="s">
        <v>524</v>
      </c>
      <c r="C684" t="s">
        <v>1664</v>
      </c>
      <c r="D684" t="s">
        <v>684</v>
      </c>
      <c r="E684" t="s">
        <v>150</v>
      </c>
      <c r="F684">
        <v>14</v>
      </c>
      <c r="G684" t="s">
        <v>215</v>
      </c>
    </row>
    <row r="685" spans="1:7" x14ac:dyDescent="0.25">
      <c r="A685" t="s">
        <v>74</v>
      </c>
      <c r="B685" t="s">
        <v>448</v>
      </c>
      <c r="C685" t="s">
        <v>688</v>
      </c>
      <c r="D685" t="s">
        <v>684</v>
      </c>
      <c r="E685" t="s">
        <v>150</v>
      </c>
      <c r="F685">
        <v>26</v>
      </c>
      <c r="G685" t="s">
        <v>213</v>
      </c>
    </row>
    <row r="686" spans="1:7" x14ac:dyDescent="0.25">
      <c r="A686" t="s">
        <v>74</v>
      </c>
      <c r="B686" t="s">
        <v>450</v>
      </c>
      <c r="C686" t="s">
        <v>689</v>
      </c>
      <c r="D686" t="s">
        <v>684</v>
      </c>
      <c r="E686" t="s">
        <v>150</v>
      </c>
      <c r="F686">
        <v>27</v>
      </c>
      <c r="G686" t="s">
        <v>213</v>
      </c>
    </row>
    <row r="687" spans="1:7" x14ac:dyDescent="0.25">
      <c r="A687" t="s">
        <v>75</v>
      </c>
      <c r="B687" t="s">
        <v>365</v>
      </c>
      <c r="C687" t="s">
        <v>1665</v>
      </c>
      <c r="D687" t="s">
        <v>1666</v>
      </c>
      <c r="E687" t="s">
        <v>150</v>
      </c>
      <c r="F687">
        <v>16</v>
      </c>
      <c r="G687" t="s">
        <v>212</v>
      </c>
    </row>
    <row r="688" spans="1:7" x14ac:dyDescent="0.25">
      <c r="A688" t="s">
        <v>75</v>
      </c>
      <c r="B688" t="s">
        <v>895</v>
      </c>
      <c r="C688" t="s">
        <v>1667</v>
      </c>
      <c r="D688" t="s">
        <v>1666</v>
      </c>
      <c r="E688" t="s">
        <v>150</v>
      </c>
      <c r="F688">
        <v>5</v>
      </c>
      <c r="G688" t="s">
        <v>212</v>
      </c>
    </row>
    <row r="689" spans="1:7" x14ac:dyDescent="0.25">
      <c r="A689" t="s">
        <v>75</v>
      </c>
      <c r="B689" t="s">
        <v>760</v>
      </c>
      <c r="C689" t="s">
        <v>1668</v>
      </c>
      <c r="D689" t="s">
        <v>1666</v>
      </c>
      <c r="E689" t="s">
        <v>150</v>
      </c>
      <c r="F689">
        <v>21</v>
      </c>
      <c r="G689" t="s">
        <v>212</v>
      </c>
    </row>
    <row r="690" spans="1:7" x14ac:dyDescent="0.25">
      <c r="A690" t="s">
        <v>75</v>
      </c>
      <c r="B690" t="s">
        <v>1669</v>
      </c>
      <c r="C690" t="s">
        <v>1670</v>
      </c>
      <c r="D690" t="s">
        <v>1666</v>
      </c>
      <c r="E690" t="s">
        <v>150</v>
      </c>
      <c r="F690">
        <v>12</v>
      </c>
      <c r="G690" t="s">
        <v>212</v>
      </c>
    </row>
    <row r="691" spans="1:7" x14ac:dyDescent="0.25">
      <c r="A691" t="s">
        <v>75</v>
      </c>
      <c r="B691" t="s">
        <v>871</v>
      </c>
      <c r="C691" t="s">
        <v>1671</v>
      </c>
      <c r="D691" t="s">
        <v>1666</v>
      </c>
      <c r="E691" t="s">
        <v>150</v>
      </c>
      <c r="F691">
        <v>23</v>
      </c>
      <c r="G691" t="s">
        <v>214</v>
      </c>
    </row>
    <row r="692" spans="1:7" x14ac:dyDescent="0.25">
      <c r="A692" t="s">
        <v>77</v>
      </c>
      <c r="B692" t="s">
        <v>368</v>
      </c>
      <c r="C692" t="s">
        <v>1672</v>
      </c>
      <c r="D692" t="s">
        <v>1673</v>
      </c>
      <c r="E692" t="s">
        <v>150</v>
      </c>
      <c r="F692">
        <v>8</v>
      </c>
      <c r="G692" t="s">
        <v>212</v>
      </c>
    </row>
    <row r="693" spans="1:7" x14ac:dyDescent="0.25">
      <c r="A693" t="s">
        <v>77</v>
      </c>
      <c r="B693" t="s">
        <v>370</v>
      </c>
      <c r="C693" t="s">
        <v>1674</v>
      </c>
      <c r="D693" t="s">
        <v>1673</v>
      </c>
      <c r="E693" t="s">
        <v>150</v>
      </c>
      <c r="F693">
        <v>7</v>
      </c>
      <c r="G693" t="s">
        <v>212</v>
      </c>
    </row>
    <row r="694" spans="1:7" x14ac:dyDescent="0.25">
      <c r="A694" t="s">
        <v>77</v>
      </c>
      <c r="B694" t="s">
        <v>406</v>
      </c>
      <c r="C694" t="s">
        <v>1675</v>
      </c>
      <c r="D694" t="s">
        <v>1673</v>
      </c>
      <c r="E694" t="s">
        <v>150</v>
      </c>
      <c r="F694">
        <v>8</v>
      </c>
      <c r="G694" t="s">
        <v>212</v>
      </c>
    </row>
    <row r="695" spans="1:7" x14ac:dyDescent="0.25">
      <c r="A695" t="s">
        <v>77</v>
      </c>
      <c r="B695" t="s">
        <v>490</v>
      </c>
      <c r="C695" t="s">
        <v>1676</v>
      </c>
      <c r="D695" t="s">
        <v>1673</v>
      </c>
      <c r="E695" t="s">
        <v>150</v>
      </c>
      <c r="F695">
        <v>18</v>
      </c>
      <c r="G695" t="s">
        <v>214</v>
      </c>
    </row>
    <row r="696" spans="1:7" x14ac:dyDescent="0.25">
      <c r="A696" t="s">
        <v>78</v>
      </c>
      <c r="B696" t="s">
        <v>365</v>
      </c>
      <c r="C696" t="s">
        <v>1677</v>
      </c>
      <c r="D696" t="s">
        <v>691</v>
      </c>
      <c r="E696" t="s">
        <v>150</v>
      </c>
      <c r="F696">
        <v>20</v>
      </c>
      <c r="G696" t="s">
        <v>212</v>
      </c>
    </row>
    <row r="697" spans="1:7" x14ac:dyDescent="0.25">
      <c r="A697" t="s">
        <v>78</v>
      </c>
      <c r="B697" t="s">
        <v>368</v>
      </c>
      <c r="C697" t="s">
        <v>690</v>
      </c>
      <c r="D697" t="s">
        <v>691</v>
      </c>
      <c r="E697" t="s">
        <v>150</v>
      </c>
      <c r="F697">
        <v>22</v>
      </c>
      <c r="G697" t="s">
        <v>212</v>
      </c>
    </row>
    <row r="698" spans="1:7" x14ac:dyDescent="0.25">
      <c r="A698" t="s">
        <v>78</v>
      </c>
      <c r="B698" t="s">
        <v>370</v>
      </c>
      <c r="C698" t="s">
        <v>692</v>
      </c>
      <c r="D698" t="s">
        <v>691</v>
      </c>
      <c r="E698" t="s">
        <v>150</v>
      </c>
      <c r="F698">
        <v>28</v>
      </c>
      <c r="G698" t="s">
        <v>212</v>
      </c>
    </row>
    <row r="699" spans="1:7" x14ac:dyDescent="0.25">
      <c r="A699" t="s">
        <v>78</v>
      </c>
      <c r="B699" t="s">
        <v>372</v>
      </c>
      <c r="C699" t="s">
        <v>693</v>
      </c>
      <c r="D699" t="s">
        <v>691</v>
      </c>
      <c r="E699" t="s">
        <v>150</v>
      </c>
      <c r="F699">
        <v>20</v>
      </c>
      <c r="G699" t="s">
        <v>212</v>
      </c>
    </row>
    <row r="700" spans="1:7" x14ac:dyDescent="0.25">
      <c r="A700" t="s">
        <v>78</v>
      </c>
      <c r="B700" t="s">
        <v>374</v>
      </c>
      <c r="C700" t="s">
        <v>1678</v>
      </c>
      <c r="D700" t="s">
        <v>691</v>
      </c>
      <c r="E700" t="s">
        <v>150</v>
      </c>
      <c r="F700">
        <v>27</v>
      </c>
      <c r="G700" t="s">
        <v>212</v>
      </c>
    </row>
    <row r="701" spans="1:7" x14ac:dyDescent="0.25">
      <c r="A701" t="s">
        <v>78</v>
      </c>
      <c r="B701" t="s">
        <v>376</v>
      </c>
      <c r="C701" t="s">
        <v>1679</v>
      </c>
      <c r="D701" t="s">
        <v>691</v>
      </c>
      <c r="E701" t="s">
        <v>150</v>
      </c>
      <c r="F701">
        <v>26</v>
      </c>
      <c r="G701" t="s">
        <v>212</v>
      </c>
    </row>
    <row r="702" spans="1:7" x14ac:dyDescent="0.25">
      <c r="A702" t="s">
        <v>78</v>
      </c>
      <c r="B702" t="s">
        <v>1567</v>
      </c>
      <c r="C702" t="s">
        <v>1680</v>
      </c>
      <c r="D702" t="s">
        <v>691</v>
      </c>
      <c r="E702" t="s">
        <v>150</v>
      </c>
      <c r="F702">
        <v>10</v>
      </c>
      <c r="G702" t="s">
        <v>212</v>
      </c>
    </row>
    <row r="703" spans="1:7" x14ac:dyDescent="0.25">
      <c r="A703" t="s">
        <v>78</v>
      </c>
      <c r="B703" t="s">
        <v>406</v>
      </c>
      <c r="C703" t="s">
        <v>200</v>
      </c>
      <c r="D703" t="s">
        <v>691</v>
      </c>
      <c r="E703" t="s">
        <v>150</v>
      </c>
      <c r="F703">
        <v>28</v>
      </c>
      <c r="G703" t="s">
        <v>212</v>
      </c>
    </row>
    <row r="704" spans="1:7" x14ac:dyDescent="0.25">
      <c r="A704" t="s">
        <v>78</v>
      </c>
      <c r="B704" t="s">
        <v>408</v>
      </c>
      <c r="C704" t="s">
        <v>1681</v>
      </c>
      <c r="D704" t="s">
        <v>691</v>
      </c>
      <c r="E704" t="s">
        <v>150</v>
      </c>
      <c r="F704">
        <v>25</v>
      </c>
      <c r="G704" t="s">
        <v>212</v>
      </c>
    </row>
    <row r="705" spans="1:7" x14ac:dyDescent="0.25">
      <c r="A705" t="s">
        <v>78</v>
      </c>
      <c r="B705" t="s">
        <v>598</v>
      </c>
      <c r="C705" t="s">
        <v>696</v>
      </c>
      <c r="D705" t="s">
        <v>691</v>
      </c>
      <c r="E705" t="s">
        <v>150</v>
      </c>
      <c r="F705">
        <v>24</v>
      </c>
      <c r="G705" t="s">
        <v>212</v>
      </c>
    </row>
    <row r="706" spans="1:7" x14ac:dyDescent="0.25">
      <c r="A706" t="s">
        <v>78</v>
      </c>
      <c r="B706" t="s">
        <v>410</v>
      </c>
      <c r="C706" t="s">
        <v>1682</v>
      </c>
      <c r="D706" t="s">
        <v>691</v>
      </c>
      <c r="E706" t="s">
        <v>150</v>
      </c>
      <c r="F706">
        <v>13</v>
      </c>
      <c r="G706" t="s">
        <v>212</v>
      </c>
    </row>
    <row r="707" spans="1:7" x14ac:dyDescent="0.25">
      <c r="A707" t="s">
        <v>78</v>
      </c>
      <c r="B707" t="s">
        <v>524</v>
      </c>
      <c r="C707" t="s">
        <v>698</v>
      </c>
      <c r="D707" t="s">
        <v>691</v>
      </c>
      <c r="E707" t="s">
        <v>150</v>
      </c>
      <c r="F707">
        <v>14</v>
      </c>
      <c r="G707" t="s">
        <v>215</v>
      </c>
    </row>
    <row r="708" spans="1:7" x14ac:dyDescent="0.25">
      <c r="A708" t="s">
        <v>78</v>
      </c>
      <c r="B708" t="s">
        <v>526</v>
      </c>
      <c r="C708" t="s">
        <v>699</v>
      </c>
      <c r="D708" t="s">
        <v>691</v>
      </c>
      <c r="E708" t="s">
        <v>150</v>
      </c>
      <c r="F708">
        <v>15</v>
      </c>
      <c r="G708" t="s">
        <v>215</v>
      </c>
    </row>
    <row r="709" spans="1:7" x14ac:dyDescent="0.25">
      <c r="A709" t="s">
        <v>78</v>
      </c>
      <c r="B709" t="s">
        <v>448</v>
      </c>
      <c r="C709" t="s">
        <v>701</v>
      </c>
      <c r="D709" t="s">
        <v>691</v>
      </c>
      <c r="E709" t="s">
        <v>150</v>
      </c>
      <c r="F709">
        <v>23</v>
      </c>
      <c r="G709" t="s">
        <v>213</v>
      </c>
    </row>
    <row r="710" spans="1:7" x14ac:dyDescent="0.25">
      <c r="A710" t="s">
        <v>78</v>
      </c>
      <c r="B710" t="s">
        <v>450</v>
      </c>
      <c r="C710" t="s">
        <v>702</v>
      </c>
      <c r="D710" t="s">
        <v>691</v>
      </c>
      <c r="E710" t="s">
        <v>150</v>
      </c>
      <c r="F710">
        <v>21</v>
      </c>
      <c r="G710" t="s">
        <v>213</v>
      </c>
    </row>
    <row r="711" spans="1:7" x14ac:dyDescent="0.25">
      <c r="A711" t="s">
        <v>78</v>
      </c>
      <c r="B711" t="s">
        <v>452</v>
      </c>
      <c r="C711" t="s">
        <v>703</v>
      </c>
      <c r="D711" t="s">
        <v>691</v>
      </c>
      <c r="E711" t="s">
        <v>150</v>
      </c>
      <c r="F711">
        <v>21</v>
      </c>
      <c r="G711" t="s">
        <v>213</v>
      </c>
    </row>
    <row r="712" spans="1:7" x14ac:dyDescent="0.25">
      <c r="A712" t="s">
        <v>78</v>
      </c>
      <c r="B712" t="s">
        <v>454</v>
      </c>
      <c r="C712" t="s">
        <v>704</v>
      </c>
      <c r="D712" t="s">
        <v>691</v>
      </c>
      <c r="E712" t="s">
        <v>150</v>
      </c>
      <c r="F712">
        <v>24</v>
      </c>
      <c r="G712" t="s">
        <v>213</v>
      </c>
    </row>
    <row r="713" spans="1:7" x14ac:dyDescent="0.25">
      <c r="A713" t="s">
        <v>78</v>
      </c>
      <c r="B713" t="s">
        <v>456</v>
      </c>
      <c r="C713" t="s">
        <v>705</v>
      </c>
      <c r="D713" t="s">
        <v>691</v>
      </c>
      <c r="E713" t="s">
        <v>150</v>
      </c>
      <c r="F713">
        <v>21</v>
      </c>
      <c r="G713" t="s">
        <v>213</v>
      </c>
    </row>
    <row r="714" spans="1:7" x14ac:dyDescent="0.25">
      <c r="A714" t="s">
        <v>78</v>
      </c>
      <c r="B714" t="s">
        <v>458</v>
      </c>
      <c r="C714" t="s">
        <v>1683</v>
      </c>
      <c r="D714" t="s">
        <v>691</v>
      </c>
      <c r="E714" t="s">
        <v>150</v>
      </c>
      <c r="F714">
        <v>26</v>
      </c>
      <c r="G714" t="s">
        <v>213</v>
      </c>
    </row>
    <row r="715" spans="1:7" x14ac:dyDescent="0.25">
      <c r="A715" t="s">
        <v>78</v>
      </c>
      <c r="B715" t="s">
        <v>460</v>
      </c>
      <c r="C715" t="s">
        <v>1684</v>
      </c>
      <c r="D715" t="s">
        <v>691</v>
      </c>
      <c r="E715" t="s">
        <v>150</v>
      </c>
      <c r="F715">
        <v>27</v>
      </c>
      <c r="G715" t="s">
        <v>213</v>
      </c>
    </row>
    <row r="716" spans="1:7" x14ac:dyDescent="0.25">
      <c r="A716" t="s">
        <v>78</v>
      </c>
      <c r="B716" t="s">
        <v>638</v>
      </c>
      <c r="C716" t="s">
        <v>1685</v>
      </c>
      <c r="D716" t="s">
        <v>691</v>
      </c>
      <c r="E716" t="s">
        <v>150</v>
      </c>
      <c r="F716">
        <v>23</v>
      </c>
      <c r="G716" t="s">
        <v>214</v>
      </c>
    </row>
    <row r="717" spans="1:7" x14ac:dyDescent="0.25">
      <c r="A717" t="s">
        <v>78</v>
      </c>
      <c r="B717" t="s">
        <v>1686</v>
      </c>
      <c r="C717" t="s">
        <v>1687</v>
      </c>
      <c r="D717" t="s">
        <v>691</v>
      </c>
      <c r="E717" t="s">
        <v>150</v>
      </c>
      <c r="F717">
        <v>15</v>
      </c>
      <c r="G717" t="s">
        <v>214</v>
      </c>
    </row>
    <row r="718" spans="1:7" x14ac:dyDescent="0.25">
      <c r="A718" t="s">
        <v>79</v>
      </c>
      <c r="B718" t="s">
        <v>406</v>
      </c>
      <c r="C718" t="s">
        <v>201</v>
      </c>
      <c r="D718" t="s">
        <v>711</v>
      </c>
      <c r="E718" t="s">
        <v>150</v>
      </c>
      <c r="F718">
        <v>27</v>
      </c>
      <c r="G718" t="s">
        <v>212</v>
      </c>
    </row>
    <row r="719" spans="1:7" x14ac:dyDescent="0.25">
      <c r="A719" t="s">
        <v>79</v>
      </c>
      <c r="B719" t="s">
        <v>1688</v>
      </c>
      <c r="C719" t="s">
        <v>1689</v>
      </c>
      <c r="D719" t="s">
        <v>711</v>
      </c>
      <c r="E719" t="s">
        <v>150</v>
      </c>
      <c r="F719">
        <v>17</v>
      </c>
      <c r="G719" t="s">
        <v>212</v>
      </c>
    </row>
    <row r="720" spans="1:7" x14ac:dyDescent="0.25">
      <c r="A720" t="s">
        <v>79</v>
      </c>
      <c r="B720" t="s">
        <v>706</v>
      </c>
      <c r="C720" t="s">
        <v>712</v>
      </c>
      <c r="D720" t="s">
        <v>711</v>
      </c>
      <c r="E720" t="s">
        <v>150</v>
      </c>
      <c r="F720">
        <v>16</v>
      </c>
      <c r="G720" t="s">
        <v>212</v>
      </c>
    </row>
    <row r="721" spans="1:7" x14ac:dyDescent="0.25">
      <c r="A721" t="s">
        <v>79</v>
      </c>
      <c r="B721" t="s">
        <v>679</v>
      </c>
      <c r="C721" t="s">
        <v>1690</v>
      </c>
      <c r="D721" t="s">
        <v>711</v>
      </c>
      <c r="E721" t="s">
        <v>150</v>
      </c>
      <c r="F721">
        <v>5</v>
      </c>
      <c r="G721" t="s">
        <v>214</v>
      </c>
    </row>
    <row r="722" spans="1:7" x14ac:dyDescent="0.25">
      <c r="A722" t="s">
        <v>79</v>
      </c>
      <c r="B722" t="s">
        <v>490</v>
      </c>
      <c r="C722" t="s">
        <v>717</v>
      </c>
      <c r="D722" t="s">
        <v>711</v>
      </c>
      <c r="E722" t="s">
        <v>150</v>
      </c>
      <c r="F722">
        <v>22</v>
      </c>
      <c r="G722" t="s">
        <v>214</v>
      </c>
    </row>
    <row r="723" spans="1:7" x14ac:dyDescent="0.25">
      <c r="A723" t="s">
        <v>73</v>
      </c>
      <c r="B723" t="s">
        <v>500</v>
      </c>
      <c r="C723" t="s">
        <v>739</v>
      </c>
      <c r="D723" t="s">
        <v>662</v>
      </c>
      <c r="E723" t="s">
        <v>150</v>
      </c>
      <c r="F723">
        <v>26</v>
      </c>
      <c r="G723" t="s">
        <v>213</v>
      </c>
    </row>
    <row r="724" spans="1:7" x14ac:dyDescent="0.25">
      <c r="A724" t="s">
        <v>73</v>
      </c>
      <c r="B724" t="s">
        <v>502</v>
      </c>
      <c r="C724" t="s">
        <v>1798</v>
      </c>
      <c r="D724" t="s">
        <v>662</v>
      </c>
      <c r="E724" t="s">
        <v>150</v>
      </c>
      <c r="F724">
        <v>26</v>
      </c>
      <c r="G724" t="s">
        <v>213</v>
      </c>
    </row>
    <row r="725" spans="1:7" x14ac:dyDescent="0.25">
      <c r="A725" t="s">
        <v>78</v>
      </c>
      <c r="B725" t="s">
        <v>995</v>
      </c>
      <c r="C725" t="s">
        <v>1799</v>
      </c>
      <c r="D725" t="s">
        <v>691</v>
      </c>
      <c r="E725" t="s">
        <v>150</v>
      </c>
      <c r="F725">
        <v>22</v>
      </c>
      <c r="G725" t="s">
        <v>214</v>
      </c>
    </row>
    <row r="726" spans="1:7" x14ac:dyDescent="0.25">
      <c r="A726" t="s">
        <v>5</v>
      </c>
      <c r="B726" t="s">
        <v>448</v>
      </c>
      <c r="C726" t="s">
        <v>1430</v>
      </c>
      <c r="D726" t="s">
        <v>1431</v>
      </c>
      <c r="E726" t="s">
        <v>135</v>
      </c>
      <c r="F726">
        <v>13</v>
      </c>
      <c r="G726" t="s">
        <v>213</v>
      </c>
    </row>
    <row r="727" spans="1:7" x14ac:dyDescent="0.25">
      <c r="A727" t="s">
        <v>13</v>
      </c>
      <c r="B727" t="s">
        <v>450</v>
      </c>
      <c r="C727" t="s">
        <v>1432</v>
      </c>
      <c r="D727" t="s">
        <v>1433</v>
      </c>
      <c r="E727" t="s">
        <v>135</v>
      </c>
      <c r="F727">
        <v>7</v>
      </c>
      <c r="G727" t="s">
        <v>213</v>
      </c>
    </row>
    <row r="728" spans="1:7" x14ac:dyDescent="0.25">
      <c r="A728" t="s">
        <v>33</v>
      </c>
      <c r="B728" t="s">
        <v>760</v>
      </c>
      <c r="C728" t="s">
        <v>1443</v>
      </c>
      <c r="D728" t="s">
        <v>746</v>
      </c>
      <c r="E728" t="s">
        <v>135</v>
      </c>
      <c r="F728">
        <v>15</v>
      </c>
      <c r="G728" t="s">
        <v>212</v>
      </c>
    </row>
    <row r="729" spans="1:7" x14ac:dyDescent="0.25">
      <c r="A729" t="s">
        <v>33</v>
      </c>
      <c r="B729" t="s">
        <v>524</v>
      </c>
      <c r="C729" t="s">
        <v>1444</v>
      </c>
      <c r="D729" t="s">
        <v>746</v>
      </c>
      <c r="E729" t="s">
        <v>135</v>
      </c>
      <c r="F729">
        <v>15</v>
      </c>
      <c r="G729" t="s">
        <v>215</v>
      </c>
    </row>
    <row r="730" spans="1:7" x14ac:dyDescent="0.25">
      <c r="A730" t="s">
        <v>33</v>
      </c>
      <c r="B730" t="s">
        <v>526</v>
      </c>
      <c r="C730" t="s">
        <v>745</v>
      </c>
      <c r="D730" t="s">
        <v>746</v>
      </c>
      <c r="E730" t="s">
        <v>135</v>
      </c>
      <c r="F730">
        <v>12</v>
      </c>
      <c r="G730" t="s">
        <v>215</v>
      </c>
    </row>
    <row r="731" spans="1:7" x14ac:dyDescent="0.25">
      <c r="A731" t="s">
        <v>33</v>
      </c>
      <c r="B731" t="s">
        <v>528</v>
      </c>
      <c r="C731" t="s">
        <v>747</v>
      </c>
      <c r="D731" t="s">
        <v>746</v>
      </c>
      <c r="E731" t="s">
        <v>135</v>
      </c>
      <c r="F731">
        <v>15</v>
      </c>
      <c r="G731" t="s">
        <v>215</v>
      </c>
    </row>
    <row r="732" spans="1:7" x14ac:dyDescent="0.25">
      <c r="A732" t="s">
        <v>33</v>
      </c>
      <c r="B732" t="s">
        <v>530</v>
      </c>
      <c r="C732" t="s">
        <v>1445</v>
      </c>
      <c r="D732" t="s">
        <v>746</v>
      </c>
      <c r="E732" t="s">
        <v>135</v>
      </c>
      <c r="F732">
        <v>14</v>
      </c>
      <c r="G732" t="s">
        <v>215</v>
      </c>
    </row>
    <row r="733" spans="1:7" x14ac:dyDescent="0.25">
      <c r="A733" t="s">
        <v>33</v>
      </c>
      <c r="B733" t="s">
        <v>532</v>
      </c>
      <c r="C733" t="s">
        <v>1446</v>
      </c>
      <c r="D733" t="s">
        <v>746</v>
      </c>
      <c r="E733" t="s">
        <v>135</v>
      </c>
      <c r="F733">
        <v>9</v>
      </c>
      <c r="G733" t="s">
        <v>215</v>
      </c>
    </row>
    <row r="734" spans="1:7" x14ac:dyDescent="0.25">
      <c r="A734" t="s">
        <v>40</v>
      </c>
      <c r="B734" t="s">
        <v>365</v>
      </c>
      <c r="C734" t="s">
        <v>749</v>
      </c>
      <c r="D734" t="s">
        <v>750</v>
      </c>
      <c r="E734" t="s">
        <v>135</v>
      </c>
      <c r="F734">
        <v>17</v>
      </c>
      <c r="G734" t="s">
        <v>212</v>
      </c>
    </row>
    <row r="735" spans="1:7" x14ac:dyDescent="0.25">
      <c r="A735" t="s">
        <v>40</v>
      </c>
      <c r="B735" t="s">
        <v>368</v>
      </c>
      <c r="C735" t="s">
        <v>188</v>
      </c>
      <c r="D735" t="s">
        <v>750</v>
      </c>
      <c r="E735" t="s">
        <v>135</v>
      </c>
      <c r="F735">
        <v>23</v>
      </c>
      <c r="G735" t="s">
        <v>212</v>
      </c>
    </row>
    <row r="736" spans="1:7" x14ac:dyDescent="0.25">
      <c r="A736" t="s">
        <v>40</v>
      </c>
      <c r="B736" t="s">
        <v>406</v>
      </c>
      <c r="C736" t="s">
        <v>752</v>
      </c>
      <c r="D736" t="s">
        <v>750</v>
      </c>
      <c r="E736" t="s">
        <v>135</v>
      </c>
      <c r="F736">
        <v>17</v>
      </c>
      <c r="G736" t="s">
        <v>212</v>
      </c>
    </row>
    <row r="737" spans="1:7" x14ac:dyDescent="0.25">
      <c r="A737" t="s">
        <v>40</v>
      </c>
      <c r="B737" t="s">
        <v>408</v>
      </c>
      <c r="C737" t="s">
        <v>753</v>
      </c>
      <c r="D737" t="s">
        <v>750</v>
      </c>
      <c r="E737" t="s">
        <v>135</v>
      </c>
      <c r="F737">
        <v>12</v>
      </c>
      <c r="G737" t="s">
        <v>212</v>
      </c>
    </row>
    <row r="738" spans="1:7" x14ac:dyDescent="0.25">
      <c r="A738" t="s">
        <v>40</v>
      </c>
      <c r="B738" t="s">
        <v>1491</v>
      </c>
      <c r="C738" t="s">
        <v>1492</v>
      </c>
      <c r="D738" t="s">
        <v>750</v>
      </c>
      <c r="E738" t="s">
        <v>135</v>
      </c>
      <c r="F738">
        <v>4</v>
      </c>
      <c r="G738" t="s">
        <v>212</v>
      </c>
    </row>
    <row r="739" spans="1:7" x14ac:dyDescent="0.25">
      <c r="A739" t="s">
        <v>40</v>
      </c>
      <c r="B739" t="s">
        <v>524</v>
      </c>
      <c r="C739" t="s">
        <v>189</v>
      </c>
      <c r="D739" t="s">
        <v>750</v>
      </c>
      <c r="E739" t="s">
        <v>135</v>
      </c>
      <c r="F739">
        <v>23</v>
      </c>
      <c r="G739" t="s">
        <v>215</v>
      </c>
    </row>
    <row r="740" spans="1:7" x14ac:dyDescent="0.25">
      <c r="A740" t="s">
        <v>40</v>
      </c>
      <c r="B740" t="s">
        <v>448</v>
      </c>
      <c r="C740" t="s">
        <v>756</v>
      </c>
      <c r="D740" t="s">
        <v>750</v>
      </c>
      <c r="E740" t="s">
        <v>135</v>
      </c>
      <c r="F740">
        <v>21</v>
      </c>
      <c r="G740" t="s">
        <v>213</v>
      </c>
    </row>
    <row r="741" spans="1:7" x14ac:dyDescent="0.25">
      <c r="A741" t="s">
        <v>41</v>
      </c>
      <c r="B741" t="s">
        <v>757</v>
      </c>
      <c r="C741" t="s">
        <v>758</v>
      </c>
      <c r="D741" t="s">
        <v>759</v>
      </c>
      <c r="E741" t="s">
        <v>135</v>
      </c>
      <c r="F741">
        <v>9</v>
      </c>
      <c r="G741" t="s">
        <v>212</v>
      </c>
    </row>
    <row r="742" spans="1:7" x14ac:dyDescent="0.25">
      <c r="A742" t="s">
        <v>41</v>
      </c>
      <c r="B742" t="s">
        <v>945</v>
      </c>
      <c r="C742" t="s">
        <v>1493</v>
      </c>
      <c r="D742" t="s">
        <v>759</v>
      </c>
      <c r="E742" t="s">
        <v>135</v>
      </c>
      <c r="F742">
        <v>10</v>
      </c>
      <c r="G742" t="s">
        <v>212</v>
      </c>
    </row>
    <row r="743" spans="1:7" x14ac:dyDescent="0.25">
      <c r="A743" t="s">
        <v>41</v>
      </c>
      <c r="B743" t="s">
        <v>448</v>
      </c>
      <c r="C743" t="s">
        <v>762</v>
      </c>
      <c r="D743" t="s">
        <v>759</v>
      </c>
      <c r="E743" t="s">
        <v>135</v>
      </c>
      <c r="F743">
        <v>18</v>
      </c>
      <c r="G743" t="s">
        <v>213</v>
      </c>
    </row>
    <row r="744" spans="1:7" x14ac:dyDescent="0.25">
      <c r="A744" t="s">
        <v>43</v>
      </c>
      <c r="B744" t="s">
        <v>365</v>
      </c>
      <c r="C744" t="s">
        <v>765</v>
      </c>
      <c r="D744" t="s">
        <v>766</v>
      </c>
      <c r="E744" t="s">
        <v>135</v>
      </c>
      <c r="F744">
        <v>23</v>
      </c>
      <c r="G744" t="s">
        <v>212</v>
      </c>
    </row>
    <row r="745" spans="1:7" x14ac:dyDescent="0.25">
      <c r="A745" t="s">
        <v>43</v>
      </c>
      <c r="B745" t="s">
        <v>757</v>
      </c>
      <c r="C745" t="s">
        <v>1494</v>
      </c>
      <c r="D745" t="s">
        <v>766</v>
      </c>
      <c r="E745" t="s">
        <v>135</v>
      </c>
      <c r="F745">
        <v>21</v>
      </c>
      <c r="G745" t="s">
        <v>212</v>
      </c>
    </row>
    <row r="746" spans="1:7" x14ac:dyDescent="0.25">
      <c r="A746" t="s">
        <v>43</v>
      </c>
      <c r="B746" t="s">
        <v>406</v>
      </c>
      <c r="C746" t="s">
        <v>768</v>
      </c>
      <c r="D746" t="s">
        <v>766</v>
      </c>
      <c r="E746" t="s">
        <v>135</v>
      </c>
      <c r="F746">
        <v>16</v>
      </c>
      <c r="G746" t="s">
        <v>212</v>
      </c>
    </row>
    <row r="747" spans="1:7" x14ac:dyDescent="0.25">
      <c r="A747" t="s">
        <v>43</v>
      </c>
      <c r="B747" t="s">
        <v>408</v>
      </c>
      <c r="C747" t="s">
        <v>1495</v>
      </c>
      <c r="D747" t="s">
        <v>766</v>
      </c>
      <c r="E747" t="s">
        <v>135</v>
      </c>
      <c r="F747">
        <v>25</v>
      </c>
      <c r="G747" t="s">
        <v>212</v>
      </c>
    </row>
    <row r="748" spans="1:7" x14ac:dyDescent="0.25">
      <c r="A748" t="s">
        <v>43</v>
      </c>
      <c r="B748" t="s">
        <v>448</v>
      </c>
      <c r="C748" t="s">
        <v>769</v>
      </c>
      <c r="D748" t="s">
        <v>766</v>
      </c>
      <c r="E748" t="s">
        <v>135</v>
      </c>
      <c r="F748">
        <v>22</v>
      </c>
      <c r="G748" t="s">
        <v>213</v>
      </c>
    </row>
    <row r="749" spans="1:7" x14ac:dyDescent="0.25">
      <c r="A749" t="s">
        <v>43</v>
      </c>
      <c r="B749" t="s">
        <v>450</v>
      </c>
      <c r="C749" t="s">
        <v>1496</v>
      </c>
      <c r="D749" t="s">
        <v>766</v>
      </c>
      <c r="E749" t="s">
        <v>135</v>
      </c>
      <c r="F749">
        <v>12</v>
      </c>
      <c r="G749" t="s">
        <v>213</v>
      </c>
    </row>
    <row r="750" spans="1:7" x14ac:dyDescent="0.25">
      <c r="A750" t="s">
        <v>43</v>
      </c>
      <c r="B750" t="s">
        <v>454</v>
      </c>
      <c r="C750" t="s">
        <v>1497</v>
      </c>
      <c r="D750" t="s">
        <v>766</v>
      </c>
      <c r="E750" t="s">
        <v>135</v>
      </c>
      <c r="F750">
        <v>1</v>
      </c>
      <c r="G750" t="s">
        <v>213</v>
      </c>
    </row>
    <row r="751" spans="1:7" x14ac:dyDescent="0.25">
      <c r="A751" t="s">
        <v>45</v>
      </c>
      <c r="B751" t="s">
        <v>406</v>
      </c>
      <c r="C751" t="s">
        <v>774</v>
      </c>
      <c r="D751" t="s">
        <v>772</v>
      </c>
      <c r="E751" t="s">
        <v>135</v>
      </c>
      <c r="F751">
        <v>30</v>
      </c>
      <c r="G751" t="s">
        <v>212</v>
      </c>
    </row>
    <row r="752" spans="1:7" x14ac:dyDescent="0.25">
      <c r="A752" t="s">
        <v>45</v>
      </c>
      <c r="B752" t="s">
        <v>408</v>
      </c>
      <c r="C752" t="s">
        <v>775</v>
      </c>
      <c r="D752" t="s">
        <v>772</v>
      </c>
      <c r="E752" t="s">
        <v>135</v>
      </c>
      <c r="F752">
        <v>29</v>
      </c>
      <c r="G752" t="s">
        <v>212</v>
      </c>
    </row>
    <row r="753" spans="1:7" x14ac:dyDescent="0.25">
      <c r="A753" t="s">
        <v>45</v>
      </c>
      <c r="B753" t="s">
        <v>760</v>
      </c>
      <c r="C753" t="s">
        <v>1498</v>
      </c>
      <c r="D753" t="s">
        <v>772</v>
      </c>
      <c r="E753" t="s">
        <v>135</v>
      </c>
      <c r="F753">
        <v>28</v>
      </c>
      <c r="G753" t="s">
        <v>212</v>
      </c>
    </row>
    <row r="754" spans="1:7" x14ac:dyDescent="0.25">
      <c r="A754" t="s">
        <v>45</v>
      </c>
      <c r="B754" t="s">
        <v>1499</v>
      </c>
      <c r="C754" t="s">
        <v>1500</v>
      </c>
      <c r="D754" t="s">
        <v>772</v>
      </c>
      <c r="E754" t="s">
        <v>135</v>
      </c>
      <c r="F754">
        <v>10</v>
      </c>
      <c r="G754" t="s">
        <v>212</v>
      </c>
    </row>
    <row r="755" spans="1:7" x14ac:dyDescent="0.25">
      <c r="A755" t="s">
        <v>45</v>
      </c>
      <c r="B755" t="s">
        <v>448</v>
      </c>
      <c r="C755" t="s">
        <v>776</v>
      </c>
      <c r="D755" t="s">
        <v>772</v>
      </c>
      <c r="E755" t="s">
        <v>135</v>
      </c>
      <c r="F755">
        <v>25</v>
      </c>
      <c r="G755" t="s">
        <v>213</v>
      </c>
    </row>
    <row r="756" spans="1:7" x14ac:dyDescent="0.25">
      <c r="A756" t="s">
        <v>45</v>
      </c>
      <c r="B756" t="s">
        <v>450</v>
      </c>
      <c r="C756" t="s">
        <v>777</v>
      </c>
      <c r="D756" t="s">
        <v>772</v>
      </c>
      <c r="E756" t="s">
        <v>135</v>
      </c>
      <c r="F756">
        <v>25</v>
      </c>
      <c r="G756" t="s">
        <v>213</v>
      </c>
    </row>
    <row r="757" spans="1:7" x14ac:dyDescent="0.25">
      <c r="A757" t="s">
        <v>45</v>
      </c>
      <c r="B757" t="s">
        <v>638</v>
      </c>
      <c r="C757" t="s">
        <v>1501</v>
      </c>
      <c r="D757" t="s">
        <v>772</v>
      </c>
      <c r="E757" t="s">
        <v>135</v>
      </c>
      <c r="F757">
        <v>20</v>
      </c>
      <c r="G757" t="s">
        <v>214</v>
      </c>
    </row>
    <row r="758" spans="1:7" x14ac:dyDescent="0.25">
      <c r="A758" t="s">
        <v>46</v>
      </c>
      <c r="B758" t="s">
        <v>448</v>
      </c>
      <c r="C758" t="s">
        <v>1502</v>
      </c>
      <c r="D758" t="s">
        <v>1503</v>
      </c>
      <c r="E758" t="s">
        <v>135</v>
      </c>
      <c r="F758">
        <v>1</v>
      </c>
      <c r="G758" t="s">
        <v>213</v>
      </c>
    </row>
    <row r="759" spans="1:7" x14ac:dyDescent="0.25">
      <c r="A759" t="s">
        <v>80</v>
      </c>
      <c r="B759" t="s">
        <v>757</v>
      </c>
      <c r="C759" t="s">
        <v>1691</v>
      </c>
      <c r="D759" t="s">
        <v>780</v>
      </c>
      <c r="E759" t="s">
        <v>135</v>
      </c>
      <c r="F759">
        <v>21</v>
      </c>
      <c r="G759" t="s">
        <v>212</v>
      </c>
    </row>
    <row r="760" spans="1:7" x14ac:dyDescent="0.25">
      <c r="A760" t="s">
        <v>80</v>
      </c>
      <c r="B760" t="s">
        <v>408</v>
      </c>
      <c r="C760" t="s">
        <v>1692</v>
      </c>
      <c r="D760" t="s">
        <v>780</v>
      </c>
      <c r="E760" t="s">
        <v>135</v>
      </c>
      <c r="F760">
        <v>15</v>
      </c>
      <c r="G760" t="s">
        <v>212</v>
      </c>
    </row>
    <row r="761" spans="1:7" x14ac:dyDescent="0.25">
      <c r="A761" t="s">
        <v>80</v>
      </c>
      <c r="B761" t="s">
        <v>448</v>
      </c>
      <c r="C761" t="s">
        <v>783</v>
      </c>
      <c r="D761" t="s">
        <v>780</v>
      </c>
      <c r="E761" t="s">
        <v>135</v>
      </c>
      <c r="F761">
        <v>21</v>
      </c>
      <c r="G761" t="s">
        <v>213</v>
      </c>
    </row>
    <row r="762" spans="1:7" x14ac:dyDescent="0.25">
      <c r="A762" t="s">
        <v>84</v>
      </c>
      <c r="B762" t="s">
        <v>365</v>
      </c>
      <c r="C762" t="s">
        <v>1693</v>
      </c>
      <c r="D762" t="s">
        <v>785</v>
      </c>
      <c r="E762" t="s">
        <v>135</v>
      </c>
      <c r="F762">
        <v>6</v>
      </c>
      <c r="G762" t="s">
        <v>212</v>
      </c>
    </row>
    <row r="763" spans="1:7" x14ac:dyDescent="0.25">
      <c r="A763" t="s">
        <v>84</v>
      </c>
      <c r="B763" t="s">
        <v>448</v>
      </c>
      <c r="C763" t="s">
        <v>787</v>
      </c>
      <c r="D763" t="s">
        <v>785</v>
      </c>
      <c r="E763" t="s">
        <v>135</v>
      </c>
      <c r="F763">
        <v>28</v>
      </c>
      <c r="G763" t="s">
        <v>213</v>
      </c>
    </row>
    <row r="764" spans="1:7" x14ac:dyDescent="0.25">
      <c r="A764" t="s">
        <v>86</v>
      </c>
      <c r="B764" t="s">
        <v>448</v>
      </c>
      <c r="C764" t="s">
        <v>1694</v>
      </c>
      <c r="D764" t="s">
        <v>1695</v>
      </c>
      <c r="E764" t="s">
        <v>135</v>
      </c>
      <c r="F764">
        <v>5</v>
      </c>
      <c r="G764" t="s">
        <v>213</v>
      </c>
    </row>
    <row r="765" spans="1:7" x14ac:dyDescent="0.25">
      <c r="A765" t="s">
        <v>88</v>
      </c>
      <c r="B765" t="s">
        <v>368</v>
      </c>
      <c r="C765" t="s">
        <v>790</v>
      </c>
      <c r="D765" t="s">
        <v>789</v>
      </c>
      <c r="E765" t="s">
        <v>135</v>
      </c>
      <c r="F765">
        <v>22</v>
      </c>
      <c r="G765" t="s">
        <v>212</v>
      </c>
    </row>
    <row r="766" spans="1:7" x14ac:dyDescent="0.25">
      <c r="A766" t="s">
        <v>88</v>
      </c>
      <c r="B766" t="s">
        <v>406</v>
      </c>
      <c r="C766" t="s">
        <v>1696</v>
      </c>
      <c r="D766" t="s">
        <v>789</v>
      </c>
      <c r="E766" t="s">
        <v>135</v>
      </c>
      <c r="F766">
        <v>17</v>
      </c>
      <c r="G766" t="s">
        <v>212</v>
      </c>
    </row>
    <row r="767" spans="1:7" x14ac:dyDescent="0.25">
      <c r="A767" t="s">
        <v>88</v>
      </c>
      <c r="B767" t="s">
        <v>524</v>
      </c>
      <c r="C767" t="s">
        <v>792</v>
      </c>
      <c r="D767" t="s">
        <v>789</v>
      </c>
      <c r="E767" t="s">
        <v>135</v>
      </c>
      <c r="F767">
        <v>4</v>
      </c>
      <c r="G767" t="s">
        <v>215</v>
      </c>
    </row>
    <row r="768" spans="1:7" x14ac:dyDescent="0.25">
      <c r="A768" t="s">
        <v>88</v>
      </c>
      <c r="B768" t="s">
        <v>448</v>
      </c>
      <c r="C768" t="s">
        <v>202</v>
      </c>
      <c r="D768" t="s">
        <v>789</v>
      </c>
      <c r="E768" t="s">
        <v>135</v>
      </c>
      <c r="F768">
        <v>23</v>
      </c>
      <c r="G768" t="s">
        <v>213</v>
      </c>
    </row>
    <row r="769" spans="1:7" x14ac:dyDescent="0.25">
      <c r="A769" t="s">
        <v>88</v>
      </c>
      <c r="B769" t="s">
        <v>450</v>
      </c>
      <c r="C769" t="s">
        <v>1697</v>
      </c>
      <c r="D769" t="s">
        <v>789</v>
      </c>
      <c r="E769" t="s">
        <v>135</v>
      </c>
      <c r="F769">
        <v>15</v>
      </c>
      <c r="G769" t="s">
        <v>213</v>
      </c>
    </row>
    <row r="770" spans="1:7" x14ac:dyDescent="0.25">
      <c r="A770" t="s">
        <v>89</v>
      </c>
      <c r="B770" t="s">
        <v>760</v>
      </c>
      <c r="C770" t="s">
        <v>1698</v>
      </c>
      <c r="D770" t="s">
        <v>1699</v>
      </c>
      <c r="E770" t="s">
        <v>135</v>
      </c>
      <c r="F770">
        <v>5</v>
      </c>
      <c r="G770" t="s">
        <v>212</v>
      </c>
    </row>
    <row r="771" spans="1:7" x14ac:dyDescent="0.25">
      <c r="A771" t="s">
        <v>90</v>
      </c>
      <c r="B771" t="s">
        <v>757</v>
      </c>
      <c r="C771" t="s">
        <v>1700</v>
      </c>
      <c r="D771" t="s">
        <v>1701</v>
      </c>
      <c r="E771" t="s">
        <v>135</v>
      </c>
      <c r="F771">
        <v>9</v>
      </c>
      <c r="G771" t="s">
        <v>212</v>
      </c>
    </row>
    <row r="772" spans="1:7" x14ac:dyDescent="0.25">
      <c r="A772" t="s">
        <v>96</v>
      </c>
      <c r="B772" t="s">
        <v>448</v>
      </c>
      <c r="C772" t="s">
        <v>1702</v>
      </c>
      <c r="D772" t="s">
        <v>1703</v>
      </c>
      <c r="E772" t="s">
        <v>135</v>
      </c>
      <c r="F772">
        <v>13</v>
      </c>
      <c r="G772" t="s">
        <v>213</v>
      </c>
    </row>
    <row r="773" spans="1:7" x14ac:dyDescent="0.25">
      <c r="A773" t="s">
        <v>98</v>
      </c>
      <c r="B773" t="s">
        <v>760</v>
      </c>
      <c r="C773" t="s">
        <v>1704</v>
      </c>
      <c r="D773" t="s">
        <v>794</v>
      </c>
      <c r="E773" t="s">
        <v>135</v>
      </c>
      <c r="F773">
        <v>7</v>
      </c>
      <c r="G773" t="s">
        <v>212</v>
      </c>
    </row>
    <row r="774" spans="1:7" x14ac:dyDescent="0.25">
      <c r="A774" t="s">
        <v>40</v>
      </c>
      <c r="B774" t="s">
        <v>795</v>
      </c>
      <c r="C774" t="s">
        <v>796</v>
      </c>
      <c r="D774" t="s">
        <v>750</v>
      </c>
      <c r="E774" t="s">
        <v>135</v>
      </c>
      <c r="F774">
        <v>17</v>
      </c>
      <c r="G774" t="s">
        <v>213</v>
      </c>
    </row>
    <row r="775" spans="1:7" x14ac:dyDescent="0.25">
      <c r="A775" t="s">
        <v>45</v>
      </c>
      <c r="B775" t="s">
        <v>795</v>
      </c>
      <c r="C775" t="s">
        <v>797</v>
      </c>
      <c r="D775" t="s">
        <v>772</v>
      </c>
      <c r="E775" t="s">
        <v>135</v>
      </c>
      <c r="F775">
        <v>16</v>
      </c>
      <c r="G775" t="s">
        <v>213</v>
      </c>
    </row>
    <row r="776" spans="1:7" x14ac:dyDescent="0.25">
      <c r="A776" t="s">
        <v>80</v>
      </c>
      <c r="B776" t="s">
        <v>795</v>
      </c>
      <c r="C776" t="s">
        <v>798</v>
      </c>
      <c r="D776" t="s">
        <v>780</v>
      </c>
      <c r="E776" t="s">
        <v>135</v>
      </c>
      <c r="F776">
        <v>4</v>
      </c>
      <c r="G776" t="s">
        <v>213</v>
      </c>
    </row>
    <row r="777" spans="1:7" x14ac:dyDescent="0.25">
      <c r="A777" t="s">
        <v>88</v>
      </c>
      <c r="B777" t="s">
        <v>795</v>
      </c>
      <c r="C777" t="s">
        <v>799</v>
      </c>
      <c r="D777" t="s">
        <v>789</v>
      </c>
      <c r="E777" t="s">
        <v>135</v>
      </c>
      <c r="F777">
        <v>16</v>
      </c>
      <c r="G777" t="s">
        <v>213</v>
      </c>
    </row>
    <row r="778" spans="1:7" x14ac:dyDescent="0.25">
      <c r="A778" t="s">
        <v>40</v>
      </c>
      <c r="B778" t="s">
        <v>800</v>
      </c>
      <c r="C778" t="s">
        <v>801</v>
      </c>
      <c r="D778" t="s">
        <v>750</v>
      </c>
      <c r="E778" t="s">
        <v>135</v>
      </c>
      <c r="F778">
        <v>22</v>
      </c>
      <c r="G778" t="s">
        <v>213</v>
      </c>
    </row>
    <row r="779" spans="1:7" x14ac:dyDescent="0.25">
      <c r="A779" t="s">
        <v>41</v>
      </c>
      <c r="B779" t="s">
        <v>800</v>
      </c>
      <c r="C779" t="s">
        <v>802</v>
      </c>
      <c r="D779" t="s">
        <v>759</v>
      </c>
      <c r="E779" t="s">
        <v>135</v>
      </c>
      <c r="F779">
        <v>11</v>
      </c>
      <c r="G779" t="s">
        <v>213</v>
      </c>
    </row>
    <row r="780" spans="1:7" x14ac:dyDescent="0.25">
      <c r="A780" t="s">
        <v>43</v>
      </c>
      <c r="B780" t="s">
        <v>800</v>
      </c>
      <c r="C780" t="s">
        <v>803</v>
      </c>
      <c r="D780" t="s">
        <v>766</v>
      </c>
      <c r="E780" t="s">
        <v>135</v>
      </c>
      <c r="F780">
        <v>12</v>
      </c>
      <c r="G780" t="s">
        <v>213</v>
      </c>
    </row>
    <row r="781" spans="1:7" x14ac:dyDescent="0.25">
      <c r="A781" t="s">
        <v>45</v>
      </c>
      <c r="B781" t="s">
        <v>800</v>
      </c>
      <c r="C781" t="s">
        <v>804</v>
      </c>
      <c r="D781" t="s">
        <v>772</v>
      </c>
      <c r="E781" t="s">
        <v>135</v>
      </c>
      <c r="F781">
        <v>18</v>
      </c>
      <c r="G781" t="s">
        <v>213</v>
      </c>
    </row>
    <row r="782" spans="1:7" x14ac:dyDescent="0.25">
      <c r="A782" t="s">
        <v>88</v>
      </c>
      <c r="B782" t="s">
        <v>800</v>
      </c>
      <c r="C782" t="s">
        <v>806</v>
      </c>
      <c r="D782" t="s">
        <v>789</v>
      </c>
      <c r="E782" t="s">
        <v>135</v>
      </c>
      <c r="F782">
        <v>10</v>
      </c>
      <c r="G782" t="s">
        <v>213</v>
      </c>
    </row>
    <row r="783" spans="1:7" x14ac:dyDescent="0.25">
      <c r="A783" t="s">
        <v>33</v>
      </c>
      <c r="B783" t="s">
        <v>500</v>
      </c>
      <c r="C783" t="s">
        <v>1773</v>
      </c>
      <c r="D783" t="s">
        <v>746</v>
      </c>
      <c r="E783" t="s">
        <v>135</v>
      </c>
      <c r="F783">
        <v>20</v>
      </c>
      <c r="G783" t="s">
        <v>213</v>
      </c>
    </row>
    <row r="784" spans="1:7" x14ac:dyDescent="0.25">
      <c r="A784" t="s">
        <v>40</v>
      </c>
      <c r="B784" t="s">
        <v>500</v>
      </c>
      <c r="C784" t="s">
        <v>808</v>
      </c>
      <c r="D784" t="s">
        <v>750</v>
      </c>
      <c r="E784" t="s">
        <v>135</v>
      </c>
      <c r="F784">
        <v>20</v>
      </c>
      <c r="G784" t="s">
        <v>213</v>
      </c>
    </row>
    <row r="785" spans="1:7" x14ac:dyDescent="0.25">
      <c r="A785" t="s">
        <v>40</v>
      </c>
      <c r="B785" t="s">
        <v>502</v>
      </c>
      <c r="C785" t="s">
        <v>809</v>
      </c>
      <c r="D785" t="s">
        <v>750</v>
      </c>
      <c r="E785" t="s">
        <v>135</v>
      </c>
      <c r="F785">
        <v>15</v>
      </c>
      <c r="G785" t="s">
        <v>213</v>
      </c>
    </row>
    <row r="786" spans="1:7" x14ac:dyDescent="0.25">
      <c r="A786" t="s">
        <v>42</v>
      </c>
      <c r="B786" t="s">
        <v>1776</v>
      </c>
      <c r="C786" t="s">
        <v>1777</v>
      </c>
      <c r="D786" t="s">
        <v>1778</v>
      </c>
      <c r="E786" t="s">
        <v>135</v>
      </c>
      <c r="F786">
        <v>5</v>
      </c>
      <c r="G786" t="s">
        <v>212</v>
      </c>
    </row>
    <row r="787" spans="1:7" x14ac:dyDescent="0.25">
      <c r="A787" t="s">
        <v>43</v>
      </c>
      <c r="B787" t="s">
        <v>500</v>
      </c>
      <c r="C787" t="s">
        <v>811</v>
      </c>
      <c r="D787" t="s">
        <v>766</v>
      </c>
      <c r="E787" t="s">
        <v>135</v>
      </c>
      <c r="F787">
        <v>21</v>
      </c>
      <c r="G787" t="s">
        <v>213</v>
      </c>
    </row>
    <row r="788" spans="1:7" x14ac:dyDescent="0.25">
      <c r="A788" t="s">
        <v>45</v>
      </c>
      <c r="B788" t="s">
        <v>1779</v>
      </c>
      <c r="C788" t="s">
        <v>1780</v>
      </c>
      <c r="D788" t="s">
        <v>772</v>
      </c>
      <c r="E788" t="s">
        <v>135</v>
      </c>
      <c r="F788">
        <v>18</v>
      </c>
      <c r="G788" t="s">
        <v>212</v>
      </c>
    </row>
    <row r="789" spans="1:7" x14ac:dyDescent="0.25">
      <c r="A789" t="s">
        <v>45</v>
      </c>
      <c r="B789" t="s">
        <v>500</v>
      </c>
      <c r="C789" t="s">
        <v>816</v>
      </c>
      <c r="D789" t="s">
        <v>772</v>
      </c>
      <c r="E789" t="s">
        <v>135</v>
      </c>
      <c r="F789">
        <v>19</v>
      </c>
      <c r="G789" t="s">
        <v>213</v>
      </c>
    </row>
    <row r="790" spans="1:7" x14ac:dyDescent="0.25">
      <c r="A790" t="s">
        <v>80</v>
      </c>
      <c r="B790" t="s">
        <v>500</v>
      </c>
      <c r="C790" t="s">
        <v>818</v>
      </c>
      <c r="D790" t="s">
        <v>780</v>
      </c>
      <c r="E790" t="s">
        <v>135</v>
      </c>
      <c r="F790">
        <v>22</v>
      </c>
      <c r="G790" t="s">
        <v>213</v>
      </c>
    </row>
    <row r="791" spans="1:7" x14ac:dyDescent="0.25">
      <c r="A791" t="s">
        <v>81</v>
      </c>
      <c r="B791" t="s">
        <v>500</v>
      </c>
      <c r="C791" t="s">
        <v>1800</v>
      </c>
      <c r="D791" t="s">
        <v>1801</v>
      </c>
      <c r="E791" t="s">
        <v>135</v>
      </c>
      <c r="F791">
        <v>7</v>
      </c>
      <c r="G791" t="s">
        <v>213</v>
      </c>
    </row>
    <row r="792" spans="1:7" x14ac:dyDescent="0.25">
      <c r="A792" t="s">
        <v>88</v>
      </c>
      <c r="B792" t="s">
        <v>743</v>
      </c>
      <c r="C792" t="s">
        <v>1802</v>
      </c>
      <c r="D792" t="s">
        <v>789</v>
      </c>
      <c r="E792" t="s">
        <v>135</v>
      </c>
      <c r="F792">
        <v>5</v>
      </c>
      <c r="G792" t="s">
        <v>212</v>
      </c>
    </row>
    <row r="793" spans="1:7" x14ac:dyDescent="0.25">
      <c r="A793" t="s">
        <v>88</v>
      </c>
      <c r="B793" t="s">
        <v>500</v>
      </c>
      <c r="C793" t="s">
        <v>821</v>
      </c>
      <c r="D793" t="s">
        <v>789</v>
      </c>
      <c r="E793" t="s">
        <v>135</v>
      </c>
      <c r="F793">
        <v>22</v>
      </c>
      <c r="G793" t="s">
        <v>213</v>
      </c>
    </row>
    <row r="794" spans="1:7" x14ac:dyDescent="0.25">
      <c r="A794" t="s">
        <v>90</v>
      </c>
      <c r="B794" t="s">
        <v>500</v>
      </c>
      <c r="C794" t="s">
        <v>1803</v>
      </c>
      <c r="D794" t="s">
        <v>1701</v>
      </c>
      <c r="E794" t="s">
        <v>135</v>
      </c>
      <c r="F794">
        <v>25</v>
      </c>
      <c r="G794" t="s">
        <v>213</v>
      </c>
    </row>
    <row r="795" spans="1:7" x14ac:dyDescent="0.25">
      <c r="A795" t="s">
        <v>91</v>
      </c>
      <c r="B795" t="s">
        <v>822</v>
      </c>
      <c r="C795" t="s">
        <v>823</v>
      </c>
      <c r="D795" t="s">
        <v>824</v>
      </c>
      <c r="E795" t="s">
        <v>135</v>
      </c>
      <c r="F795">
        <v>5</v>
      </c>
      <c r="G795" t="s">
        <v>214</v>
      </c>
    </row>
    <row r="796" spans="1:7" x14ac:dyDescent="0.25">
      <c r="A796" t="s">
        <v>33</v>
      </c>
      <c r="B796" t="s">
        <v>574</v>
      </c>
      <c r="C796" t="s">
        <v>1810</v>
      </c>
      <c r="D796" t="s">
        <v>746</v>
      </c>
      <c r="E796" t="s">
        <v>135</v>
      </c>
      <c r="F796">
        <v>8</v>
      </c>
      <c r="G796" t="s">
        <v>213</v>
      </c>
    </row>
    <row r="797" spans="1:7" x14ac:dyDescent="0.25">
      <c r="A797" t="s">
        <v>45</v>
      </c>
      <c r="B797" t="s">
        <v>574</v>
      </c>
      <c r="C797" t="s">
        <v>1811</v>
      </c>
      <c r="D797" t="s">
        <v>772</v>
      </c>
      <c r="E797" t="s">
        <v>135</v>
      </c>
      <c r="F797">
        <v>14</v>
      </c>
      <c r="G797" t="s">
        <v>213</v>
      </c>
    </row>
    <row r="798" spans="1:7" x14ac:dyDescent="0.25">
      <c r="A798" t="s">
        <v>15</v>
      </c>
      <c r="B798" t="s">
        <v>365</v>
      </c>
      <c r="C798" t="s">
        <v>180</v>
      </c>
      <c r="D798" t="s">
        <v>586</v>
      </c>
      <c r="E798" t="s">
        <v>137</v>
      </c>
      <c r="F798">
        <v>21</v>
      </c>
      <c r="G798" t="s">
        <v>212</v>
      </c>
    </row>
    <row r="799" spans="1:7" x14ac:dyDescent="0.25">
      <c r="A799" t="s">
        <v>15</v>
      </c>
      <c r="B799" t="s">
        <v>368</v>
      </c>
      <c r="C799" t="s">
        <v>181</v>
      </c>
      <c r="D799" t="s">
        <v>586</v>
      </c>
      <c r="E799" t="s">
        <v>137</v>
      </c>
      <c r="F799">
        <v>22</v>
      </c>
      <c r="G799" t="s">
        <v>212</v>
      </c>
    </row>
    <row r="800" spans="1:7" x14ac:dyDescent="0.25">
      <c r="A800" t="s">
        <v>15</v>
      </c>
      <c r="B800" t="s">
        <v>370</v>
      </c>
      <c r="C800" t="s">
        <v>587</v>
      </c>
      <c r="D800" t="s">
        <v>586</v>
      </c>
      <c r="E800" t="s">
        <v>137</v>
      </c>
      <c r="F800">
        <v>20</v>
      </c>
      <c r="G800" t="s">
        <v>212</v>
      </c>
    </row>
    <row r="801" spans="1:7" x14ac:dyDescent="0.25">
      <c r="A801" t="s">
        <v>15</v>
      </c>
      <c r="B801" t="s">
        <v>372</v>
      </c>
      <c r="C801" t="s">
        <v>588</v>
      </c>
      <c r="D801" t="s">
        <v>586</v>
      </c>
      <c r="E801" t="s">
        <v>137</v>
      </c>
      <c r="F801">
        <v>17</v>
      </c>
      <c r="G801" t="s">
        <v>212</v>
      </c>
    </row>
    <row r="802" spans="1:7" x14ac:dyDescent="0.25">
      <c r="A802" t="s">
        <v>15</v>
      </c>
      <c r="B802" t="s">
        <v>374</v>
      </c>
      <c r="C802" t="s">
        <v>589</v>
      </c>
      <c r="D802" t="s">
        <v>586</v>
      </c>
      <c r="E802" t="s">
        <v>137</v>
      </c>
      <c r="F802">
        <v>24</v>
      </c>
      <c r="G802" t="s">
        <v>212</v>
      </c>
    </row>
    <row r="803" spans="1:7" x14ac:dyDescent="0.25">
      <c r="A803" t="s">
        <v>15</v>
      </c>
      <c r="B803" t="s">
        <v>376</v>
      </c>
      <c r="C803" t="s">
        <v>590</v>
      </c>
      <c r="D803" t="s">
        <v>586</v>
      </c>
      <c r="E803" t="s">
        <v>137</v>
      </c>
      <c r="F803">
        <v>22</v>
      </c>
      <c r="G803" t="s">
        <v>212</v>
      </c>
    </row>
    <row r="804" spans="1:7" x14ac:dyDescent="0.25">
      <c r="A804" t="s">
        <v>15</v>
      </c>
      <c r="B804" t="s">
        <v>591</v>
      </c>
      <c r="C804" t="s">
        <v>182</v>
      </c>
      <c r="D804" t="s">
        <v>586</v>
      </c>
      <c r="E804" t="s">
        <v>137</v>
      </c>
      <c r="F804">
        <v>23</v>
      </c>
      <c r="G804" t="s">
        <v>212</v>
      </c>
    </row>
    <row r="805" spans="1:7" x14ac:dyDescent="0.25">
      <c r="A805" t="s">
        <v>15</v>
      </c>
      <c r="B805" t="s">
        <v>593</v>
      </c>
      <c r="C805" t="s">
        <v>594</v>
      </c>
      <c r="D805" t="s">
        <v>586</v>
      </c>
      <c r="E805" t="s">
        <v>137</v>
      </c>
      <c r="F805">
        <v>13</v>
      </c>
      <c r="G805" t="s">
        <v>212</v>
      </c>
    </row>
    <row r="806" spans="1:7" x14ac:dyDescent="0.25">
      <c r="A806" t="s">
        <v>15</v>
      </c>
      <c r="B806" t="s">
        <v>408</v>
      </c>
      <c r="C806" t="s">
        <v>597</v>
      </c>
      <c r="D806" t="s">
        <v>586</v>
      </c>
      <c r="E806" t="s">
        <v>137</v>
      </c>
      <c r="F806">
        <v>21</v>
      </c>
      <c r="G806" t="s">
        <v>212</v>
      </c>
    </row>
    <row r="807" spans="1:7" x14ac:dyDescent="0.25">
      <c r="A807" t="s">
        <v>15</v>
      </c>
      <c r="B807" t="s">
        <v>524</v>
      </c>
      <c r="C807" t="s">
        <v>183</v>
      </c>
      <c r="D807" t="s">
        <v>586</v>
      </c>
      <c r="E807" t="s">
        <v>137</v>
      </c>
      <c r="F807">
        <v>15</v>
      </c>
      <c r="G807" t="s">
        <v>215</v>
      </c>
    </row>
    <row r="808" spans="1:7" x14ac:dyDescent="0.25">
      <c r="A808" t="s">
        <v>15</v>
      </c>
      <c r="B808" t="s">
        <v>526</v>
      </c>
      <c r="C808" t="s">
        <v>184</v>
      </c>
      <c r="D808" t="s">
        <v>586</v>
      </c>
      <c r="E808" t="s">
        <v>137</v>
      </c>
      <c r="F808">
        <v>13</v>
      </c>
      <c r="G808" t="s">
        <v>215</v>
      </c>
    </row>
    <row r="809" spans="1:7" x14ac:dyDescent="0.25">
      <c r="A809" t="s">
        <v>15</v>
      </c>
      <c r="B809" t="s">
        <v>528</v>
      </c>
      <c r="C809" t="s">
        <v>601</v>
      </c>
      <c r="D809" t="s">
        <v>586</v>
      </c>
      <c r="E809" t="s">
        <v>137</v>
      </c>
      <c r="F809">
        <v>24</v>
      </c>
      <c r="G809" t="s">
        <v>215</v>
      </c>
    </row>
    <row r="810" spans="1:7" x14ac:dyDescent="0.25">
      <c r="A810" t="s">
        <v>15</v>
      </c>
      <c r="B810" t="s">
        <v>448</v>
      </c>
      <c r="C810" t="s">
        <v>602</v>
      </c>
      <c r="D810" t="s">
        <v>586</v>
      </c>
      <c r="E810" t="s">
        <v>137</v>
      </c>
      <c r="F810">
        <v>23</v>
      </c>
      <c r="G810" t="s">
        <v>213</v>
      </c>
    </row>
    <row r="811" spans="1:7" x14ac:dyDescent="0.25">
      <c r="A811" t="s">
        <v>15</v>
      </c>
      <c r="B811" t="s">
        <v>450</v>
      </c>
      <c r="C811" t="s">
        <v>603</v>
      </c>
      <c r="D811" t="s">
        <v>586</v>
      </c>
      <c r="E811" t="s">
        <v>137</v>
      </c>
      <c r="F811">
        <v>25</v>
      </c>
      <c r="G811" t="s">
        <v>213</v>
      </c>
    </row>
    <row r="812" spans="1:7" x14ac:dyDescent="0.25">
      <c r="A812" t="s">
        <v>15</v>
      </c>
      <c r="B812" t="s">
        <v>452</v>
      </c>
      <c r="C812" t="s">
        <v>604</v>
      </c>
      <c r="D812" t="s">
        <v>586</v>
      </c>
      <c r="E812" t="s">
        <v>137</v>
      </c>
      <c r="F812">
        <v>23</v>
      </c>
      <c r="G812" t="s">
        <v>213</v>
      </c>
    </row>
    <row r="813" spans="1:7" x14ac:dyDescent="0.25">
      <c r="A813" t="s">
        <v>15</v>
      </c>
      <c r="B813" t="s">
        <v>454</v>
      </c>
      <c r="C813" t="s">
        <v>605</v>
      </c>
      <c r="D813" t="s">
        <v>586</v>
      </c>
      <c r="E813" t="s">
        <v>137</v>
      </c>
      <c r="F813">
        <v>19</v>
      </c>
      <c r="G813" t="s">
        <v>213</v>
      </c>
    </row>
    <row r="814" spans="1:7" x14ac:dyDescent="0.25">
      <c r="A814" t="s">
        <v>15</v>
      </c>
      <c r="B814" t="s">
        <v>456</v>
      </c>
      <c r="C814" t="s">
        <v>606</v>
      </c>
      <c r="D814" t="s">
        <v>586</v>
      </c>
      <c r="E814" t="s">
        <v>137</v>
      </c>
      <c r="F814">
        <v>21</v>
      </c>
      <c r="G814" t="s">
        <v>213</v>
      </c>
    </row>
    <row r="815" spans="1:7" x14ac:dyDescent="0.25">
      <c r="A815" t="s">
        <v>15</v>
      </c>
      <c r="B815" t="s">
        <v>458</v>
      </c>
      <c r="C815" t="s">
        <v>607</v>
      </c>
      <c r="D815" t="s">
        <v>586</v>
      </c>
      <c r="E815" t="s">
        <v>137</v>
      </c>
      <c r="F815">
        <v>24</v>
      </c>
      <c r="G815" t="s">
        <v>213</v>
      </c>
    </row>
    <row r="816" spans="1:7" x14ac:dyDescent="0.25">
      <c r="A816" t="s">
        <v>15</v>
      </c>
      <c r="B816" t="s">
        <v>460</v>
      </c>
      <c r="C816" t="s">
        <v>608</v>
      </c>
      <c r="D816" t="s">
        <v>586</v>
      </c>
      <c r="E816" t="s">
        <v>137</v>
      </c>
      <c r="F816">
        <v>26</v>
      </c>
      <c r="G816" t="s">
        <v>213</v>
      </c>
    </row>
    <row r="817" spans="1:7" x14ac:dyDescent="0.25">
      <c r="A817" t="s">
        <v>15</v>
      </c>
      <c r="B817" t="s">
        <v>464</v>
      </c>
      <c r="C817" t="s">
        <v>1434</v>
      </c>
      <c r="D817" t="s">
        <v>586</v>
      </c>
      <c r="E817" t="s">
        <v>137</v>
      </c>
      <c r="F817">
        <v>23</v>
      </c>
      <c r="G817" t="s">
        <v>213</v>
      </c>
    </row>
    <row r="818" spans="1:7" x14ac:dyDescent="0.25">
      <c r="A818" t="s">
        <v>101</v>
      </c>
      <c r="B818" t="s">
        <v>365</v>
      </c>
      <c r="C818" t="s">
        <v>718</v>
      </c>
      <c r="D818" t="s">
        <v>719</v>
      </c>
      <c r="E818" t="s">
        <v>152</v>
      </c>
      <c r="F818">
        <v>24</v>
      </c>
      <c r="G818" t="s">
        <v>212</v>
      </c>
    </row>
    <row r="819" spans="1:7" x14ac:dyDescent="0.25">
      <c r="A819" t="s">
        <v>101</v>
      </c>
      <c r="B819" t="s">
        <v>368</v>
      </c>
      <c r="C819" t="s">
        <v>720</v>
      </c>
      <c r="D819" t="s">
        <v>719</v>
      </c>
      <c r="E819" t="s">
        <v>152</v>
      </c>
      <c r="F819">
        <v>21</v>
      </c>
      <c r="G819" t="s">
        <v>212</v>
      </c>
    </row>
    <row r="820" spans="1:7" x14ac:dyDescent="0.25">
      <c r="A820" t="s">
        <v>101</v>
      </c>
      <c r="B820" t="s">
        <v>370</v>
      </c>
      <c r="C820" t="s">
        <v>1708</v>
      </c>
      <c r="D820" t="s">
        <v>719</v>
      </c>
      <c r="E820" t="s">
        <v>152</v>
      </c>
      <c r="F820">
        <v>16</v>
      </c>
      <c r="G820" t="s">
        <v>212</v>
      </c>
    </row>
    <row r="821" spans="1:7" x14ac:dyDescent="0.25">
      <c r="A821" t="s">
        <v>101</v>
      </c>
      <c r="B821" t="s">
        <v>450</v>
      </c>
      <c r="C821" t="s">
        <v>1709</v>
      </c>
      <c r="D821" t="s">
        <v>719</v>
      </c>
      <c r="E821" t="s">
        <v>152</v>
      </c>
      <c r="F821">
        <v>23</v>
      </c>
      <c r="G821" t="s">
        <v>213</v>
      </c>
    </row>
    <row r="822" spans="1:7" x14ac:dyDescent="0.25">
      <c r="A822" t="s">
        <v>15</v>
      </c>
      <c r="B822" t="s">
        <v>500</v>
      </c>
      <c r="C822" t="s">
        <v>724</v>
      </c>
      <c r="D822" t="s">
        <v>586</v>
      </c>
      <c r="E822" t="s">
        <v>137</v>
      </c>
      <c r="F822">
        <v>25</v>
      </c>
      <c r="G822" t="s">
        <v>213</v>
      </c>
    </row>
    <row r="823" spans="1:7" x14ac:dyDescent="0.25">
      <c r="A823" t="s">
        <v>15</v>
      </c>
      <c r="B823" t="s">
        <v>502</v>
      </c>
      <c r="C823" t="s">
        <v>725</v>
      </c>
      <c r="D823" t="s">
        <v>586</v>
      </c>
      <c r="E823" t="s">
        <v>137</v>
      </c>
      <c r="F823">
        <v>21</v>
      </c>
      <c r="G823" t="s">
        <v>213</v>
      </c>
    </row>
    <row r="824" spans="1:7" x14ac:dyDescent="0.25">
      <c r="A824" t="s">
        <v>15</v>
      </c>
      <c r="B824" t="s">
        <v>574</v>
      </c>
      <c r="C824" t="s">
        <v>1809</v>
      </c>
      <c r="D824" t="s">
        <v>586</v>
      </c>
      <c r="E824" t="s">
        <v>137</v>
      </c>
      <c r="F824">
        <v>17</v>
      </c>
      <c r="G824" t="s">
        <v>213</v>
      </c>
    </row>
    <row r="825" spans="1:7" x14ac:dyDescent="0.25">
      <c r="A825" t="s">
        <v>114</v>
      </c>
      <c r="B825" t="s">
        <v>406</v>
      </c>
      <c r="C825" t="s">
        <v>203</v>
      </c>
      <c r="D825" t="s">
        <v>1119</v>
      </c>
      <c r="E825" t="s">
        <v>153</v>
      </c>
      <c r="F825">
        <v>50</v>
      </c>
      <c r="G825" t="s">
        <v>212</v>
      </c>
    </row>
    <row r="826" spans="1:7" x14ac:dyDescent="0.25">
      <c r="A826" t="s">
        <v>114</v>
      </c>
      <c r="B826" t="s">
        <v>408</v>
      </c>
      <c r="C826" t="s">
        <v>1124</v>
      </c>
      <c r="D826" t="s">
        <v>1119</v>
      </c>
      <c r="E826" t="s">
        <v>153</v>
      </c>
      <c r="F826">
        <v>28</v>
      </c>
      <c r="G826" t="s">
        <v>212</v>
      </c>
    </row>
    <row r="827" spans="1:7" x14ac:dyDescent="0.25">
      <c r="A827" t="s">
        <v>114</v>
      </c>
      <c r="B827" t="s">
        <v>530</v>
      </c>
      <c r="C827" t="s">
        <v>1823</v>
      </c>
      <c r="D827" t="s">
        <v>1119</v>
      </c>
      <c r="E827" t="s">
        <v>153</v>
      </c>
      <c r="F827">
        <v>20</v>
      </c>
      <c r="G827" t="s">
        <v>215</v>
      </c>
    </row>
    <row r="828" spans="1:7" x14ac:dyDescent="0.25">
      <c r="A828" t="s">
        <v>114</v>
      </c>
      <c r="B828" t="s">
        <v>532</v>
      </c>
      <c r="C828" t="s">
        <v>1824</v>
      </c>
      <c r="D828" t="s">
        <v>1119</v>
      </c>
      <c r="E828" t="s">
        <v>153</v>
      </c>
      <c r="F828">
        <v>20</v>
      </c>
      <c r="G828" t="s">
        <v>215</v>
      </c>
    </row>
    <row r="829" spans="1:7" x14ac:dyDescent="0.25">
      <c r="A829" t="s">
        <v>114</v>
      </c>
      <c r="B829" t="s">
        <v>448</v>
      </c>
      <c r="C829" t="s">
        <v>1126</v>
      </c>
      <c r="D829" t="s">
        <v>1119</v>
      </c>
      <c r="E829" t="s">
        <v>153</v>
      </c>
      <c r="F829">
        <v>35</v>
      </c>
      <c r="G829" t="s">
        <v>213</v>
      </c>
    </row>
    <row r="830" spans="1:7" x14ac:dyDescent="0.25">
      <c r="A830" t="s">
        <v>114</v>
      </c>
      <c r="B830" t="s">
        <v>450</v>
      </c>
      <c r="C830" t="s">
        <v>1127</v>
      </c>
      <c r="D830" t="s">
        <v>1119</v>
      </c>
      <c r="E830" t="s">
        <v>153</v>
      </c>
      <c r="F830">
        <v>25</v>
      </c>
      <c r="G830" t="s">
        <v>213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F79B-915D-43F9-9DFC-7E8C50358F4F}">
  <sheetPr>
    <tabColor rgb="FFFFC000"/>
  </sheetPr>
  <dimension ref="A1:AJ183"/>
  <sheetViews>
    <sheetView workbookViewId="0">
      <selection activeCell="A5" sqref="A5:T183"/>
    </sheetView>
  </sheetViews>
  <sheetFormatPr defaultRowHeight="15" x14ac:dyDescent="0.25"/>
  <cols>
    <col min="1" max="1" width="9.85546875" bestFit="1" customWidth="1"/>
    <col min="2" max="2" width="10.140625" bestFit="1" customWidth="1"/>
    <col min="3" max="3" width="17.5703125" bestFit="1" customWidth="1"/>
    <col min="4" max="4" width="13.28515625" bestFit="1" customWidth="1"/>
    <col min="5" max="5" width="18.42578125" bestFit="1" customWidth="1"/>
    <col min="6" max="6" width="17" bestFit="1" customWidth="1"/>
    <col min="7" max="7" width="20.85546875" bestFit="1" customWidth="1"/>
    <col min="8" max="8" width="21.28515625" bestFit="1" customWidth="1"/>
    <col min="9" max="9" width="19.5703125" bestFit="1" customWidth="1"/>
    <col min="10" max="10" width="24.42578125" bestFit="1" customWidth="1"/>
    <col min="11" max="11" width="13.7109375" bestFit="1" customWidth="1"/>
    <col min="12" max="12" width="21.5703125" bestFit="1" customWidth="1"/>
    <col min="13" max="13" width="20.140625" bestFit="1" customWidth="1"/>
    <col min="14" max="14" width="17.140625" bestFit="1" customWidth="1"/>
    <col min="15" max="15" width="16.28515625" bestFit="1" customWidth="1"/>
    <col min="16" max="16" width="17.85546875" bestFit="1" customWidth="1"/>
    <col min="17" max="17" width="20.140625" bestFit="1" customWidth="1"/>
    <col min="18" max="18" width="16.85546875" bestFit="1" customWidth="1"/>
    <col min="19" max="19" width="22.85546875" bestFit="1" customWidth="1"/>
    <col min="20" max="20" width="23.42578125" bestFit="1" customWidth="1"/>
  </cols>
  <sheetData>
    <row r="1" spans="1:36" x14ac:dyDescent="0.25">
      <c r="U1" t="s">
        <v>246</v>
      </c>
    </row>
    <row r="2" spans="1:36" x14ac:dyDescent="0.25">
      <c r="U2" t="s">
        <v>243</v>
      </c>
    </row>
    <row r="3" spans="1:36" x14ac:dyDescent="0.25">
      <c r="U3" t="s">
        <v>247</v>
      </c>
    </row>
    <row r="5" spans="1:36" x14ac:dyDescent="0.25">
      <c r="A5" t="s">
        <v>0</v>
      </c>
      <c r="B5" t="s">
        <v>210</v>
      </c>
      <c r="C5" t="s">
        <v>173</v>
      </c>
      <c r="D5" t="s">
        <v>174</v>
      </c>
      <c r="E5" t="s">
        <v>166</v>
      </c>
      <c r="F5" t="s">
        <v>234</v>
      </c>
      <c r="G5" t="s">
        <v>167</v>
      </c>
      <c r="H5" t="s">
        <v>179</v>
      </c>
      <c r="I5" t="s">
        <v>168</v>
      </c>
      <c r="J5" t="s">
        <v>1830</v>
      </c>
      <c r="K5" t="s">
        <v>1831</v>
      </c>
      <c r="L5" t="s">
        <v>250</v>
      </c>
      <c r="M5" t="s">
        <v>164</v>
      </c>
      <c r="N5" t="s">
        <v>175</v>
      </c>
      <c r="O5" t="s">
        <v>176</v>
      </c>
      <c r="P5" t="s">
        <v>177</v>
      </c>
      <c r="Q5" t="s">
        <v>178</v>
      </c>
      <c r="R5" t="s">
        <v>165</v>
      </c>
      <c r="S5" t="s">
        <v>163</v>
      </c>
      <c r="T5" t="s">
        <v>162</v>
      </c>
      <c r="U5" s="6" t="s">
        <v>173</v>
      </c>
      <c r="V5" s="6" t="s">
        <v>248</v>
      </c>
      <c r="W5" s="6" t="s">
        <v>249</v>
      </c>
      <c r="X5" s="6" t="s">
        <v>167</v>
      </c>
      <c r="Y5" s="6" t="s">
        <v>179</v>
      </c>
      <c r="Z5" s="6" t="s">
        <v>168</v>
      </c>
      <c r="AA5" s="6" t="s">
        <v>250</v>
      </c>
      <c r="AB5" s="6" t="s">
        <v>164</v>
      </c>
      <c r="AC5" s="6" t="s">
        <v>175</v>
      </c>
      <c r="AD5" s="6" t="s">
        <v>176</v>
      </c>
      <c r="AE5" s="6" t="s">
        <v>177</v>
      </c>
      <c r="AF5" s="6" t="s">
        <v>178</v>
      </c>
      <c r="AG5" s="6" t="s">
        <v>165</v>
      </c>
      <c r="AH5" s="6" t="s">
        <v>163</v>
      </c>
      <c r="AI5" s="6" t="s">
        <v>162</v>
      </c>
      <c r="AJ5" s="6" t="s">
        <v>251</v>
      </c>
    </row>
    <row r="6" spans="1:36" x14ac:dyDescent="0.25">
      <c r="A6" t="s">
        <v>30</v>
      </c>
      <c r="B6" t="s">
        <v>500</v>
      </c>
      <c r="C6" t="s">
        <v>1771</v>
      </c>
      <c r="D6">
        <v>25</v>
      </c>
      <c r="E6">
        <v>3</v>
      </c>
      <c r="F6">
        <v>0.12</v>
      </c>
      <c r="G6">
        <v>0.33333333333333331</v>
      </c>
      <c r="H6">
        <v>4</v>
      </c>
      <c r="I6">
        <v>0.33333333333333331</v>
      </c>
      <c r="J6">
        <v>3</v>
      </c>
      <c r="K6">
        <v>2.6666666666666665</v>
      </c>
      <c r="L6">
        <v>3</v>
      </c>
      <c r="M6">
        <v>5</v>
      </c>
      <c r="N6">
        <v>5</v>
      </c>
      <c r="O6">
        <v>3.6666666666666665</v>
      </c>
      <c r="P6">
        <v>4.333333333333333</v>
      </c>
      <c r="Q6">
        <v>4.333333333333333</v>
      </c>
      <c r="R6">
        <v>4.666666666666667</v>
      </c>
      <c r="S6">
        <v>4.666666666666667</v>
      </c>
      <c r="T6">
        <v>4.666666666666667</v>
      </c>
    </row>
    <row r="7" spans="1:36" x14ac:dyDescent="0.25">
      <c r="A7" t="s">
        <v>33</v>
      </c>
      <c r="B7" t="s">
        <v>526</v>
      </c>
      <c r="C7" t="s">
        <v>745</v>
      </c>
      <c r="D7">
        <v>12</v>
      </c>
      <c r="E7">
        <v>4</v>
      </c>
      <c r="F7">
        <v>0.33333333333333331</v>
      </c>
      <c r="G7">
        <v>0.75</v>
      </c>
      <c r="H7">
        <v>4</v>
      </c>
      <c r="I7">
        <v>0.75</v>
      </c>
      <c r="J7">
        <v>3</v>
      </c>
      <c r="K7">
        <v>2.6666666666666665</v>
      </c>
      <c r="L7">
        <v>3</v>
      </c>
      <c r="M7">
        <v>5</v>
      </c>
      <c r="N7">
        <v>5</v>
      </c>
      <c r="O7">
        <v>4.25</v>
      </c>
      <c r="P7">
        <v>4.25</v>
      </c>
      <c r="Q7">
        <v>3.75</v>
      </c>
      <c r="R7">
        <v>4.75</v>
      </c>
      <c r="S7">
        <v>5</v>
      </c>
      <c r="T7">
        <v>5</v>
      </c>
    </row>
    <row r="8" spans="1:36" x14ac:dyDescent="0.25">
      <c r="A8" t="s">
        <v>36</v>
      </c>
      <c r="B8" t="s">
        <v>365</v>
      </c>
      <c r="C8" t="s">
        <v>875</v>
      </c>
      <c r="D8">
        <v>12</v>
      </c>
      <c r="E8">
        <v>5</v>
      </c>
      <c r="F8">
        <v>0.41666666666666669</v>
      </c>
      <c r="G8">
        <v>0.6</v>
      </c>
      <c r="H8">
        <v>3.4</v>
      </c>
      <c r="I8">
        <v>0.6</v>
      </c>
      <c r="J8">
        <v>3</v>
      </c>
      <c r="K8">
        <v>2.4</v>
      </c>
      <c r="L8">
        <v>3</v>
      </c>
      <c r="M8">
        <v>4.5999999999999996</v>
      </c>
      <c r="N8">
        <v>5</v>
      </c>
      <c r="O8">
        <v>4.5999999999999996</v>
      </c>
      <c r="P8">
        <v>5</v>
      </c>
      <c r="Q8">
        <v>4.2</v>
      </c>
      <c r="R8">
        <v>5</v>
      </c>
      <c r="S8">
        <v>5</v>
      </c>
      <c r="T8">
        <v>5</v>
      </c>
    </row>
    <row r="9" spans="1:36" x14ac:dyDescent="0.25">
      <c r="A9" t="s">
        <v>36</v>
      </c>
      <c r="B9" t="s">
        <v>450</v>
      </c>
      <c r="C9" t="s">
        <v>878</v>
      </c>
      <c r="D9">
        <v>20</v>
      </c>
      <c r="E9">
        <v>3</v>
      </c>
      <c r="F9">
        <v>0.15</v>
      </c>
      <c r="G9">
        <v>0.33333333333333331</v>
      </c>
      <c r="H9">
        <v>4.666666666666667</v>
      </c>
      <c r="I9">
        <v>0.33333333333333331</v>
      </c>
      <c r="J9">
        <v>3</v>
      </c>
      <c r="K9">
        <v>2.6666666666666665</v>
      </c>
      <c r="L9">
        <v>3</v>
      </c>
      <c r="M9">
        <v>4.666666666666667</v>
      </c>
      <c r="N9">
        <v>4.666666666666667</v>
      </c>
      <c r="O9">
        <v>4.666666666666667</v>
      </c>
      <c r="P9">
        <v>4.666666666666667</v>
      </c>
      <c r="Q9">
        <v>4.333333333333333</v>
      </c>
      <c r="R9">
        <v>4.666666666666667</v>
      </c>
      <c r="S9">
        <v>4.666666666666667</v>
      </c>
      <c r="T9">
        <v>4.666666666666667</v>
      </c>
    </row>
    <row r="10" spans="1:36" x14ac:dyDescent="0.25">
      <c r="A10" t="s">
        <v>36</v>
      </c>
      <c r="B10" t="s">
        <v>452</v>
      </c>
      <c r="C10" t="s">
        <v>879</v>
      </c>
      <c r="D10">
        <v>25</v>
      </c>
      <c r="E10">
        <v>4</v>
      </c>
      <c r="F10">
        <v>0.16</v>
      </c>
      <c r="G10">
        <v>1</v>
      </c>
      <c r="H10">
        <v>3</v>
      </c>
      <c r="I10">
        <v>1</v>
      </c>
      <c r="J10">
        <v>3</v>
      </c>
      <c r="K10">
        <v>2.25</v>
      </c>
      <c r="L10">
        <v>3</v>
      </c>
      <c r="M10">
        <v>5</v>
      </c>
      <c r="N10">
        <v>5</v>
      </c>
      <c r="O10">
        <v>4.25</v>
      </c>
      <c r="P10">
        <v>4.25</v>
      </c>
      <c r="Q10">
        <v>4</v>
      </c>
      <c r="R10">
        <v>5</v>
      </c>
      <c r="S10">
        <v>4.75</v>
      </c>
      <c r="T10">
        <v>5</v>
      </c>
    </row>
    <row r="11" spans="1:36" x14ac:dyDescent="0.25">
      <c r="A11" t="s">
        <v>37</v>
      </c>
      <c r="B11" t="s">
        <v>448</v>
      </c>
      <c r="C11" t="s">
        <v>1466</v>
      </c>
      <c r="D11">
        <v>25</v>
      </c>
      <c r="E11">
        <v>3</v>
      </c>
      <c r="F11">
        <v>0.12</v>
      </c>
      <c r="G11">
        <v>0.33333333333333331</v>
      </c>
      <c r="H11">
        <v>3.6666666666666665</v>
      </c>
      <c r="I11">
        <v>0.33333333333333331</v>
      </c>
      <c r="J11">
        <v>3</v>
      </c>
      <c r="K11">
        <v>2</v>
      </c>
      <c r="L11">
        <v>3</v>
      </c>
      <c r="M11">
        <v>4.666666666666667</v>
      </c>
      <c r="N11">
        <v>4.666666666666667</v>
      </c>
      <c r="O11">
        <v>4.666666666666667</v>
      </c>
      <c r="P11">
        <v>4</v>
      </c>
      <c r="Q11">
        <v>3.6666666666666665</v>
      </c>
      <c r="R11">
        <v>4.666666666666667</v>
      </c>
      <c r="S11">
        <v>4.666666666666667</v>
      </c>
      <c r="T11">
        <v>4.666666666666667</v>
      </c>
    </row>
    <row r="12" spans="1:36" x14ac:dyDescent="0.25">
      <c r="A12" t="s">
        <v>39</v>
      </c>
      <c r="B12" t="s">
        <v>679</v>
      </c>
      <c r="C12" t="s">
        <v>927</v>
      </c>
      <c r="D12">
        <v>27</v>
      </c>
      <c r="E12">
        <v>3</v>
      </c>
      <c r="F12">
        <v>0.1111111111111111</v>
      </c>
      <c r="G12">
        <v>0.33333333333333331</v>
      </c>
      <c r="H12">
        <v>4</v>
      </c>
      <c r="I12">
        <v>0.33333333333333331</v>
      </c>
      <c r="J12">
        <v>3</v>
      </c>
      <c r="K12">
        <v>3</v>
      </c>
      <c r="L12">
        <v>3</v>
      </c>
      <c r="M12">
        <v>5</v>
      </c>
      <c r="N12">
        <v>5</v>
      </c>
      <c r="O12">
        <v>4.333333333333333</v>
      </c>
      <c r="P12">
        <v>5</v>
      </c>
      <c r="Q12">
        <v>4.666666666666667</v>
      </c>
      <c r="R12">
        <v>5</v>
      </c>
      <c r="S12">
        <v>5</v>
      </c>
      <c r="T12">
        <v>4.666666666666667</v>
      </c>
    </row>
    <row r="13" spans="1:36" x14ac:dyDescent="0.25">
      <c r="A13" t="s">
        <v>40</v>
      </c>
      <c r="B13" t="s">
        <v>500</v>
      </c>
      <c r="C13" t="s">
        <v>808</v>
      </c>
      <c r="D13">
        <v>20</v>
      </c>
      <c r="E13">
        <v>1</v>
      </c>
      <c r="F13">
        <v>0.05</v>
      </c>
      <c r="G13">
        <v>1</v>
      </c>
      <c r="H13">
        <v>4</v>
      </c>
      <c r="I13">
        <v>0</v>
      </c>
      <c r="J13">
        <v>3</v>
      </c>
      <c r="K13">
        <v>2</v>
      </c>
      <c r="L13">
        <v>3</v>
      </c>
      <c r="M13">
        <v>5</v>
      </c>
      <c r="N13">
        <v>5</v>
      </c>
      <c r="O13">
        <v>3</v>
      </c>
      <c r="P13">
        <v>5</v>
      </c>
      <c r="Q13">
        <v>4</v>
      </c>
      <c r="R13">
        <v>5</v>
      </c>
      <c r="S13">
        <v>5</v>
      </c>
      <c r="T13">
        <v>5</v>
      </c>
    </row>
    <row r="14" spans="1:36" x14ac:dyDescent="0.25">
      <c r="A14" t="s">
        <v>45</v>
      </c>
      <c r="B14" t="s">
        <v>1779</v>
      </c>
      <c r="C14" t="s">
        <v>1780</v>
      </c>
      <c r="D14">
        <v>18</v>
      </c>
      <c r="E14">
        <v>8</v>
      </c>
      <c r="F14">
        <v>0.44444444444444442</v>
      </c>
      <c r="G14">
        <v>0.375</v>
      </c>
      <c r="H14">
        <v>3.375</v>
      </c>
      <c r="I14">
        <v>0.75</v>
      </c>
      <c r="J14">
        <v>3</v>
      </c>
      <c r="K14">
        <v>2.5</v>
      </c>
      <c r="L14">
        <v>3</v>
      </c>
      <c r="M14">
        <v>4.75</v>
      </c>
      <c r="N14">
        <v>4.75</v>
      </c>
      <c r="O14">
        <v>4.625</v>
      </c>
      <c r="P14">
        <v>4</v>
      </c>
      <c r="Q14">
        <v>3.875</v>
      </c>
      <c r="R14">
        <v>4.75</v>
      </c>
      <c r="S14">
        <v>4.75</v>
      </c>
      <c r="T14">
        <v>4.625</v>
      </c>
    </row>
    <row r="15" spans="1:36" x14ac:dyDescent="0.25">
      <c r="A15" t="s">
        <v>47</v>
      </c>
      <c r="B15" t="s">
        <v>1040</v>
      </c>
      <c r="C15" t="s">
        <v>1041</v>
      </c>
      <c r="D15">
        <v>17</v>
      </c>
      <c r="E15">
        <v>3</v>
      </c>
      <c r="F15">
        <v>0.17647058823529413</v>
      </c>
      <c r="G15">
        <v>0.33333333333333331</v>
      </c>
      <c r="H15">
        <v>2.6666666666666665</v>
      </c>
      <c r="I15">
        <v>0.66666666666666663</v>
      </c>
      <c r="J15">
        <v>3</v>
      </c>
      <c r="K15">
        <v>2.3333333333333335</v>
      </c>
      <c r="L15">
        <v>3</v>
      </c>
      <c r="M15">
        <v>4.666666666666667</v>
      </c>
      <c r="N15">
        <v>4.666666666666667</v>
      </c>
      <c r="O15">
        <v>4</v>
      </c>
      <c r="P15">
        <v>4</v>
      </c>
      <c r="Q15">
        <v>4</v>
      </c>
      <c r="R15">
        <v>4.666666666666667</v>
      </c>
      <c r="S15">
        <v>4.666666666666667</v>
      </c>
      <c r="T15">
        <v>4.666666666666667</v>
      </c>
    </row>
    <row r="16" spans="1:36" x14ac:dyDescent="0.25">
      <c r="A16" t="s">
        <v>47</v>
      </c>
      <c r="B16" t="s">
        <v>1044</v>
      </c>
      <c r="C16" t="s">
        <v>1045</v>
      </c>
      <c r="D16">
        <v>20</v>
      </c>
      <c r="E16">
        <v>1</v>
      </c>
      <c r="F16">
        <v>0.05</v>
      </c>
      <c r="G16">
        <v>1</v>
      </c>
      <c r="H16">
        <v>5</v>
      </c>
      <c r="I16">
        <v>1</v>
      </c>
      <c r="J16">
        <v>3</v>
      </c>
      <c r="K16">
        <v>3</v>
      </c>
      <c r="L16">
        <v>3</v>
      </c>
      <c r="M16">
        <v>4</v>
      </c>
      <c r="N16">
        <v>5</v>
      </c>
      <c r="O16">
        <v>4</v>
      </c>
      <c r="P16">
        <v>4</v>
      </c>
      <c r="Q16">
        <v>5</v>
      </c>
      <c r="R16">
        <v>5</v>
      </c>
      <c r="S16">
        <v>5</v>
      </c>
      <c r="T16">
        <v>5</v>
      </c>
    </row>
    <row r="17" spans="1:20" x14ac:dyDescent="0.25">
      <c r="A17" t="s">
        <v>47</v>
      </c>
      <c r="B17" t="s">
        <v>1046</v>
      </c>
      <c r="C17" t="s">
        <v>1047</v>
      </c>
      <c r="D17">
        <v>16</v>
      </c>
      <c r="E17">
        <v>1</v>
      </c>
      <c r="F17">
        <v>6.25E-2</v>
      </c>
      <c r="G17">
        <v>1</v>
      </c>
      <c r="H17">
        <v>3</v>
      </c>
      <c r="I17">
        <v>1</v>
      </c>
      <c r="J17">
        <v>3</v>
      </c>
      <c r="K17">
        <v>2</v>
      </c>
      <c r="L17">
        <v>3</v>
      </c>
      <c r="M17">
        <v>4</v>
      </c>
      <c r="N17">
        <v>4</v>
      </c>
      <c r="O17">
        <v>4</v>
      </c>
      <c r="P17">
        <v>4</v>
      </c>
      <c r="Q17">
        <v>4</v>
      </c>
      <c r="R17">
        <v>4</v>
      </c>
      <c r="S17">
        <v>4</v>
      </c>
      <c r="T17">
        <v>4</v>
      </c>
    </row>
    <row r="18" spans="1:20" x14ac:dyDescent="0.25">
      <c r="A18" t="s">
        <v>49</v>
      </c>
      <c r="B18" t="s">
        <v>1088</v>
      </c>
      <c r="C18" t="s">
        <v>1518</v>
      </c>
      <c r="D18">
        <v>13</v>
      </c>
      <c r="E18">
        <v>6</v>
      </c>
      <c r="F18">
        <v>0.46153846153846156</v>
      </c>
      <c r="G18">
        <v>0.33333333333333331</v>
      </c>
      <c r="H18">
        <v>3.5</v>
      </c>
      <c r="I18">
        <v>0.66666666666666663</v>
      </c>
      <c r="J18">
        <v>3</v>
      </c>
      <c r="K18">
        <v>2.3333333333333335</v>
      </c>
      <c r="L18">
        <v>3</v>
      </c>
      <c r="M18">
        <v>4.166666666666667</v>
      </c>
      <c r="N18">
        <v>4.333333333333333</v>
      </c>
      <c r="O18">
        <v>4.5</v>
      </c>
      <c r="P18">
        <v>4.5</v>
      </c>
      <c r="Q18">
        <v>4.166666666666667</v>
      </c>
      <c r="R18">
        <v>4.833333333333333</v>
      </c>
      <c r="S18">
        <v>5</v>
      </c>
      <c r="T18">
        <v>4.666666666666667</v>
      </c>
    </row>
    <row r="19" spans="1:20" x14ac:dyDescent="0.25">
      <c r="A19" t="s">
        <v>51</v>
      </c>
      <c r="B19" t="s">
        <v>456</v>
      </c>
      <c r="C19" t="s">
        <v>977</v>
      </c>
      <c r="D19">
        <v>22</v>
      </c>
      <c r="E19">
        <v>10</v>
      </c>
      <c r="F19">
        <v>0.45454545454545453</v>
      </c>
      <c r="G19">
        <v>0.4</v>
      </c>
      <c r="H19">
        <v>4.0999999999999996</v>
      </c>
      <c r="I19">
        <v>0.7</v>
      </c>
      <c r="J19">
        <v>3</v>
      </c>
      <c r="K19">
        <v>2.2000000000000002</v>
      </c>
      <c r="L19">
        <v>3</v>
      </c>
      <c r="M19">
        <v>4.5999999999999996</v>
      </c>
      <c r="N19">
        <v>4.7</v>
      </c>
      <c r="O19">
        <v>4.2</v>
      </c>
      <c r="P19">
        <v>3.9</v>
      </c>
      <c r="Q19">
        <v>4</v>
      </c>
      <c r="R19">
        <v>4.9000000000000004</v>
      </c>
      <c r="S19">
        <v>4.8</v>
      </c>
      <c r="T19">
        <v>4.8</v>
      </c>
    </row>
    <row r="20" spans="1:20" x14ac:dyDescent="0.25">
      <c r="A20" t="s">
        <v>51</v>
      </c>
      <c r="B20" t="s">
        <v>466</v>
      </c>
      <c r="C20" t="s">
        <v>983</v>
      </c>
      <c r="D20">
        <v>21</v>
      </c>
      <c r="E20">
        <v>1</v>
      </c>
      <c r="F20">
        <v>4.7619047619047616E-2</v>
      </c>
      <c r="G20">
        <v>0</v>
      </c>
      <c r="H20">
        <v>5</v>
      </c>
      <c r="I20">
        <v>1</v>
      </c>
      <c r="J20">
        <v>3</v>
      </c>
      <c r="K20">
        <v>2</v>
      </c>
      <c r="L20">
        <v>3</v>
      </c>
      <c r="M20">
        <v>5</v>
      </c>
      <c r="N20">
        <v>5</v>
      </c>
      <c r="O20">
        <v>5</v>
      </c>
      <c r="P20">
        <v>3</v>
      </c>
      <c r="Q20">
        <v>3</v>
      </c>
      <c r="R20">
        <v>5</v>
      </c>
      <c r="S20">
        <v>5</v>
      </c>
      <c r="T20">
        <v>5</v>
      </c>
    </row>
    <row r="21" spans="1:20" x14ac:dyDescent="0.25">
      <c r="A21" t="s">
        <v>51</v>
      </c>
      <c r="B21" t="s">
        <v>572</v>
      </c>
      <c r="C21" t="s">
        <v>976</v>
      </c>
      <c r="D21">
        <v>23</v>
      </c>
      <c r="E21">
        <v>7</v>
      </c>
      <c r="F21">
        <v>0.30434782608695654</v>
      </c>
      <c r="G21">
        <v>0.5714285714285714</v>
      </c>
      <c r="H21">
        <v>4.7142857142857144</v>
      </c>
      <c r="I21">
        <v>0.5714285714285714</v>
      </c>
      <c r="J21">
        <v>3</v>
      </c>
      <c r="K21">
        <v>2.5714285714285716</v>
      </c>
      <c r="L21">
        <v>3</v>
      </c>
      <c r="M21">
        <v>4.7142857142857144</v>
      </c>
      <c r="N21">
        <v>4.4285714285714288</v>
      </c>
      <c r="O21">
        <v>4.2857142857142856</v>
      </c>
      <c r="P21">
        <v>4.2857142857142856</v>
      </c>
      <c r="Q21">
        <v>4.4285714285714288</v>
      </c>
      <c r="R21">
        <v>4.8571428571428568</v>
      </c>
      <c r="S21">
        <v>4.7142857142857144</v>
      </c>
      <c r="T21">
        <v>5</v>
      </c>
    </row>
    <row r="22" spans="1:20" x14ac:dyDescent="0.25">
      <c r="A22" t="s">
        <v>51</v>
      </c>
      <c r="B22" t="s">
        <v>574</v>
      </c>
      <c r="C22" t="s">
        <v>1521</v>
      </c>
      <c r="D22">
        <v>20</v>
      </c>
      <c r="E22">
        <v>4</v>
      </c>
      <c r="F22">
        <v>0.2</v>
      </c>
      <c r="G22">
        <v>0.5</v>
      </c>
      <c r="H22">
        <v>4.25</v>
      </c>
      <c r="I22">
        <v>0.75</v>
      </c>
      <c r="J22">
        <v>3</v>
      </c>
      <c r="K22">
        <v>2.25</v>
      </c>
      <c r="L22">
        <v>3</v>
      </c>
      <c r="M22">
        <v>5</v>
      </c>
      <c r="N22">
        <v>5</v>
      </c>
      <c r="O22">
        <v>4.75</v>
      </c>
      <c r="P22">
        <v>4.75</v>
      </c>
      <c r="Q22">
        <v>4.5</v>
      </c>
      <c r="R22">
        <v>5</v>
      </c>
      <c r="S22">
        <v>5</v>
      </c>
      <c r="T22">
        <v>5</v>
      </c>
    </row>
    <row r="23" spans="1:20" x14ac:dyDescent="0.25">
      <c r="A23" t="s">
        <v>51</v>
      </c>
      <c r="B23" t="s">
        <v>965</v>
      </c>
      <c r="C23" t="s">
        <v>1522</v>
      </c>
      <c r="D23">
        <v>22</v>
      </c>
      <c r="E23">
        <v>3</v>
      </c>
      <c r="F23">
        <v>0.13636363636363635</v>
      </c>
      <c r="G23">
        <v>1</v>
      </c>
      <c r="H23">
        <v>2.6666666666666665</v>
      </c>
      <c r="I23">
        <v>1</v>
      </c>
      <c r="J23">
        <v>3</v>
      </c>
      <c r="K23">
        <v>2.6666666666666665</v>
      </c>
      <c r="L23">
        <v>3</v>
      </c>
      <c r="M23">
        <v>4.666666666666667</v>
      </c>
      <c r="N23">
        <v>5</v>
      </c>
      <c r="O23">
        <v>4</v>
      </c>
      <c r="P23">
        <v>5</v>
      </c>
      <c r="Q23">
        <v>4.666666666666667</v>
      </c>
      <c r="R23">
        <v>5</v>
      </c>
      <c r="S23">
        <v>5</v>
      </c>
      <c r="T23">
        <v>5</v>
      </c>
    </row>
    <row r="24" spans="1:20" x14ac:dyDescent="0.25">
      <c r="A24" t="s">
        <v>51</v>
      </c>
      <c r="B24" t="s">
        <v>1090</v>
      </c>
      <c r="C24" t="s">
        <v>1527</v>
      </c>
      <c r="D24">
        <v>23</v>
      </c>
      <c r="E24">
        <v>2</v>
      </c>
      <c r="F24">
        <v>8.6956521739130432E-2</v>
      </c>
      <c r="G24">
        <v>0</v>
      </c>
      <c r="H24">
        <v>5</v>
      </c>
      <c r="I24">
        <v>1</v>
      </c>
      <c r="J24">
        <v>3</v>
      </c>
      <c r="K24">
        <v>2</v>
      </c>
      <c r="L24">
        <v>3</v>
      </c>
      <c r="M24">
        <v>5</v>
      </c>
      <c r="N24">
        <v>5</v>
      </c>
      <c r="O24">
        <v>4.5</v>
      </c>
      <c r="P24">
        <v>4</v>
      </c>
      <c r="Q24">
        <v>4</v>
      </c>
      <c r="R24">
        <v>5</v>
      </c>
      <c r="S24">
        <v>5</v>
      </c>
      <c r="T24">
        <v>4.5</v>
      </c>
    </row>
    <row r="25" spans="1:20" x14ac:dyDescent="0.25">
      <c r="A25" t="s">
        <v>51</v>
      </c>
      <c r="B25" t="s">
        <v>1763</v>
      </c>
      <c r="C25" t="s">
        <v>1783</v>
      </c>
      <c r="D25">
        <v>19</v>
      </c>
      <c r="E25">
        <v>3</v>
      </c>
      <c r="F25">
        <v>0.15789473684210525</v>
      </c>
      <c r="G25">
        <v>0</v>
      </c>
      <c r="H25">
        <v>5</v>
      </c>
      <c r="I25">
        <v>0.33333333333333331</v>
      </c>
      <c r="J25">
        <v>3</v>
      </c>
      <c r="K25">
        <v>2.3333333333333335</v>
      </c>
      <c r="L25">
        <v>3</v>
      </c>
      <c r="M25">
        <v>5</v>
      </c>
      <c r="N25">
        <v>5</v>
      </c>
      <c r="O25">
        <v>4.666666666666667</v>
      </c>
      <c r="P25">
        <v>4</v>
      </c>
      <c r="Q25">
        <v>4</v>
      </c>
      <c r="R25">
        <v>4</v>
      </c>
      <c r="S25">
        <v>4.333333333333333</v>
      </c>
      <c r="T25">
        <v>4.666666666666667</v>
      </c>
    </row>
    <row r="26" spans="1:20" x14ac:dyDescent="0.25">
      <c r="A26" t="s">
        <v>51</v>
      </c>
      <c r="B26" t="s">
        <v>1515</v>
      </c>
      <c r="C26" t="s">
        <v>1766</v>
      </c>
      <c r="D26">
        <v>24</v>
      </c>
      <c r="E26">
        <v>4</v>
      </c>
      <c r="F26">
        <v>0.16666666666666666</v>
      </c>
      <c r="G26">
        <v>0</v>
      </c>
      <c r="H26">
        <v>4.5</v>
      </c>
      <c r="I26">
        <v>0.75</v>
      </c>
      <c r="J26">
        <v>3</v>
      </c>
      <c r="K26">
        <v>2.25</v>
      </c>
      <c r="L26">
        <v>3</v>
      </c>
      <c r="M26">
        <v>4.75</v>
      </c>
      <c r="N26">
        <v>4.75</v>
      </c>
      <c r="O26">
        <v>4.75</v>
      </c>
      <c r="P26">
        <v>5</v>
      </c>
      <c r="Q26">
        <v>5</v>
      </c>
      <c r="R26">
        <v>5</v>
      </c>
      <c r="S26">
        <v>5</v>
      </c>
      <c r="T26">
        <v>5</v>
      </c>
    </row>
    <row r="27" spans="1:20" x14ac:dyDescent="0.25">
      <c r="A27" t="s">
        <v>56</v>
      </c>
      <c r="B27" t="s">
        <v>1825</v>
      </c>
      <c r="C27" t="s">
        <v>1826</v>
      </c>
      <c r="E27">
        <v>1</v>
      </c>
      <c r="G27">
        <v>0</v>
      </c>
      <c r="H27">
        <v>4</v>
      </c>
      <c r="I27">
        <v>1</v>
      </c>
      <c r="J27">
        <v>3</v>
      </c>
      <c r="K27">
        <v>1</v>
      </c>
      <c r="L27">
        <v>3</v>
      </c>
      <c r="M27">
        <v>5</v>
      </c>
      <c r="N27">
        <v>5</v>
      </c>
      <c r="O27">
        <v>5</v>
      </c>
      <c r="P27">
        <v>3</v>
      </c>
      <c r="Q27">
        <v>2</v>
      </c>
      <c r="R27">
        <v>5</v>
      </c>
      <c r="S27">
        <v>5</v>
      </c>
      <c r="T27">
        <v>4</v>
      </c>
    </row>
    <row r="28" spans="1:20" x14ac:dyDescent="0.25">
      <c r="A28" t="s">
        <v>56</v>
      </c>
      <c r="B28" t="s">
        <v>448</v>
      </c>
      <c r="C28" t="s">
        <v>1112</v>
      </c>
      <c r="D28">
        <v>30</v>
      </c>
      <c r="E28">
        <v>3</v>
      </c>
      <c r="F28">
        <v>0.1</v>
      </c>
      <c r="G28">
        <v>0</v>
      </c>
      <c r="H28">
        <v>4</v>
      </c>
      <c r="I28">
        <v>0.33333333333333331</v>
      </c>
      <c r="J28">
        <v>3</v>
      </c>
      <c r="K28">
        <v>2</v>
      </c>
      <c r="L28">
        <v>3</v>
      </c>
      <c r="M28">
        <v>4.666666666666667</v>
      </c>
      <c r="N28">
        <v>4.666666666666667</v>
      </c>
      <c r="O28">
        <v>4.666666666666667</v>
      </c>
      <c r="P28">
        <v>4.333333333333333</v>
      </c>
      <c r="Q28">
        <v>4</v>
      </c>
      <c r="R28">
        <v>4.333333333333333</v>
      </c>
      <c r="S28">
        <v>4.666666666666667</v>
      </c>
      <c r="T28">
        <v>4.666666666666667</v>
      </c>
    </row>
    <row r="29" spans="1:20" x14ac:dyDescent="0.25">
      <c r="A29" t="s">
        <v>56</v>
      </c>
      <c r="B29" t="s">
        <v>452</v>
      </c>
      <c r="C29" t="s">
        <v>1828</v>
      </c>
      <c r="E29">
        <v>1</v>
      </c>
      <c r="G29">
        <v>1</v>
      </c>
      <c r="H29">
        <v>3</v>
      </c>
      <c r="I29">
        <v>1</v>
      </c>
      <c r="J29">
        <v>3</v>
      </c>
      <c r="K29">
        <v>3</v>
      </c>
      <c r="L29">
        <v>3</v>
      </c>
      <c r="M29">
        <v>5</v>
      </c>
      <c r="N29">
        <v>5</v>
      </c>
      <c r="O29">
        <v>5</v>
      </c>
      <c r="P29">
        <v>5</v>
      </c>
      <c r="Q29">
        <v>5</v>
      </c>
      <c r="R29">
        <v>5</v>
      </c>
      <c r="S29">
        <v>5</v>
      </c>
      <c r="T29">
        <v>5</v>
      </c>
    </row>
    <row r="30" spans="1:20" x14ac:dyDescent="0.25">
      <c r="A30" t="s">
        <v>56</v>
      </c>
      <c r="B30" t="s">
        <v>454</v>
      </c>
      <c r="C30" t="s">
        <v>1829</v>
      </c>
      <c r="E30">
        <v>1</v>
      </c>
      <c r="G30">
        <v>1</v>
      </c>
      <c r="H30">
        <v>3</v>
      </c>
      <c r="I30">
        <v>1</v>
      </c>
      <c r="J30">
        <v>3</v>
      </c>
      <c r="K30">
        <v>2</v>
      </c>
      <c r="L30">
        <v>3</v>
      </c>
      <c r="M30">
        <v>5</v>
      </c>
      <c r="N30">
        <v>4</v>
      </c>
      <c r="O30">
        <v>4</v>
      </c>
      <c r="P30">
        <v>3</v>
      </c>
      <c r="Q30">
        <v>4</v>
      </c>
      <c r="R30">
        <v>4</v>
      </c>
      <c r="S30">
        <v>4</v>
      </c>
      <c r="T30">
        <v>4</v>
      </c>
    </row>
    <row r="31" spans="1:20" x14ac:dyDescent="0.25">
      <c r="A31" t="s">
        <v>62</v>
      </c>
      <c r="B31" t="s">
        <v>452</v>
      </c>
      <c r="C31" t="s">
        <v>649</v>
      </c>
      <c r="D31">
        <v>17</v>
      </c>
      <c r="E31">
        <v>1</v>
      </c>
      <c r="F31">
        <v>5.8823529411764705E-2</v>
      </c>
      <c r="G31">
        <v>0</v>
      </c>
      <c r="H31">
        <v>5</v>
      </c>
      <c r="I31">
        <v>1</v>
      </c>
      <c r="J31">
        <v>3</v>
      </c>
      <c r="K31">
        <v>3</v>
      </c>
      <c r="L31">
        <v>3</v>
      </c>
      <c r="M31">
        <v>5</v>
      </c>
      <c r="N31">
        <v>5</v>
      </c>
      <c r="O31">
        <v>5</v>
      </c>
      <c r="P31">
        <v>5</v>
      </c>
      <c r="Q31">
        <v>5</v>
      </c>
      <c r="R31">
        <v>5</v>
      </c>
      <c r="S31">
        <v>5</v>
      </c>
      <c r="T31">
        <v>5</v>
      </c>
    </row>
    <row r="32" spans="1:20" x14ac:dyDescent="0.25">
      <c r="A32" t="s">
        <v>62</v>
      </c>
      <c r="B32" t="s">
        <v>456</v>
      </c>
      <c r="C32" t="s">
        <v>651</v>
      </c>
      <c r="D32">
        <v>15</v>
      </c>
      <c r="E32">
        <v>1</v>
      </c>
      <c r="F32">
        <v>6.6666666666666666E-2</v>
      </c>
      <c r="G32">
        <v>1</v>
      </c>
      <c r="H32">
        <v>1</v>
      </c>
      <c r="I32">
        <v>1</v>
      </c>
      <c r="J32">
        <v>3</v>
      </c>
      <c r="K32">
        <v>3</v>
      </c>
      <c r="L32">
        <v>3</v>
      </c>
      <c r="M32">
        <v>5</v>
      </c>
      <c r="N32">
        <v>5</v>
      </c>
      <c r="O32">
        <v>5</v>
      </c>
      <c r="P32">
        <v>4</v>
      </c>
      <c r="Q32">
        <v>5</v>
      </c>
      <c r="R32">
        <v>5</v>
      </c>
      <c r="S32">
        <v>5</v>
      </c>
      <c r="T32">
        <v>5</v>
      </c>
    </row>
    <row r="33" spans="1:20" x14ac:dyDescent="0.25">
      <c r="A33" t="s">
        <v>62</v>
      </c>
      <c r="B33" t="s">
        <v>460</v>
      </c>
      <c r="C33" t="s">
        <v>653</v>
      </c>
      <c r="D33">
        <v>17</v>
      </c>
      <c r="E33">
        <v>1</v>
      </c>
      <c r="F33">
        <v>5.8823529411764705E-2</v>
      </c>
      <c r="G33">
        <v>1</v>
      </c>
      <c r="H33">
        <v>3</v>
      </c>
      <c r="I33">
        <v>1</v>
      </c>
      <c r="J33">
        <v>3</v>
      </c>
      <c r="K33">
        <v>2</v>
      </c>
      <c r="L33">
        <v>3</v>
      </c>
      <c r="M33">
        <v>4</v>
      </c>
      <c r="N33">
        <v>4</v>
      </c>
      <c r="O33">
        <v>4</v>
      </c>
      <c r="P33">
        <v>4</v>
      </c>
      <c r="Q33">
        <v>3</v>
      </c>
      <c r="R33">
        <v>4</v>
      </c>
      <c r="S33">
        <v>4</v>
      </c>
      <c r="T33">
        <v>4</v>
      </c>
    </row>
    <row r="34" spans="1:20" x14ac:dyDescent="0.25">
      <c r="A34" t="s">
        <v>68</v>
      </c>
      <c r="B34" t="s">
        <v>406</v>
      </c>
      <c r="C34" t="s">
        <v>1299</v>
      </c>
      <c r="D34">
        <v>23</v>
      </c>
      <c r="E34">
        <v>8</v>
      </c>
      <c r="F34">
        <v>0.34782608695652173</v>
      </c>
      <c r="G34">
        <v>0.25</v>
      </c>
      <c r="H34">
        <v>4.625</v>
      </c>
      <c r="I34">
        <v>0.25</v>
      </c>
      <c r="J34">
        <v>3</v>
      </c>
      <c r="K34">
        <v>2.1428571428571428</v>
      </c>
      <c r="L34">
        <v>3</v>
      </c>
      <c r="M34">
        <v>4.625</v>
      </c>
      <c r="N34">
        <v>4.625</v>
      </c>
      <c r="O34">
        <v>4.5</v>
      </c>
      <c r="P34">
        <v>4.125</v>
      </c>
      <c r="Q34">
        <v>4</v>
      </c>
      <c r="R34">
        <v>4.375</v>
      </c>
      <c r="S34">
        <v>4.375</v>
      </c>
      <c r="T34">
        <v>4.5</v>
      </c>
    </row>
    <row r="35" spans="1:20" x14ac:dyDescent="0.25">
      <c r="A35" t="s">
        <v>68</v>
      </c>
      <c r="B35" t="s">
        <v>450</v>
      </c>
      <c r="C35" t="s">
        <v>1316</v>
      </c>
      <c r="D35">
        <v>23</v>
      </c>
      <c r="E35">
        <v>6</v>
      </c>
      <c r="F35">
        <v>0.2608695652173913</v>
      </c>
      <c r="G35">
        <v>0.5</v>
      </c>
      <c r="H35">
        <v>4.166666666666667</v>
      </c>
      <c r="I35">
        <v>0.66666666666666663</v>
      </c>
      <c r="J35">
        <v>3</v>
      </c>
      <c r="K35">
        <v>2.5</v>
      </c>
      <c r="L35">
        <v>3</v>
      </c>
      <c r="M35">
        <v>5</v>
      </c>
      <c r="N35">
        <v>5</v>
      </c>
      <c r="O35">
        <v>4.833333333333333</v>
      </c>
      <c r="P35">
        <v>4.666666666666667</v>
      </c>
      <c r="Q35">
        <v>4.333333333333333</v>
      </c>
      <c r="R35">
        <v>5</v>
      </c>
      <c r="S35">
        <v>5</v>
      </c>
      <c r="T35">
        <v>5</v>
      </c>
    </row>
    <row r="36" spans="1:20" x14ac:dyDescent="0.25">
      <c r="A36" t="s">
        <v>68</v>
      </c>
      <c r="B36" t="s">
        <v>452</v>
      </c>
      <c r="C36" t="s">
        <v>1317</v>
      </c>
      <c r="D36">
        <v>19</v>
      </c>
      <c r="E36">
        <v>1</v>
      </c>
      <c r="F36">
        <v>5.2631578947368418E-2</v>
      </c>
      <c r="G36">
        <v>0</v>
      </c>
      <c r="H36">
        <v>4</v>
      </c>
      <c r="I36">
        <v>0</v>
      </c>
      <c r="J36">
        <v>3</v>
      </c>
      <c r="K36">
        <v>3</v>
      </c>
      <c r="L36">
        <v>3</v>
      </c>
      <c r="M36">
        <v>5</v>
      </c>
      <c r="N36">
        <v>5</v>
      </c>
      <c r="O36">
        <v>5</v>
      </c>
      <c r="P36">
        <v>5</v>
      </c>
      <c r="Q36">
        <v>5</v>
      </c>
      <c r="R36">
        <v>5</v>
      </c>
      <c r="S36">
        <v>5</v>
      </c>
      <c r="T36">
        <v>5</v>
      </c>
    </row>
    <row r="37" spans="1:20" x14ac:dyDescent="0.25">
      <c r="A37" t="s">
        <v>68</v>
      </c>
      <c r="B37" t="s">
        <v>456</v>
      </c>
      <c r="C37" t="s">
        <v>1319</v>
      </c>
      <c r="D37">
        <v>20</v>
      </c>
      <c r="E37">
        <v>3</v>
      </c>
      <c r="F37">
        <v>0.15</v>
      </c>
      <c r="G37">
        <v>0.33333333333333331</v>
      </c>
      <c r="H37">
        <v>4</v>
      </c>
      <c r="I37">
        <v>0.66666666666666663</v>
      </c>
      <c r="J37">
        <v>3</v>
      </c>
      <c r="K37">
        <v>3</v>
      </c>
      <c r="L37">
        <v>3</v>
      </c>
      <c r="M37">
        <v>4.666666666666667</v>
      </c>
      <c r="N37">
        <v>4.666666666666667</v>
      </c>
      <c r="O37">
        <v>4.666666666666667</v>
      </c>
      <c r="P37">
        <v>4.333333333333333</v>
      </c>
      <c r="Q37">
        <v>4</v>
      </c>
      <c r="R37">
        <v>5</v>
      </c>
      <c r="S37">
        <v>5</v>
      </c>
      <c r="T37">
        <v>4.666666666666667</v>
      </c>
    </row>
    <row r="38" spans="1:20" x14ac:dyDescent="0.25">
      <c r="A38" t="s">
        <v>69</v>
      </c>
      <c r="B38" t="s">
        <v>528</v>
      </c>
      <c r="C38" t="s">
        <v>1636</v>
      </c>
      <c r="D38">
        <v>26</v>
      </c>
      <c r="E38">
        <v>1</v>
      </c>
      <c r="F38">
        <v>3.8461538461538464E-2</v>
      </c>
      <c r="G38">
        <v>0</v>
      </c>
      <c r="H38">
        <v>4</v>
      </c>
      <c r="I38">
        <v>0</v>
      </c>
      <c r="J38">
        <v>3</v>
      </c>
      <c r="K38">
        <v>2</v>
      </c>
      <c r="L38">
        <v>3</v>
      </c>
      <c r="M38">
        <v>5</v>
      </c>
      <c r="N38">
        <v>4</v>
      </c>
      <c r="O38">
        <v>5</v>
      </c>
      <c r="P38">
        <v>4</v>
      </c>
      <c r="Q38">
        <v>4</v>
      </c>
      <c r="R38">
        <v>4</v>
      </c>
      <c r="S38">
        <v>4</v>
      </c>
      <c r="T38">
        <v>4</v>
      </c>
    </row>
    <row r="39" spans="1:20" x14ac:dyDescent="0.25">
      <c r="A39" t="s">
        <v>69</v>
      </c>
      <c r="B39" t="s">
        <v>532</v>
      </c>
      <c r="C39" t="s">
        <v>1638</v>
      </c>
      <c r="D39">
        <v>12</v>
      </c>
      <c r="E39">
        <v>4</v>
      </c>
      <c r="F39">
        <v>0.33333333333333331</v>
      </c>
      <c r="G39">
        <v>0.5</v>
      </c>
      <c r="H39">
        <v>4.75</v>
      </c>
      <c r="I39">
        <v>0.25</v>
      </c>
      <c r="J39">
        <v>3</v>
      </c>
      <c r="K39">
        <v>2.75</v>
      </c>
      <c r="L39">
        <v>3</v>
      </c>
      <c r="M39">
        <v>4.5</v>
      </c>
      <c r="N39">
        <v>4.5</v>
      </c>
      <c r="O39">
        <v>4.25</v>
      </c>
      <c r="P39">
        <v>4.25</v>
      </c>
      <c r="Q39">
        <v>4</v>
      </c>
      <c r="R39">
        <v>4.25</v>
      </c>
      <c r="S39">
        <v>4.75</v>
      </c>
      <c r="T39">
        <v>4.5</v>
      </c>
    </row>
    <row r="40" spans="1:20" x14ac:dyDescent="0.25">
      <c r="A40" t="s">
        <v>69</v>
      </c>
      <c r="B40" t="s">
        <v>953</v>
      </c>
      <c r="C40" t="s">
        <v>1640</v>
      </c>
      <c r="D40">
        <v>14</v>
      </c>
      <c r="E40">
        <v>4</v>
      </c>
      <c r="F40">
        <v>0.2857142857142857</v>
      </c>
      <c r="G40">
        <v>0</v>
      </c>
      <c r="H40">
        <v>4.5</v>
      </c>
      <c r="I40">
        <v>0</v>
      </c>
      <c r="J40">
        <v>3</v>
      </c>
      <c r="K40">
        <v>2.5</v>
      </c>
      <c r="L40">
        <v>3</v>
      </c>
      <c r="M40">
        <v>4.75</v>
      </c>
      <c r="N40">
        <v>4.75</v>
      </c>
      <c r="O40">
        <v>4.25</v>
      </c>
      <c r="P40">
        <v>5</v>
      </c>
      <c r="Q40">
        <v>4</v>
      </c>
      <c r="R40">
        <v>4.5</v>
      </c>
      <c r="S40">
        <v>4.25</v>
      </c>
      <c r="T40">
        <v>4.5</v>
      </c>
    </row>
    <row r="41" spans="1:20" x14ac:dyDescent="0.25">
      <c r="A41" t="s">
        <v>69</v>
      </c>
      <c r="B41" t="s">
        <v>536</v>
      </c>
      <c r="C41" t="s">
        <v>1641</v>
      </c>
      <c r="D41">
        <v>15</v>
      </c>
      <c r="E41">
        <v>5</v>
      </c>
      <c r="F41">
        <v>0.33333333333333331</v>
      </c>
      <c r="G41">
        <v>0.2</v>
      </c>
      <c r="H41">
        <v>4.5999999999999996</v>
      </c>
      <c r="I41">
        <v>0.2</v>
      </c>
      <c r="J41">
        <v>3</v>
      </c>
      <c r="K41">
        <v>2.6</v>
      </c>
      <c r="L41">
        <v>3</v>
      </c>
      <c r="M41">
        <v>4.8</v>
      </c>
      <c r="N41">
        <v>4.5999999999999996</v>
      </c>
      <c r="O41">
        <v>4.4000000000000004</v>
      </c>
      <c r="P41">
        <v>4.5999999999999996</v>
      </c>
      <c r="Q41">
        <v>4</v>
      </c>
      <c r="R41">
        <v>4.8</v>
      </c>
      <c r="S41">
        <v>4.4000000000000004</v>
      </c>
      <c r="T41">
        <v>4.8</v>
      </c>
    </row>
    <row r="42" spans="1:20" x14ac:dyDescent="0.25">
      <c r="A42" t="s">
        <v>69</v>
      </c>
      <c r="B42" t="s">
        <v>538</v>
      </c>
      <c r="C42" t="s">
        <v>1643</v>
      </c>
      <c r="D42">
        <v>19</v>
      </c>
      <c r="E42">
        <v>1</v>
      </c>
      <c r="F42">
        <v>5.2631578947368418E-2</v>
      </c>
      <c r="G42">
        <v>1</v>
      </c>
      <c r="H42">
        <v>5</v>
      </c>
      <c r="I42">
        <v>1</v>
      </c>
      <c r="J42">
        <v>3</v>
      </c>
      <c r="K42">
        <v>2</v>
      </c>
      <c r="L42">
        <v>3</v>
      </c>
      <c r="M42">
        <v>5</v>
      </c>
      <c r="N42">
        <v>5</v>
      </c>
      <c r="O42">
        <v>5</v>
      </c>
      <c r="P42">
        <v>3</v>
      </c>
      <c r="Q42">
        <v>3</v>
      </c>
      <c r="R42">
        <v>4</v>
      </c>
      <c r="S42">
        <v>4</v>
      </c>
      <c r="T42">
        <v>4</v>
      </c>
    </row>
    <row r="43" spans="1:20" x14ac:dyDescent="0.25">
      <c r="A43" t="s">
        <v>72</v>
      </c>
      <c r="B43" t="s">
        <v>365</v>
      </c>
      <c r="C43" t="s">
        <v>1647</v>
      </c>
      <c r="D43">
        <v>20</v>
      </c>
      <c r="E43">
        <v>6</v>
      </c>
      <c r="F43">
        <v>0.3</v>
      </c>
      <c r="G43">
        <v>0.83333333333333337</v>
      </c>
      <c r="H43">
        <v>3.6666666666666665</v>
      </c>
      <c r="I43">
        <v>0.66666666666666663</v>
      </c>
      <c r="J43">
        <v>3</v>
      </c>
      <c r="K43">
        <v>2.8333333333333335</v>
      </c>
      <c r="L43">
        <v>3</v>
      </c>
      <c r="M43">
        <v>4</v>
      </c>
      <c r="N43">
        <v>4.166666666666667</v>
      </c>
      <c r="O43">
        <v>4.166666666666667</v>
      </c>
      <c r="P43">
        <v>4.166666666666667</v>
      </c>
      <c r="Q43">
        <v>4.166666666666667</v>
      </c>
      <c r="R43">
        <v>4.166666666666667</v>
      </c>
      <c r="S43">
        <v>4.166666666666667</v>
      </c>
      <c r="T43">
        <v>4.166666666666667</v>
      </c>
    </row>
    <row r="44" spans="1:20" x14ac:dyDescent="0.25">
      <c r="A44" t="s">
        <v>72</v>
      </c>
      <c r="B44" t="s">
        <v>368</v>
      </c>
      <c r="C44" t="s">
        <v>1649</v>
      </c>
      <c r="D44">
        <v>23</v>
      </c>
      <c r="E44">
        <v>2</v>
      </c>
      <c r="F44">
        <v>8.6956521739130432E-2</v>
      </c>
      <c r="G44">
        <v>0.5</v>
      </c>
      <c r="H44">
        <v>4</v>
      </c>
      <c r="I44">
        <v>1</v>
      </c>
      <c r="J44">
        <v>3</v>
      </c>
      <c r="K44">
        <v>2.5</v>
      </c>
      <c r="L44">
        <v>3</v>
      </c>
      <c r="M44">
        <v>5</v>
      </c>
      <c r="N44">
        <v>5</v>
      </c>
      <c r="O44">
        <v>4</v>
      </c>
      <c r="P44">
        <v>4</v>
      </c>
      <c r="Q44">
        <v>4</v>
      </c>
      <c r="R44">
        <v>5</v>
      </c>
      <c r="S44">
        <v>5</v>
      </c>
      <c r="T44">
        <v>5</v>
      </c>
    </row>
    <row r="45" spans="1:20" x14ac:dyDescent="0.25">
      <c r="A45" t="s">
        <v>72</v>
      </c>
      <c r="B45" t="s">
        <v>598</v>
      </c>
      <c r="C45" t="s">
        <v>1653</v>
      </c>
      <c r="D45">
        <v>19</v>
      </c>
      <c r="E45">
        <v>3</v>
      </c>
      <c r="F45">
        <v>0.15789473684210525</v>
      </c>
      <c r="G45">
        <v>0.33333333333333331</v>
      </c>
      <c r="H45">
        <v>4.666666666666667</v>
      </c>
      <c r="I45">
        <v>0.66666666666666663</v>
      </c>
      <c r="J45">
        <v>3</v>
      </c>
      <c r="K45">
        <v>2.5</v>
      </c>
      <c r="L45">
        <v>3</v>
      </c>
      <c r="M45">
        <v>4</v>
      </c>
      <c r="N45">
        <v>3.6666666666666665</v>
      </c>
      <c r="O45">
        <v>4</v>
      </c>
      <c r="P45">
        <v>4</v>
      </c>
      <c r="Q45">
        <v>4</v>
      </c>
      <c r="R45">
        <v>4</v>
      </c>
      <c r="S45">
        <v>4</v>
      </c>
      <c r="T45">
        <v>4</v>
      </c>
    </row>
    <row r="46" spans="1:20" x14ac:dyDescent="0.25">
      <c r="A46" t="s">
        <v>73</v>
      </c>
      <c r="B46" t="s">
        <v>365</v>
      </c>
      <c r="C46" t="s">
        <v>661</v>
      </c>
      <c r="D46">
        <v>17</v>
      </c>
      <c r="E46">
        <v>1</v>
      </c>
      <c r="F46">
        <v>5.8823529411764705E-2</v>
      </c>
      <c r="G46">
        <v>1</v>
      </c>
      <c r="H46">
        <v>5</v>
      </c>
      <c r="I46">
        <v>0</v>
      </c>
      <c r="J46">
        <v>3</v>
      </c>
      <c r="K46">
        <v>2</v>
      </c>
      <c r="L46">
        <v>3</v>
      </c>
      <c r="M46">
        <v>3</v>
      </c>
      <c r="N46">
        <v>3</v>
      </c>
      <c r="O46">
        <v>3</v>
      </c>
      <c r="P46">
        <v>3</v>
      </c>
      <c r="Q46">
        <v>3</v>
      </c>
      <c r="R46">
        <v>3</v>
      </c>
      <c r="S46">
        <v>3</v>
      </c>
      <c r="T46">
        <v>3</v>
      </c>
    </row>
    <row r="47" spans="1:20" x14ac:dyDescent="0.25">
      <c r="A47" t="s">
        <v>73</v>
      </c>
      <c r="B47" t="s">
        <v>368</v>
      </c>
      <c r="C47" t="s">
        <v>1657</v>
      </c>
      <c r="D47">
        <v>20</v>
      </c>
      <c r="E47">
        <v>2</v>
      </c>
      <c r="F47">
        <v>0.1</v>
      </c>
      <c r="G47">
        <v>0</v>
      </c>
      <c r="H47">
        <v>4.5</v>
      </c>
      <c r="I47">
        <v>0.5</v>
      </c>
      <c r="J47">
        <v>3</v>
      </c>
      <c r="K47">
        <v>2</v>
      </c>
      <c r="L47">
        <v>3</v>
      </c>
      <c r="M47">
        <v>4</v>
      </c>
      <c r="N47">
        <v>4</v>
      </c>
      <c r="O47">
        <v>4</v>
      </c>
      <c r="P47">
        <v>3.5</v>
      </c>
      <c r="Q47">
        <v>4</v>
      </c>
      <c r="R47">
        <v>4.5</v>
      </c>
      <c r="S47">
        <v>4.5</v>
      </c>
      <c r="T47">
        <v>4</v>
      </c>
    </row>
    <row r="48" spans="1:20" x14ac:dyDescent="0.25">
      <c r="A48" t="s">
        <v>73</v>
      </c>
      <c r="B48" t="s">
        <v>372</v>
      </c>
      <c r="C48" t="s">
        <v>663</v>
      </c>
      <c r="D48">
        <v>15</v>
      </c>
      <c r="E48">
        <v>2</v>
      </c>
      <c r="F48">
        <v>0.13333333333333333</v>
      </c>
      <c r="G48">
        <v>0.5</v>
      </c>
      <c r="H48">
        <v>4</v>
      </c>
      <c r="I48">
        <v>0.5</v>
      </c>
      <c r="J48">
        <v>3</v>
      </c>
      <c r="K48">
        <v>2</v>
      </c>
      <c r="L48">
        <v>3</v>
      </c>
      <c r="M48">
        <v>4.5</v>
      </c>
      <c r="N48">
        <v>4.5</v>
      </c>
      <c r="O48">
        <v>4.5</v>
      </c>
      <c r="P48">
        <v>3</v>
      </c>
      <c r="Q48">
        <v>3</v>
      </c>
      <c r="R48">
        <v>4.5</v>
      </c>
      <c r="S48">
        <v>4.5</v>
      </c>
      <c r="T48">
        <v>4.5</v>
      </c>
    </row>
    <row r="49" spans="1:20" x14ac:dyDescent="0.25">
      <c r="A49" t="s">
        <v>73</v>
      </c>
      <c r="B49" t="s">
        <v>376</v>
      </c>
      <c r="C49" t="s">
        <v>665</v>
      </c>
      <c r="D49">
        <v>7</v>
      </c>
      <c r="E49">
        <v>1</v>
      </c>
      <c r="F49">
        <v>0.14285714285714285</v>
      </c>
      <c r="G49">
        <v>1</v>
      </c>
      <c r="H49">
        <v>5</v>
      </c>
      <c r="I49">
        <v>1</v>
      </c>
      <c r="J49">
        <v>3</v>
      </c>
      <c r="L49">
        <v>3</v>
      </c>
      <c r="M49">
        <v>4</v>
      </c>
      <c r="N49">
        <v>4</v>
      </c>
      <c r="O49">
        <v>4</v>
      </c>
      <c r="P49">
        <v>4</v>
      </c>
      <c r="Q49">
        <v>4</v>
      </c>
      <c r="R49">
        <v>4</v>
      </c>
      <c r="S49">
        <v>4</v>
      </c>
      <c r="T49">
        <v>4</v>
      </c>
    </row>
    <row r="50" spans="1:20" x14ac:dyDescent="0.25">
      <c r="A50" t="s">
        <v>73</v>
      </c>
      <c r="B50" t="s">
        <v>450</v>
      </c>
      <c r="C50" t="s">
        <v>199</v>
      </c>
      <c r="D50">
        <v>27</v>
      </c>
      <c r="E50">
        <v>14</v>
      </c>
      <c r="F50">
        <v>0.51851851851851849</v>
      </c>
      <c r="G50">
        <v>0.7142857142857143</v>
      </c>
      <c r="H50">
        <v>3.8571428571428572</v>
      </c>
      <c r="I50">
        <v>0.7142857142857143</v>
      </c>
      <c r="J50">
        <v>3</v>
      </c>
      <c r="K50">
        <v>2.4285714285714284</v>
      </c>
      <c r="L50">
        <v>3</v>
      </c>
      <c r="M50">
        <v>4.8571428571428568</v>
      </c>
      <c r="N50">
        <v>4.8571428571428568</v>
      </c>
      <c r="O50">
        <v>4.5714285714285712</v>
      </c>
      <c r="P50">
        <v>4.6428571428571432</v>
      </c>
      <c r="Q50">
        <v>4.2857142857142856</v>
      </c>
      <c r="R50">
        <v>5</v>
      </c>
      <c r="S50">
        <v>4.9285714285714288</v>
      </c>
      <c r="T50">
        <v>4.9285714285714288</v>
      </c>
    </row>
    <row r="51" spans="1:20" x14ac:dyDescent="0.25">
      <c r="A51" t="s">
        <v>73</v>
      </c>
      <c r="B51" t="s">
        <v>452</v>
      </c>
      <c r="C51" t="s">
        <v>676</v>
      </c>
      <c r="D51">
        <v>22</v>
      </c>
      <c r="E51">
        <v>2</v>
      </c>
      <c r="F51">
        <v>9.0909090909090912E-2</v>
      </c>
      <c r="G51">
        <v>0.5</v>
      </c>
      <c r="H51">
        <v>5</v>
      </c>
      <c r="I51">
        <v>0.5</v>
      </c>
      <c r="J51">
        <v>3</v>
      </c>
      <c r="K51">
        <v>3</v>
      </c>
      <c r="L51">
        <v>3</v>
      </c>
      <c r="M51">
        <v>5</v>
      </c>
      <c r="N51">
        <v>5</v>
      </c>
      <c r="O51">
        <v>5</v>
      </c>
      <c r="P51">
        <v>5</v>
      </c>
      <c r="Q51">
        <v>5</v>
      </c>
      <c r="R51">
        <v>5</v>
      </c>
      <c r="S51">
        <v>5</v>
      </c>
      <c r="T51">
        <v>5</v>
      </c>
    </row>
    <row r="52" spans="1:20" x14ac:dyDescent="0.25">
      <c r="A52" t="s">
        <v>73</v>
      </c>
      <c r="B52" t="s">
        <v>492</v>
      </c>
      <c r="C52" t="s">
        <v>1662</v>
      </c>
      <c r="D52">
        <v>23</v>
      </c>
      <c r="E52">
        <v>3</v>
      </c>
      <c r="F52">
        <v>0.13043478260869565</v>
      </c>
      <c r="G52">
        <v>0.66666666666666663</v>
      </c>
      <c r="H52">
        <v>3.3333333333333335</v>
      </c>
      <c r="I52">
        <v>1</v>
      </c>
      <c r="J52">
        <v>3</v>
      </c>
      <c r="K52">
        <v>2.6666666666666665</v>
      </c>
      <c r="L52">
        <v>3</v>
      </c>
      <c r="M52">
        <v>4.666666666666667</v>
      </c>
      <c r="N52">
        <v>4.666666666666667</v>
      </c>
      <c r="O52">
        <v>4.666666666666667</v>
      </c>
      <c r="P52">
        <v>4</v>
      </c>
      <c r="Q52">
        <v>4</v>
      </c>
      <c r="R52">
        <v>4.666666666666667</v>
      </c>
      <c r="S52">
        <v>5</v>
      </c>
      <c r="T52">
        <v>5</v>
      </c>
    </row>
    <row r="53" spans="1:20" x14ac:dyDescent="0.25">
      <c r="A53" t="s">
        <v>74</v>
      </c>
      <c r="B53" t="s">
        <v>450</v>
      </c>
      <c r="C53" t="s">
        <v>689</v>
      </c>
      <c r="D53">
        <v>27</v>
      </c>
      <c r="E53">
        <v>4</v>
      </c>
      <c r="F53">
        <v>0.14814814814814814</v>
      </c>
      <c r="G53">
        <v>0</v>
      </c>
      <c r="H53">
        <v>4.5</v>
      </c>
      <c r="I53">
        <v>0</v>
      </c>
      <c r="J53">
        <v>3</v>
      </c>
      <c r="K53">
        <v>2</v>
      </c>
      <c r="L53">
        <v>3</v>
      </c>
      <c r="M53">
        <v>4.5</v>
      </c>
      <c r="N53">
        <v>4</v>
      </c>
      <c r="O53">
        <v>3.75</v>
      </c>
      <c r="P53">
        <v>3.5</v>
      </c>
      <c r="Q53">
        <v>3.75</v>
      </c>
      <c r="R53">
        <v>4</v>
      </c>
      <c r="S53">
        <v>4</v>
      </c>
      <c r="T53">
        <v>4</v>
      </c>
    </row>
    <row r="54" spans="1:20" x14ac:dyDescent="0.25">
      <c r="A54" t="s">
        <v>75</v>
      </c>
      <c r="B54" t="s">
        <v>365</v>
      </c>
      <c r="C54" t="s">
        <v>1665</v>
      </c>
      <c r="D54">
        <v>16</v>
      </c>
      <c r="E54">
        <v>1</v>
      </c>
      <c r="F54">
        <v>6.25E-2</v>
      </c>
      <c r="G54">
        <v>0</v>
      </c>
      <c r="H54">
        <v>5</v>
      </c>
      <c r="I54">
        <v>0</v>
      </c>
      <c r="J54">
        <v>3</v>
      </c>
      <c r="K54">
        <v>2</v>
      </c>
      <c r="L54">
        <v>3</v>
      </c>
      <c r="M54">
        <v>4</v>
      </c>
      <c r="N54">
        <v>4</v>
      </c>
      <c r="O54">
        <v>4</v>
      </c>
      <c r="P54">
        <v>5</v>
      </c>
      <c r="Q54">
        <v>4</v>
      </c>
      <c r="R54">
        <v>5</v>
      </c>
      <c r="S54">
        <v>4</v>
      </c>
      <c r="T54">
        <v>4</v>
      </c>
    </row>
    <row r="55" spans="1:20" x14ac:dyDescent="0.25">
      <c r="A55" t="s">
        <v>77</v>
      </c>
      <c r="B55" t="s">
        <v>368</v>
      </c>
      <c r="C55" t="s">
        <v>1672</v>
      </c>
      <c r="D55">
        <v>8</v>
      </c>
      <c r="E55">
        <v>1</v>
      </c>
      <c r="F55">
        <v>0.125</v>
      </c>
      <c r="G55">
        <v>1</v>
      </c>
      <c r="H55">
        <v>3</v>
      </c>
      <c r="I55">
        <v>1</v>
      </c>
      <c r="J55">
        <v>3</v>
      </c>
      <c r="K55">
        <v>2</v>
      </c>
      <c r="L55">
        <v>3</v>
      </c>
      <c r="M55">
        <v>5</v>
      </c>
      <c r="N55">
        <v>5</v>
      </c>
      <c r="O55">
        <v>4</v>
      </c>
      <c r="P55">
        <v>4</v>
      </c>
      <c r="Q55">
        <v>4</v>
      </c>
      <c r="R55">
        <v>5</v>
      </c>
      <c r="S55">
        <v>5</v>
      </c>
      <c r="T55">
        <v>5</v>
      </c>
    </row>
    <row r="56" spans="1:20" x14ac:dyDescent="0.25">
      <c r="A56" t="s">
        <v>78</v>
      </c>
      <c r="B56" t="s">
        <v>374</v>
      </c>
      <c r="C56" t="s">
        <v>1678</v>
      </c>
      <c r="D56">
        <v>27</v>
      </c>
      <c r="E56">
        <v>3</v>
      </c>
      <c r="F56">
        <v>0.1111111111111111</v>
      </c>
      <c r="G56">
        <v>0</v>
      </c>
      <c r="H56">
        <v>3.6666666666666665</v>
      </c>
      <c r="I56">
        <v>1</v>
      </c>
      <c r="J56">
        <v>3</v>
      </c>
      <c r="K56">
        <v>2.5</v>
      </c>
      <c r="L56">
        <v>3</v>
      </c>
      <c r="M56">
        <v>4.333333333333333</v>
      </c>
      <c r="N56">
        <v>3.6666666666666665</v>
      </c>
      <c r="O56">
        <v>4</v>
      </c>
      <c r="P56">
        <v>3.6666666666666665</v>
      </c>
      <c r="Q56">
        <v>3.6666666666666665</v>
      </c>
      <c r="R56">
        <v>3.3333333333333335</v>
      </c>
      <c r="S56">
        <v>4</v>
      </c>
      <c r="T56">
        <v>3.3333333333333335</v>
      </c>
    </row>
    <row r="57" spans="1:20" x14ac:dyDescent="0.25">
      <c r="A57" t="s">
        <v>78</v>
      </c>
      <c r="B57" t="s">
        <v>450</v>
      </c>
      <c r="C57" t="s">
        <v>702</v>
      </c>
      <c r="D57">
        <v>21</v>
      </c>
      <c r="E57">
        <v>6</v>
      </c>
      <c r="F57">
        <v>0.2857142857142857</v>
      </c>
      <c r="G57">
        <v>0.66666666666666663</v>
      </c>
      <c r="H57">
        <v>4.333333333333333</v>
      </c>
      <c r="I57">
        <v>0.83333333333333337</v>
      </c>
      <c r="J57">
        <v>3</v>
      </c>
      <c r="K57">
        <v>2.8333333333333335</v>
      </c>
      <c r="L57">
        <v>3</v>
      </c>
      <c r="M57">
        <v>4.833333333333333</v>
      </c>
      <c r="N57">
        <v>4.833333333333333</v>
      </c>
      <c r="O57">
        <v>4.333333333333333</v>
      </c>
      <c r="P57">
        <v>4.333333333333333</v>
      </c>
      <c r="Q57">
        <v>4.166666666666667</v>
      </c>
      <c r="R57">
        <v>4.666666666666667</v>
      </c>
      <c r="S57">
        <v>4.833333333333333</v>
      </c>
      <c r="T57">
        <v>4.833333333333333</v>
      </c>
    </row>
    <row r="58" spans="1:20" x14ac:dyDescent="0.25">
      <c r="A58" t="s">
        <v>78</v>
      </c>
      <c r="B58" t="s">
        <v>452</v>
      </c>
      <c r="C58" t="s">
        <v>703</v>
      </c>
      <c r="D58">
        <v>21</v>
      </c>
      <c r="E58">
        <v>3</v>
      </c>
      <c r="F58">
        <v>0.14285714285714285</v>
      </c>
      <c r="G58">
        <v>0.33333333333333331</v>
      </c>
      <c r="H58">
        <v>4.666666666666667</v>
      </c>
      <c r="I58">
        <v>0.33333333333333331</v>
      </c>
      <c r="J58">
        <v>3</v>
      </c>
      <c r="K58">
        <v>2</v>
      </c>
      <c r="L58">
        <v>3</v>
      </c>
      <c r="M58">
        <v>5</v>
      </c>
      <c r="N58">
        <v>4.333333333333333</v>
      </c>
      <c r="O58">
        <v>5</v>
      </c>
      <c r="P58">
        <v>3.6666666666666665</v>
      </c>
      <c r="Q58">
        <v>3.6666666666666665</v>
      </c>
      <c r="R58">
        <v>4.333333333333333</v>
      </c>
      <c r="S58">
        <v>4.666666666666667</v>
      </c>
      <c r="T58">
        <v>5</v>
      </c>
    </row>
    <row r="59" spans="1:20" x14ac:dyDescent="0.25">
      <c r="A59" t="s">
        <v>78</v>
      </c>
      <c r="B59" t="s">
        <v>456</v>
      </c>
      <c r="C59" t="s">
        <v>705</v>
      </c>
      <c r="D59">
        <v>21</v>
      </c>
      <c r="E59">
        <v>9</v>
      </c>
      <c r="F59">
        <v>0.42857142857142855</v>
      </c>
      <c r="G59">
        <v>0.44444444444444442</v>
      </c>
      <c r="H59">
        <v>3.8888888888888888</v>
      </c>
      <c r="I59">
        <v>0.66666666666666663</v>
      </c>
      <c r="J59">
        <v>3</v>
      </c>
      <c r="K59">
        <v>2.5</v>
      </c>
      <c r="L59">
        <v>3</v>
      </c>
      <c r="M59">
        <v>4.7777777777777777</v>
      </c>
      <c r="N59">
        <v>4.666666666666667</v>
      </c>
      <c r="O59">
        <v>4.5555555555555554</v>
      </c>
      <c r="P59">
        <v>4.2222222222222223</v>
      </c>
      <c r="Q59">
        <v>4.1111111111111107</v>
      </c>
      <c r="R59">
        <v>4.8888888888888893</v>
      </c>
      <c r="S59">
        <v>4.8888888888888893</v>
      </c>
      <c r="T59">
        <v>4.666666666666667</v>
      </c>
    </row>
    <row r="60" spans="1:20" x14ac:dyDescent="0.25">
      <c r="A60" t="s">
        <v>78</v>
      </c>
      <c r="B60" t="s">
        <v>460</v>
      </c>
      <c r="C60" t="s">
        <v>1684</v>
      </c>
      <c r="D60">
        <v>27</v>
      </c>
      <c r="E60">
        <v>3</v>
      </c>
      <c r="F60">
        <v>0.1111111111111111</v>
      </c>
      <c r="G60">
        <v>0.66666666666666663</v>
      </c>
      <c r="H60">
        <v>3</v>
      </c>
      <c r="I60">
        <v>0.66666666666666663</v>
      </c>
      <c r="J60">
        <v>3</v>
      </c>
      <c r="K60">
        <v>2</v>
      </c>
      <c r="L60">
        <v>3</v>
      </c>
      <c r="M60">
        <v>4.666666666666667</v>
      </c>
      <c r="N60">
        <v>4.666666666666667</v>
      </c>
      <c r="O60">
        <v>4.666666666666667</v>
      </c>
      <c r="P60">
        <v>4.333333333333333</v>
      </c>
      <c r="Q60">
        <v>4.666666666666667</v>
      </c>
      <c r="R60">
        <v>5</v>
      </c>
      <c r="S60">
        <v>5</v>
      </c>
      <c r="T60">
        <v>5</v>
      </c>
    </row>
    <row r="61" spans="1:20" x14ac:dyDescent="0.25">
      <c r="A61" t="s">
        <v>78</v>
      </c>
      <c r="B61" t="s">
        <v>638</v>
      </c>
      <c r="C61" t="s">
        <v>1685</v>
      </c>
      <c r="D61">
        <v>23</v>
      </c>
      <c r="E61">
        <v>4</v>
      </c>
      <c r="F61">
        <v>0.17391304347826086</v>
      </c>
      <c r="G61">
        <v>0.75</v>
      </c>
      <c r="H61">
        <v>3.25</v>
      </c>
      <c r="I61">
        <v>0.75</v>
      </c>
      <c r="J61">
        <v>3</v>
      </c>
      <c r="K61">
        <v>2.5</v>
      </c>
      <c r="L61">
        <v>3</v>
      </c>
      <c r="M61">
        <v>4.75</v>
      </c>
      <c r="N61">
        <v>4.75</v>
      </c>
      <c r="O61">
        <v>4.75</v>
      </c>
      <c r="P61">
        <v>4.25</v>
      </c>
      <c r="Q61">
        <v>4</v>
      </c>
      <c r="R61">
        <v>4.75</v>
      </c>
      <c r="S61">
        <v>4.5</v>
      </c>
      <c r="T61">
        <v>5</v>
      </c>
    </row>
    <row r="62" spans="1:20" x14ac:dyDescent="0.25">
      <c r="A62" t="s">
        <v>78</v>
      </c>
      <c r="B62" t="s">
        <v>1686</v>
      </c>
      <c r="C62" t="s">
        <v>1687</v>
      </c>
      <c r="D62">
        <v>15</v>
      </c>
      <c r="E62">
        <v>2</v>
      </c>
      <c r="F62">
        <v>0.13333333333333333</v>
      </c>
      <c r="G62">
        <v>0</v>
      </c>
      <c r="H62">
        <v>3.5</v>
      </c>
      <c r="I62">
        <v>1</v>
      </c>
      <c r="J62">
        <v>3</v>
      </c>
      <c r="K62">
        <v>2.5</v>
      </c>
      <c r="L62">
        <v>3</v>
      </c>
      <c r="M62">
        <v>5</v>
      </c>
      <c r="N62">
        <v>5</v>
      </c>
      <c r="O62">
        <v>4.5</v>
      </c>
      <c r="P62">
        <v>3.5</v>
      </c>
      <c r="Q62">
        <v>3.5</v>
      </c>
      <c r="R62">
        <v>4.5</v>
      </c>
      <c r="S62">
        <v>4.5</v>
      </c>
      <c r="T62">
        <v>4.5</v>
      </c>
    </row>
    <row r="63" spans="1:20" x14ac:dyDescent="0.25">
      <c r="A63" t="s">
        <v>79</v>
      </c>
      <c r="B63" t="s">
        <v>706</v>
      </c>
      <c r="C63" t="s">
        <v>712</v>
      </c>
      <c r="D63">
        <v>16</v>
      </c>
      <c r="E63">
        <v>4</v>
      </c>
      <c r="F63">
        <v>0.25</v>
      </c>
      <c r="G63">
        <v>0.25</v>
      </c>
      <c r="H63">
        <v>4.25</v>
      </c>
      <c r="I63">
        <v>0.5</v>
      </c>
      <c r="J63">
        <v>3</v>
      </c>
      <c r="K63">
        <v>2.25</v>
      </c>
      <c r="L63">
        <v>3</v>
      </c>
      <c r="M63">
        <v>4.75</v>
      </c>
      <c r="N63">
        <v>4.25</v>
      </c>
      <c r="O63">
        <v>3.75</v>
      </c>
      <c r="P63">
        <v>3.75</v>
      </c>
      <c r="Q63">
        <v>3.25</v>
      </c>
      <c r="R63">
        <v>4.25</v>
      </c>
      <c r="S63">
        <v>4.25</v>
      </c>
      <c r="T63">
        <v>4.5</v>
      </c>
    </row>
    <row r="64" spans="1:20" x14ac:dyDescent="0.25">
      <c r="A64" t="s">
        <v>79</v>
      </c>
      <c r="B64" t="s">
        <v>679</v>
      </c>
      <c r="C64" t="s">
        <v>1690</v>
      </c>
      <c r="D64">
        <v>5</v>
      </c>
      <c r="E64">
        <v>3</v>
      </c>
      <c r="F64">
        <v>0.6</v>
      </c>
      <c r="G64">
        <v>0.33333333333333331</v>
      </c>
      <c r="H64">
        <v>3.6666666666666665</v>
      </c>
      <c r="I64">
        <v>0.66666666666666663</v>
      </c>
      <c r="J64">
        <v>3</v>
      </c>
      <c r="K64">
        <v>2</v>
      </c>
      <c r="L64">
        <v>3</v>
      </c>
      <c r="M64">
        <v>3.6666666666666665</v>
      </c>
      <c r="N64">
        <v>4</v>
      </c>
      <c r="O64">
        <v>3.3333333333333335</v>
      </c>
      <c r="P64">
        <v>3.3333333333333335</v>
      </c>
      <c r="Q64">
        <v>3.3333333333333335</v>
      </c>
      <c r="R64">
        <v>4.333333333333333</v>
      </c>
      <c r="S64">
        <v>4.333333333333333</v>
      </c>
      <c r="T64">
        <v>4</v>
      </c>
    </row>
    <row r="65" spans="1:20" x14ac:dyDescent="0.25">
      <c r="A65" t="s">
        <v>81</v>
      </c>
      <c r="B65" t="s">
        <v>500</v>
      </c>
      <c r="C65" t="s">
        <v>1800</v>
      </c>
      <c r="D65">
        <v>7</v>
      </c>
      <c r="E65">
        <v>2</v>
      </c>
      <c r="F65">
        <v>0.2857142857142857</v>
      </c>
      <c r="G65">
        <v>0.5</v>
      </c>
      <c r="H65">
        <v>4.5</v>
      </c>
      <c r="I65">
        <v>1</v>
      </c>
      <c r="J65">
        <v>3</v>
      </c>
      <c r="K65">
        <v>3</v>
      </c>
      <c r="L65">
        <v>3</v>
      </c>
      <c r="M65">
        <v>4.5</v>
      </c>
      <c r="N65">
        <v>4.5</v>
      </c>
      <c r="O65">
        <v>4.5</v>
      </c>
      <c r="P65">
        <v>4</v>
      </c>
      <c r="Q65">
        <v>4</v>
      </c>
      <c r="R65">
        <v>4.5</v>
      </c>
      <c r="S65">
        <v>4.5</v>
      </c>
      <c r="T65">
        <v>4.5</v>
      </c>
    </row>
    <row r="66" spans="1:20" x14ac:dyDescent="0.25">
      <c r="A66" t="s">
        <v>88</v>
      </c>
      <c r="B66" t="s">
        <v>743</v>
      </c>
      <c r="C66" t="s">
        <v>1802</v>
      </c>
      <c r="D66">
        <v>5</v>
      </c>
      <c r="E66">
        <v>1</v>
      </c>
      <c r="F66">
        <v>0.2</v>
      </c>
      <c r="G66">
        <v>1</v>
      </c>
      <c r="H66">
        <v>4</v>
      </c>
      <c r="I66">
        <v>1</v>
      </c>
      <c r="J66">
        <v>3</v>
      </c>
      <c r="K66">
        <v>3</v>
      </c>
      <c r="L66">
        <v>3</v>
      </c>
      <c r="M66">
        <v>4</v>
      </c>
      <c r="N66">
        <v>4</v>
      </c>
      <c r="O66">
        <v>3</v>
      </c>
      <c r="P66">
        <v>3</v>
      </c>
      <c r="Q66">
        <v>3</v>
      </c>
      <c r="R66">
        <v>3</v>
      </c>
      <c r="S66">
        <v>4</v>
      </c>
      <c r="T66">
        <v>3</v>
      </c>
    </row>
    <row r="67" spans="1:20" x14ac:dyDescent="0.25">
      <c r="A67" t="s">
        <v>101</v>
      </c>
      <c r="B67" t="s">
        <v>365</v>
      </c>
      <c r="C67" t="s">
        <v>718</v>
      </c>
      <c r="D67">
        <v>24</v>
      </c>
      <c r="E67">
        <v>1</v>
      </c>
      <c r="F67">
        <v>4.1666666666666664E-2</v>
      </c>
      <c r="G67">
        <v>1</v>
      </c>
      <c r="H67">
        <v>4</v>
      </c>
      <c r="I67">
        <v>1</v>
      </c>
      <c r="J67">
        <v>3</v>
      </c>
      <c r="K67">
        <v>2</v>
      </c>
      <c r="L67">
        <v>3</v>
      </c>
      <c r="M67">
        <v>5</v>
      </c>
      <c r="N67">
        <v>5</v>
      </c>
      <c r="O67">
        <v>4</v>
      </c>
      <c r="P67">
        <v>5</v>
      </c>
      <c r="Q67">
        <v>4</v>
      </c>
      <c r="R67">
        <v>5</v>
      </c>
      <c r="S67">
        <v>5</v>
      </c>
      <c r="T67">
        <v>5</v>
      </c>
    </row>
    <row r="68" spans="1:20" x14ac:dyDescent="0.25">
      <c r="A68" t="s">
        <v>101</v>
      </c>
      <c r="B68" t="s">
        <v>370</v>
      </c>
      <c r="C68" t="s">
        <v>1708</v>
      </c>
      <c r="D68">
        <v>16</v>
      </c>
      <c r="E68">
        <v>1</v>
      </c>
      <c r="F68">
        <v>6.25E-2</v>
      </c>
      <c r="G68">
        <v>1</v>
      </c>
      <c r="H68">
        <v>3</v>
      </c>
      <c r="I68">
        <v>1</v>
      </c>
      <c r="J68">
        <v>3</v>
      </c>
      <c r="K68">
        <v>2</v>
      </c>
      <c r="L68">
        <v>3</v>
      </c>
      <c r="M68">
        <v>4</v>
      </c>
      <c r="N68">
        <v>4</v>
      </c>
      <c r="O68">
        <v>4</v>
      </c>
      <c r="P68">
        <v>4</v>
      </c>
      <c r="Q68">
        <v>4</v>
      </c>
      <c r="R68">
        <v>4</v>
      </c>
      <c r="S68">
        <v>4</v>
      </c>
      <c r="T68">
        <v>4</v>
      </c>
    </row>
    <row r="69" spans="1:20" x14ac:dyDescent="0.25">
      <c r="A69" t="s">
        <v>114</v>
      </c>
      <c r="B69" t="s">
        <v>450</v>
      </c>
      <c r="C69" t="s">
        <v>1127</v>
      </c>
      <c r="D69">
        <v>25</v>
      </c>
      <c r="E69">
        <v>1</v>
      </c>
      <c r="F69">
        <v>0.04</v>
      </c>
      <c r="G69">
        <v>1</v>
      </c>
      <c r="H69">
        <v>4</v>
      </c>
      <c r="I69">
        <v>0</v>
      </c>
      <c r="J69">
        <v>3</v>
      </c>
      <c r="K69">
        <v>2</v>
      </c>
      <c r="L69">
        <v>3</v>
      </c>
      <c r="M69">
        <v>5</v>
      </c>
      <c r="N69">
        <v>5</v>
      </c>
      <c r="O69">
        <v>5</v>
      </c>
      <c r="P69">
        <v>5</v>
      </c>
      <c r="Q69">
        <v>4</v>
      </c>
      <c r="R69">
        <v>5</v>
      </c>
      <c r="S69">
        <v>5</v>
      </c>
      <c r="T69">
        <v>5</v>
      </c>
    </row>
    <row r="70" spans="1:20" x14ac:dyDescent="0.25">
      <c r="A70" t="s">
        <v>106</v>
      </c>
      <c r="B70" t="s">
        <v>591</v>
      </c>
      <c r="C70" t="s">
        <v>1722</v>
      </c>
      <c r="D70">
        <v>21</v>
      </c>
      <c r="E70">
        <v>8</v>
      </c>
      <c r="F70">
        <v>0.38095238095238093</v>
      </c>
      <c r="G70">
        <v>0.5</v>
      </c>
      <c r="H70">
        <v>4.375</v>
      </c>
      <c r="I70">
        <v>0.75</v>
      </c>
      <c r="J70">
        <v>3</v>
      </c>
      <c r="K70">
        <v>2.625</v>
      </c>
      <c r="L70">
        <v>3</v>
      </c>
      <c r="M70">
        <v>5</v>
      </c>
      <c r="N70">
        <v>4.625</v>
      </c>
      <c r="O70">
        <v>4.875</v>
      </c>
      <c r="P70">
        <v>4.125</v>
      </c>
      <c r="Q70">
        <v>4.25</v>
      </c>
      <c r="R70">
        <v>5</v>
      </c>
      <c r="S70">
        <v>4.625</v>
      </c>
      <c r="T70">
        <v>4.75</v>
      </c>
    </row>
    <row r="71" spans="1:20" x14ac:dyDescent="0.25">
      <c r="A71" t="s">
        <v>106</v>
      </c>
      <c r="B71" t="s">
        <v>598</v>
      </c>
      <c r="C71" t="s">
        <v>1145</v>
      </c>
      <c r="D71">
        <v>9</v>
      </c>
      <c r="E71">
        <v>5</v>
      </c>
      <c r="F71">
        <v>0.55555555555555558</v>
      </c>
      <c r="G71">
        <v>0.4</v>
      </c>
      <c r="H71">
        <v>3.8</v>
      </c>
      <c r="I71">
        <v>0.8</v>
      </c>
      <c r="J71">
        <v>3</v>
      </c>
      <c r="K71">
        <v>2.4</v>
      </c>
      <c r="L71">
        <v>3</v>
      </c>
      <c r="M71">
        <v>4.5999999999999996</v>
      </c>
      <c r="N71">
        <v>4.5999999999999996</v>
      </c>
      <c r="O71">
        <v>4.4000000000000004</v>
      </c>
      <c r="P71">
        <v>4.4000000000000004</v>
      </c>
      <c r="Q71">
        <v>4.4000000000000004</v>
      </c>
      <c r="R71">
        <v>4.2</v>
      </c>
      <c r="S71">
        <v>4.5999999999999996</v>
      </c>
      <c r="T71">
        <v>4.5999999999999996</v>
      </c>
    </row>
    <row r="72" spans="1:20" x14ac:dyDescent="0.25">
      <c r="A72" t="s">
        <v>106</v>
      </c>
      <c r="B72" t="s">
        <v>454</v>
      </c>
      <c r="C72" t="s">
        <v>1174</v>
      </c>
      <c r="D72">
        <v>28</v>
      </c>
      <c r="E72">
        <v>4</v>
      </c>
      <c r="F72">
        <v>0.14285714285714285</v>
      </c>
      <c r="G72">
        <v>0.75</v>
      </c>
      <c r="H72">
        <v>4.5</v>
      </c>
      <c r="I72">
        <v>1</v>
      </c>
      <c r="J72">
        <v>3</v>
      </c>
      <c r="K72">
        <v>2.75</v>
      </c>
      <c r="L72">
        <v>3</v>
      </c>
      <c r="M72">
        <v>4.75</v>
      </c>
      <c r="N72">
        <v>4.75</v>
      </c>
      <c r="O72">
        <v>4.75</v>
      </c>
      <c r="P72">
        <v>4.25</v>
      </c>
      <c r="Q72">
        <v>4.75</v>
      </c>
      <c r="R72">
        <v>4.25</v>
      </c>
      <c r="S72">
        <v>4.75</v>
      </c>
      <c r="T72">
        <v>4.75</v>
      </c>
    </row>
    <row r="73" spans="1:20" x14ac:dyDescent="0.25">
      <c r="A73" t="s">
        <v>106</v>
      </c>
      <c r="B73" t="s">
        <v>462</v>
      </c>
      <c r="C73" t="s">
        <v>1729</v>
      </c>
      <c r="D73">
        <v>27</v>
      </c>
      <c r="E73">
        <v>1</v>
      </c>
      <c r="F73">
        <v>3.7037037037037035E-2</v>
      </c>
      <c r="G73">
        <v>1</v>
      </c>
      <c r="H73">
        <v>5</v>
      </c>
      <c r="I73">
        <v>0</v>
      </c>
      <c r="J73">
        <v>3</v>
      </c>
      <c r="L73">
        <v>3</v>
      </c>
      <c r="M73">
        <v>4</v>
      </c>
      <c r="N73">
        <v>4</v>
      </c>
      <c r="O73">
        <v>4</v>
      </c>
      <c r="P73">
        <v>4</v>
      </c>
      <c r="Q73">
        <v>4</v>
      </c>
      <c r="R73">
        <v>4</v>
      </c>
      <c r="S73">
        <v>4</v>
      </c>
      <c r="T73">
        <v>4</v>
      </c>
    </row>
    <row r="74" spans="1:20" x14ac:dyDescent="0.25">
      <c r="A74" t="s">
        <v>106</v>
      </c>
      <c r="B74" t="s">
        <v>800</v>
      </c>
      <c r="C74" t="s">
        <v>1234</v>
      </c>
      <c r="D74">
        <v>30</v>
      </c>
      <c r="E74">
        <v>18</v>
      </c>
      <c r="F74">
        <v>0.6</v>
      </c>
      <c r="G74">
        <v>0.33333333333333331</v>
      </c>
      <c r="H74">
        <v>4</v>
      </c>
      <c r="I74">
        <v>0.77777777777777779</v>
      </c>
      <c r="J74">
        <v>3</v>
      </c>
      <c r="K74">
        <v>2.5882352941176472</v>
      </c>
      <c r="L74">
        <v>3</v>
      </c>
      <c r="M74">
        <v>4.9444444444444446</v>
      </c>
      <c r="N74">
        <v>4.833333333333333</v>
      </c>
      <c r="O74">
        <v>4.5555555555555554</v>
      </c>
      <c r="P74">
        <v>4.5</v>
      </c>
      <c r="Q74">
        <v>4.1111111111111107</v>
      </c>
      <c r="R74">
        <v>4.4444444444444446</v>
      </c>
      <c r="S74">
        <v>4.5</v>
      </c>
      <c r="T74">
        <v>4.7222222222222223</v>
      </c>
    </row>
    <row r="75" spans="1:20" x14ac:dyDescent="0.25">
      <c r="A75" t="s">
        <v>108</v>
      </c>
      <c r="B75" t="s">
        <v>757</v>
      </c>
      <c r="C75" t="s">
        <v>1736</v>
      </c>
      <c r="D75">
        <v>10</v>
      </c>
      <c r="E75">
        <v>2</v>
      </c>
      <c r="F75">
        <v>0.2</v>
      </c>
      <c r="G75">
        <v>0.5</v>
      </c>
      <c r="H75">
        <v>3.5</v>
      </c>
      <c r="I75">
        <v>1</v>
      </c>
      <c r="J75">
        <v>3</v>
      </c>
      <c r="K75">
        <v>2.5</v>
      </c>
      <c r="L75">
        <v>3</v>
      </c>
      <c r="M75">
        <v>4</v>
      </c>
      <c r="N75">
        <v>4</v>
      </c>
      <c r="O75">
        <v>4</v>
      </c>
      <c r="P75">
        <v>4</v>
      </c>
      <c r="Q75">
        <v>4.5</v>
      </c>
      <c r="R75">
        <v>5</v>
      </c>
      <c r="S75">
        <v>4.5</v>
      </c>
      <c r="T75">
        <v>5</v>
      </c>
    </row>
    <row r="76" spans="1:20" x14ac:dyDescent="0.25">
      <c r="A76" t="s">
        <v>110</v>
      </c>
      <c r="B76" t="s">
        <v>528</v>
      </c>
      <c r="C76" t="s">
        <v>1211</v>
      </c>
      <c r="D76">
        <v>15</v>
      </c>
      <c r="E76">
        <v>1</v>
      </c>
      <c r="F76">
        <v>6.6666666666666666E-2</v>
      </c>
      <c r="G76">
        <v>0</v>
      </c>
      <c r="H76">
        <v>3</v>
      </c>
      <c r="I76">
        <v>0</v>
      </c>
      <c r="J76">
        <v>3</v>
      </c>
      <c r="L76">
        <v>3</v>
      </c>
      <c r="M76">
        <v>3</v>
      </c>
      <c r="N76">
        <v>3</v>
      </c>
      <c r="O76">
        <v>3</v>
      </c>
      <c r="P76">
        <v>3</v>
      </c>
      <c r="Q76">
        <v>3</v>
      </c>
      <c r="R76">
        <v>3</v>
      </c>
      <c r="S76">
        <v>3</v>
      </c>
      <c r="T76">
        <v>3</v>
      </c>
    </row>
    <row r="77" spans="1:20" x14ac:dyDescent="0.25">
      <c r="A77" t="s">
        <v>110</v>
      </c>
      <c r="B77" t="s">
        <v>953</v>
      </c>
      <c r="C77" t="s">
        <v>1215</v>
      </c>
      <c r="D77">
        <v>12</v>
      </c>
      <c r="E77">
        <v>2</v>
      </c>
      <c r="F77">
        <v>0.16666666666666666</v>
      </c>
      <c r="G77">
        <v>0</v>
      </c>
      <c r="H77">
        <v>4.5</v>
      </c>
      <c r="I77">
        <v>0</v>
      </c>
      <c r="J77">
        <v>3</v>
      </c>
      <c r="K77">
        <v>2</v>
      </c>
      <c r="L77">
        <v>3</v>
      </c>
      <c r="M77">
        <v>4.5</v>
      </c>
      <c r="N77">
        <v>4</v>
      </c>
      <c r="O77">
        <v>4.5</v>
      </c>
      <c r="P77">
        <v>4.5</v>
      </c>
      <c r="Q77">
        <v>4.5</v>
      </c>
      <c r="R77">
        <v>5</v>
      </c>
      <c r="S77">
        <v>5</v>
      </c>
      <c r="T77">
        <v>5</v>
      </c>
    </row>
    <row r="78" spans="1:20" x14ac:dyDescent="0.25">
      <c r="A78" t="s">
        <v>110</v>
      </c>
      <c r="B78" t="s">
        <v>454</v>
      </c>
      <c r="C78" t="s">
        <v>1224</v>
      </c>
      <c r="D78">
        <v>25</v>
      </c>
      <c r="E78">
        <v>8</v>
      </c>
      <c r="F78">
        <v>0.32</v>
      </c>
      <c r="G78">
        <v>0.125</v>
      </c>
      <c r="H78">
        <v>4.375</v>
      </c>
      <c r="I78">
        <v>0.75</v>
      </c>
      <c r="J78">
        <v>3</v>
      </c>
      <c r="K78">
        <v>2.2857142857142856</v>
      </c>
      <c r="L78">
        <v>3</v>
      </c>
      <c r="M78">
        <v>4.25</v>
      </c>
      <c r="N78">
        <v>4.375</v>
      </c>
      <c r="O78">
        <v>4.375</v>
      </c>
      <c r="P78">
        <v>4.25</v>
      </c>
      <c r="Q78">
        <v>4.5</v>
      </c>
      <c r="R78">
        <v>4.75</v>
      </c>
      <c r="S78">
        <v>4.625</v>
      </c>
      <c r="T78">
        <v>4.375</v>
      </c>
    </row>
    <row r="79" spans="1:20" x14ac:dyDescent="0.25">
      <c r="A79" t="s">
        <v>110</v>
      </c>
      <c r="B79" t="s">
        <v>502</v>
      </c>
      <c r="C79" t="s">
        <v>1255</v>
      </c>
      <c r="D79">
        <v>26</v>
      </c>
      <c r="E79">
        <v>4</v>
      </c>
      <c r="F79">
        <v>0.15384615384615385</v>
      </c>
      <c r="G79">
        <v>1</v>
      </c>
      <c r="H79">
        <v>3.5</v>
      </c>
      <c r="I79">
        <v>1</v>
      </c>
      <c r="J79">
        <v>3</v>
      </c>
      <c r="K79">
        <v>2.5</v>
      </c>
      <c r="L79">
        <v>3</v>
      </c>
      <c r="M79">
        <v>4.75</v>
      </c>
      <c r="N79">
        <v>4.75</v>
      </c>
      <c r="O79">
        <v>4.25</v>
      </c>
      <c r="P79">
        <v>3.75</v>
      </c>
      <c r="Q79">
        <v>4</v>
      </c>
      <c r="R79">
        <v>5</v>
      </c>
      <c r="S79">
        <v>5</v>
      </c>
      <c r="T79">
        <v>4.25</v>
      </c>
    </row>
    <row r="80" spans="1:20" x14ac:dyDescent="0.25">
      <c r="A80" t="s">
        <v>113</v>
      </c>
      <c r="B80" t="s">
        <v>448</v>
      </c>
      <c r="C80" t="s">
        <v>1402</v>
      </c>
      <c r="D80">
        <v>18</v>
      </c>
      <c r="E80">
        <v>2</v>
      </c>
      <c r="F80">
        <v>0.1111111111111111</v>
      </c>
      <c r="G80">
        <v>0.5</v>
      </c>
      <c r="H80">
        <v>4</v>
      </c>
      <c r="I80">
        <v>0.5</v>
      </c>
      <c r="J80">
        <v>3</v>
      </c>
      <c r="K80">
        <v>2.5</v>
      </c>
      <c r="L80">
        <v>3</v>
      </c>
      <c r="M80">
        <v>5</v>
      </c>
      <c r="N80">
        <v>5</v>
      </c>
      <c r="O80">
        <v>5</v>
      </c>
      <c r="P80">
        <v>5</v>
      </c>
      <c r="Q80">
        <v>5</v>
      </c>
      <c r="R80">
        <v>5</v>
      </c>
      <c r="S80">
        <v>5</v>
      </c>
      <c r="T80">
        <v>5</v>
      </c>
    </row>
    <row r="81" spans="1:20" x14ac:dyDescent="0.25">
      <c r="A81" t="s">
        <v>113</v>
      </c>
      <c r="B81" t="s">
        <v>452</v>
      </c>
      <c r="C81" t="s">
        <v>1404</v>
      </c>
      <c r="D81">
        <v>12</v>
      </c>
      <c r="E81">
        <v>1</v>
      </c>
      <c r="F81">
        <v>8.3333333333333329E-2</v>
      </c>
      <c r="G81">
        <v>1</v>
      </c>
      <c r="H81">
        <v>4</v>
      </c>
      <c r="I81">
        <v>1</v>
      </c>
      <c r="J81">
        <v>3</v>
      </c>
      <c r="K81">
        <v>3</v>
      </c>
      <c r="L81">
        <v>3</v>
      </c>
      <c r="M81">
        <v>5</v>
      </c>
      <c r="N81">
        <v>5</v>
      </c>
      <c r="O81">
        <v>4</v>
      </c>
      <c r="P81">
        <v>4</v>
      </c>
      <c r="Q81">
        <v>4</v>
      </c>
      <c r="R81">
        <v>4</v>
      </c>
      <c r="S81">
        <v>5</v>
      </c>
      <c r="T81">
        <v>4</v>
      </c>
    </row>
    <row r="82" spans="1:20" x14ac:dyDescent="0.25">
      <c r="A82" t="s">
        <v>15</v>
      </c>
      <c r="B82" t="s">
        <v>365</v>
      </c>
      <c r="C82" t="s">
        <v>180</v>
      </c>
      <c r="D82">
        <v>21</v>
      </c>
      <c r="E82">
        <v>18</v>
      </c>
      <c r="F82">
        <v>0.8571428571428571</v>
      </c>
      <c r="G82">
        <v>0.44444444444444442</v>
      </c>
      <c r="H82">
        <v>3.7777777777777777</v>
      </c>
      <c r="I82">
        <v>0.66666666666666663</v>
      </c>
      <c r="J82">
        <v>2.3333333333333335</v>
      </c>
      <c r="K82">
        <v>2.5882352941176472</v>
      </c>
      <c r="L82">
        <v>2.6111111111111112</v>
      </c>
      <c r="M82">
        <v>4.833333333333333</v>
      </c>
      <c r="N82">
        <v>4.833333333333333</v>
      </c>
      <c r="O82">
        <v>4.5</v>
      </c>
      <c r="P82">
        <v>4.0555555555555554</v>
      </c>
      <c r="Q82">
        <v>4.1111111111111107</v>
      </c>
      <c r="R82">
        <v>4.166666666666667</v>
      </c>
      <c r="S82">
        <v>4.5555555555555554</v>
      </c>
      <c r="T82">
        <v>4.5555555555555554</v>
      </c>
    </row>
    <row r="83" spans="1:20" x14ac:dyDescent="0.25">
      <c r="A83" t="s">
        <v>15</v>
      </c>
      <c r="B83" t="s">
        <v>368</v>
      </c>
      <c r="C83" t="s">
        <v>181</v>
      </c>
      <c r="D83">
        <v>22</v>
      </c>
      <c r="E83">
        <v>16</v>
      </c>
      <c r="F83">
        <v>0.72727272727272729</v>
      </c>
      <c r="G83">
        <v>0.375</v>
      </c>
      <c r="H83">
        <v>3.8125</v>
      </c>
      <c r="I83">
        <v>0.625</v>
      </c>
      <c r="J83">
        <v>2.75</v>
      </c>
      <c r="K83">
        <v>2.5625</v>
      </c>
      <c r="L83">
        <v>2.75</v>
      </c>
      <c r="M83">
        <v>4.6875</v>
      </c>
      <c r="N83">
        <v>4.6875</v>
      </c>
      <c r="O83">
        <v>4.5625</v>
      </c>
      <c r="P83">
        <v>4.4375</v>
      </c>
      <c r="Q83">
        <v>4.625</v>
      </c>
      <c r="R83">
        <v>4.625</v>
      </c>
      <c r="S83">
        <v>4.75</v>
      </c>
      <c r="T83">
        <v>4.75</v>
      </c>
    </row>
    <row r="84" spans="1:20" x14ac:dyDescent="0.25">
      <c r="A84" t="s">
        <v>15</v>
      </c>
      <c r="B84" t="s">
        <v>591</v>
      </c>
      <c r="C84" t="s">
        <v>182</v>
      </c>
      <c r="D84">
        <v>23</v>
      </c>
      <c r="E84">
        <v>21</v>
      </c>
      <c r="F84">
        <v>0.91304347826086951</v>
      </c>
      <c r="G84">
        <v>0.38095238095238093</v>
      </c>
      <c r="H84">
        <v>3.8571428571428572</v>
      </c>
      <c r="I84">
        <v>0.7142857142857143</v>
      </c>
      <c r="J84">
        <v>2.9047619047619047</v>
      </c>
      <c r="K84">
        <v>2.4761904761904763</v>
      </c>
      <c r="L84">
        <v>2.9047619047619047</v>
      </c>
      <c r="M84">
        <v>4.7142857142857144</v>
      </c>
      <c r="N84">
        <v>4.7142857142857144</v>
      </c>
      <c r="O84">
        <v>4.5238095238095237</v>
      </c>
      <c r="P84">
        <v>4.2857142857142856</v>
      </c>
      <c r="Q84">
        <v>4.4285714285714288</v>
      </c>
      <c r="R84">
        <v>4.5714285714285712</v>
      </c>
      <c r="S84">
        <v>4.666666666666667</v>
      </c>
      <c r="T84">
        <v>4.7142857142857144</v>
      </c>
    </row>
    <row r="85" spans="1:20" x14ac:dyDescent="0.25">
      <c r="A85" t="s">
        <v>15</v>
      </c>
      <c r="B85" t="s">
        <v>524</v>
      </c>
      <c r="C85" t="s">
        <v>183</v>
      </c>
      <c r="D85">
        <v>15</v>
      </c>
      <c r="E85">
        <v>11</v>
      </c>
      <c r="F85">
        <v>0.73333333333333328</v>
      </c>
      <c r="G85">
        <v>0</v>
      </c>
      <c r="H85">
        <v>4.1818181818181817</v>
      </c>
      <c r="I85">
        <v>9.0909090909090912E-2</v>
      </c>
      <c r="J85">
        <v>2.5454545454545454</v>
      </c>
      <c r="K85">
        <v>2.4</v>
      </c>
      <c r="L85">
        <v>2.5454545454545454</v>
      </c>
      <c r="M85">
        <v>4.4545454545454541</v>
      </c>
      <c r="N85">
        <v>4.3636363636363633</v>
      </c>
      <c r="O85">
        <v>4.2727272727272725</v>
      </c>
      <c r="P85">
        <v>3.7272727272727271</v>
      </c>
      <c r="Q85">
        <v>3.9090909090909092</v>
      </c>
      <c r="R85">
        <v>4.0909090909090908</v>
      </c>
      <c r="S85">
        <v>4.4545454545454541</v>
      </c>
      <c r="T85">
        <v>4.5454545454545459</v>
      </c>
    </row>
    <row r="86" spans="1:20" x14ac:dyDescent="0.25">
      <c r="A86" t="s">
        <v>15</v>
      </c>
      <c r="B86" t="s">
        <v>526</v>
      </c>
      <c r="C86" t="s">
        <v>184</v>
      </c>
      <c r="D86">
        <v>13</v>
      </c>
      <c r="E86">
        <v>11</v>
      </c>
      <c r="F86">
        <v>0.84615384615384615</v>
      </c>
      <c r="G86">
        <v>9.0909090909090912E-2</v>
      </c>
      <c r="H86">
        <v>4.0909090909090908</v>
      </c>
      <c r="I86">
        <v>0.36363636363636365</v>
      </c>
      <c r="J86">
        <v>2.7272727272727271</v>
      </c>
      <c r="K86">
        <v>2.5454545454545454</v>
      </c>
      <c r="L86">
        <v>2.7272727272727271</v>
      </c>
      <c r="M86">
        <v>4.8181818181818183</v>
      </c>
      <c r="N86">
        <v>4.7272727272727275</v>
      </c>
      <c r="O86">
        <v>4.6363636363636367</v>
      </c>
      <c r="P86">
        <v>4.4545454545454541</v>
      </c>
      <c r="Q86">
        <v>4.4545454545454541</v>
      </c>
      <c r="R86">
        <v>4.8181818181818183</v>
      </c>
      <c r="S86">
        <v>4.7272727272727275</v>
      </c>
      <c r="T86">
        <v>4.8181818181818183</v>
      </c>
    </row>
    <row r="87" spans="1:20" x14ac:dyDescent="0.25">
      <c r="A87" t="s">
        <v>15</v>
      </c>
      <c r="B87" t="s">
        <v>448</v>
      </c>
      <c r="C87" t="s">
        <v>602</v>
      </c>
      <c r="D87">
        <v>23</v>
      </c>
      <c r="E87">
        <v>9</v>
      </c>
      <c r="F87">
        <v>0.39130434782608697</v>
      </c>
      <c r="G87">
        <v>0.44444444444444442</v>
      </c>
      <c r="H87">
        <v>3.8888888888888888</v>
      </c>
      <c r="I87">
        <v>0.77777777777777779</v>
      </c>
      <c r="J87">
        <v>2.6666666666666665</v>
      </c>
      <c r="K87">
        <v>2.25</v>
      </c>
      <c r="L87">
        <v>2.6666666666666665</v>
      </c>
      <c r="M87">
        <v>4.8888888888888893</v>
      </c>
      <c r="N87">
        <v>4.8888888888888893</v>
      </c>
      <c r="O87">
        <v>4.333333333333333</v>
      </c>
      <c r="P87">
        <v>4</v>
      </c>
      <c r="Q87">
        <v>4.333333333333333</v>
      </c>
      <c r="R87">
        <v>4</v>
      </c>
      <c r="S87">
        <v>4.4444444444444446</v>
      </c>
      <c r="T87">
        <v>5</v>
      </c>
    </row>
    <row r="88" spans="1:20" x14ac:dyDescent="0.25">
      <c r="A88" t="s">
        <v>15</v>
      </c>
      <c r="B88" t="s">
        <v>458</v>
      </c>
      <c r="C88" t="s">
        <v>607</v>
      </c>
      <c r="D88">
        <v>24</v>
      </c>
      <c r="E88">
        <v>7</v>
      </c>
      <c r="F88">
        <v>0.29166666666666669</v>
      </c>
      <c r="G88">
        <v>0.2857142857142857</v>
      </c>
      <c r="H88">
        <v>4.2857142857142856</v>
      </c>
      <c r="I88">
        <v>0.2857142857142857</v>
      </c>
      <c r="J88">
        <v>2.8571428571428572</v>
      </c>
      <c r="K88">
        <v>2.5714285714285716</v>
      </c>
      <c r="L88">
        <v>2.8571428571428572</v>
      </c>
      <c r="M88">
        <v>4.7142857142857144</v>
      </c>
      <c r="N88">
        <v>4.7142857142857144</v>
      </c>
      <c r="O88">
        <v>4.7142857142857144</v>
      </c>
      <c r="P88">
        <v>4.1428571428571432</v>
      </c>
      <c r="Q88">
        <v>4.2857142857142856</v>
      </c>
      <c r="R88">
        <v>4.5714285714285712</v>
      </c>
      <c r="S88">
        <v>4.5714285714285712</v>
      </c>
      <c r="T88">
        <v>4.7142857142857144</v>
      </c>
    </row>
    <row r="89" spans="1:20" x14ac:dyDescent="0.25">
      <c r="A89" t="s">
        <v>32</v>
      </c>
      <c r="B89" t="s">
        <v>448</v>
      </c>
      <c r="C89" t="s">
        <v>831</v>
      </c>
      <c r="D89">
        <v>26</v>
      </c>
      <c r="E89">
        <v>3</v>
      </c>
      <c r="F89">
        <v>0.11538461538461539</v>
      </c>
      <c r="G89">
        <v>0.33333333333333331</v>
      </c>
      <c r="H89">
        <v>4</v>
      </c>
      <c r="I89">
        <v>0.66666666666666663</v>
      </c>
      <c r="J89">
        <v>2.3333333333333335</v>
      </c>
      <c r="K89">
        <v>2.3333333333333335</v>
      </c>
      <c r="L89">
        <v>2.3333333333333335</v>
      </c>
      <c r="M89">
        <v>4.666666666666667</v>
      </c>
      <c r="N89">
        <v>4.333333333333333</v>
      </c>
      <c r="O89">
        <v>4</v>
      </c>
      <c r="P89">
        <v>3.6666666666666665</v>
      </c>
      <c r="Q89">
        <v>3.3333333333333335</v>
      </c>
      <c r="R89">
        <v>3.6666666666666665</v>
      </c>
      <c r="S89">
        <v>3.6666666666666665</v>
      </c>
      <c r="T89">
        <v>5</v>
      </c>
    </row>
    <row r="90" spans="1:20" x14ac:dyDescent="0.25">
      <c r="A90" t="s">
        <v>33</v>
      </c>
      <c r="B90" t="s">
        <v>524</v>
      </c>
      <c r="C90" t="s">
        <v>1444</v>
      </c>
      <c r="D90">
        <v>15</v>
      </c>
      <c r="E90">
        <v>5</v>
      </c>
      <c r="F90">
        <v>0.33333333333333331</v>
      </c>
      <c r="G90">
        <v>0.2</v>
      </c>
      <c r="H90">
        <v>4.2</v>
      </c>
      <c r="I90">
        <v>0.6</v>
      </c>
      <c r="J90">
        <v>2.75</v>
      </c>
      <c r="K90">
        <v>2.3333333333333335</v>
      </c>
      <c r="L90">
        <v>2.75</v>
      </c>
      <c r="M90">
        <v>4.2</v>
      </c>
      <c r="N90">
        <v>4.2</v>
      </c>
      <c r="O90">
        <v>3.8</v>
      </c>
      <c r="P90">
        <v>4</v>
      </c>
      <c r="Q90">
        <v>4.2</v>
      </c>
      <c r="R90">
        <v>4</v>
      </c>
      <c r="S90">
        <v>4.2</v>
      </c>
      <c r="T90">
        <v>4.2</v>
      </c>
    </row>
    <row r="91" spans="1:20" x14ac:dyDescent="0.25">
      <c r="A91" t="s">
        <v>33</v>
      </c>
      <c r="B91" t="s">
        <v>528</v>
      </c>
      <c r="C91" t="s">
        <v>747</v>
      </c>
      <c r="D91">
        <v>15</v>
      </c>
      <c r="E91">
        <v>15</v>
      </c>
      <c r="F91">
        <v>1</v>
      </c>
      <c r="G91">
        <v>0.4</v>
      </c>
      <c r="H91">
        <v>4.1333333333333337</v>
      </c>
      <c r="I91">
        <v>0.46666666666666667</v>
      </c>
      <c r="J91">
        <v>2.8</v>
      </c>
      <c r="K91">
        <v>2.4666666666666668</v>
      </c>
      <c r="L91">
        <v>2.8</v>
      </c>
      <c r="M91">
        <v>4.4666666666666668</v>
      </c>
      <c r="N91">
        <v>4.4666666666666668</v>
      </c>
      <c r="O91">
        <v>4.2666666666666666</v>
      </c>
      <c r="P91">
        <v>4.1333333333333337</v>
      </c>
      <c r="Q91">
        <v>3.8</v>
      </c>
      <c r="R91">
        <v>4.5999999999999996</v>
      </c>
      <c r="S91">
        <v>4.4000000000000004</v>
      </c>
      <c r="T91">
        <v>4.4666666666666668</v>
      </c>
    </row>
    <row r="92" spans="1:20" x14ac:dyDescent="0.25">
      <c r="A92" t="s">
        <v>33</v>
      </c>
      <c r="B92" t="s">
        <v>530</v>
      </c>
      <c r="C92" t="s">
        <v>1445</v>
      </c>
      <c r="D92">
        <v>14</v>
      </c>
      <c r="E92">
        <v>12</v>
      </c>
      <c r="F92">
        <v>0.8571428571428571</v>
      </c>
      <c r="G92">
        <v>0</v>
      </c>
      <c r="H92">
        <v>4.583333333333333</v>
      </c>
      <c r="I92">
        <v>0</v>
      </c>
      <c r="J92">
        <v>2.9166666666666665</v>
      </c>
      <c r="K92">
        <v>2.3333333333333335</v>
      </c>
      <c r="L92">
        <v>2.9166666666666665</v>
      </c>
      <c r="M92">
        <v>4.666666666666667</v>
      </c>
      <c r="N92">
        <v>4.666666666666667</v>
      </c>
      <c r="O92">
        <v>4.166666666666667</v>
      </c>
      <c r="P92">
        <v>4</v>
      </c>
      <c r="Q92">
        <v>3.8333333333333335</v>
      </c>
      <c r="R92">
        <v>4.5</v>
      </c>
      <c r="S92">
        <v>4.416666666666667</v>
      </c>
      <c r="T92">
        <v>4.75</v>
      </c>
    </row>
    <row r="93" spans="1:20" x14ac:dyDescent="0.25">
      <c r="A93" t="s">
        <v>35</v>
      </c>
      <c r="B93" t="s">
        <v>822</v>
      </c>
      <c r="C93" t="s">
        <v>932</v>
      </c>
      <c r="D93">
        <v>21</v>
      </c>
      <c r="E93">
        <v>8</v>
      </c>
      <c r="F93">
        <v>0.38095238095238093</v>
      </c>
      <c r="G93">
        <v>0.75</v>
      </c>
      <c r="H93">
        <v>4.375</v>
      </c>
      <c r="I93">
        <v>0.75</v>
      </c>
      <c r="J93">
        <v>2.75</v>
      </c>
      <c r="K93">
        <v>2.5</v>
      </c>
      <c r="L93">
        <v>2.75</v>
      </c>
      <c r="M93">
        <v>4.5</v>
      </c>
      <c r="N93">
        <v>4.5</v>
      </c>
      <c r="O93">
        <v>4.375</v>
      </c>
      <c r="P93">
        <v>4.25</v>
      </c>
      <c r="Q93">
        <v>4.375</v>
      </c>
      <c r="R93">
        <v>4.125</v>
      </c>
      <c r="S93">
        <v>4.25</v>
      </c>
      <c r="T93">
        <v>4.5</v>
      </c>
    </row>
    <row r="94" spans="1:20" x14ac:dyDescent="0.25">
      <c r="A94" t="s">
        <v>38</v>
      </c>
      <c r="B94" t="s">
        <v>368</v>
      </c>
      <c r="C94" t="s">
        <v>185</v>
      </c>
      <c r="D94">
        <v>18</v>
      </c>
      <c r="E94">
        <v>15</v>
      </c>
      <c r="F94">
        <v>0.83333333333333337</v>
      </c>
      <c r="G94">
        <v>0.4</v>
      </c>
      <c r="H94">
        <v>3.5333333333333332</v>
      </c>
      <c r="I94">
        <v>0.73333333333333328</v>
      </c>
      <c r="J94">
        <v>2.6666666666666665</v>
      </c>
      <c r="K94">
        <v>2.4</v>
      </c>
      <c r="L94">
        <v>2.6666666666666665</v>
      </c>
      <c r="M94">
        <v>4.8</v>
      </c>
      <c r="N94">
        <v>4.666666666666667</v>
      </c>
      <c r="O94">
        <v>4.4666666666666668</v>
      </c>
      <c r="P94">
        <v>4.0666666666666664</v>
      </c>
      <c r="Q94">
        <v>4.2666666666666666</v>
      </c>
      <c r="R94">
        <v>4.4666666666666668</v>
      </c>
      <c r="S94">
        <v>4.4666666666666668</v>
      </c>
      <c r="T94">
        <v>4.666666666666667</v>
      </c>
    </row>
    <row r="95" spans="1:20" x14ac:dyDescent="0.25">
      <c r="A95" t="s">
        <v>38</v>
      </c>
      <c r="B95" t="s">
        <v>382</v>
      </c>
      <c r="C95" t="s">
        <v>186</v>
      </c>
      <c r="D95">
        <v>21</v>
      </c>
      <c r="E95">
        <v>10</v>
      </c>
      <c r="F95">
        <v>0.47619047619047616</v>
      </c>
      <c r="G95">
        <v>0.2</v>
      </c>
      <c r="H95">
        <v>4.3</v>
      </c>
      <c r="I95">
        <v>0.3</v>
      </c>
      <c r="J95">
        <v>2.8</v>
      </c>
      <c r="K95">
        <v>2.7</v>
      </c>
      <c r="L95">
        <v>2.8</v>
      </c>
      <c r="M95">
        <v>4.9000000000000004</v>
      </c>
      <c r="N95">
        <v>4.9000000000000004</v>
      </c>
      <c r="O95">
        <v>4.7</v>
      </c>
      <c r="P95">
        <v>4.5999999999999996</v>
      </c>
      <c r="Q95">
        <v>4.5</v>
      </c>
      <c r="R95">
        <v>4.7</v>
      </c>
      <c r="S95">
        <v>4.9000000000000004</v>
      </c>
      <c r="T95">
        <v>4.9000000000000004</v>
      </c>
    </row>
    <row r="96" spans="1:20" x14ac:dyDescent="0.25">
      <c r="A96" t="s">
        <v>39</v>
      </c>
      <c r="B96" t="s">
        <v>480</v>
      </c>
      <c r="C96" t="s">
        <v>187</v>
      </c>
      <c r="D96">
        <v>26</v>
      </c>
      <c r="E96">
        <v>10</v>
      </c>
      <c r="F96">
        <v>0.38461538461538464</v>
      </c>
      <c r="G96">
        <v>0.7</v>
      </c>
      <c r="H96">
        <v>3.7</v>
      </c>
      <c r="I96">
        <v>0.7</v>
      </c>
      <c r="J96">
        <v>2.9</v>
      </c>
      <c r="K96">
        <v>2.5</v>
      </c>
      <c r="L96">
        <v>2.9</v>
      </c>
      <c r="M96">
        <v>5</v>
      </c>
      <c r="N96">
        <v>5</v>
      </c>
      <c r="O96">
        <v>5</v>
      </c>
      <c r="P96">
        <v>4.9000000000000004</v>
      </c>
      <c r="Q96">
        <v>4.5999999999999996</v>
      </c>
      <c r="R96">
        <v>5</v>
      </c>
      <c r="S96">
        <v>4.7</v>
      </c>
      <c r="T96">
        <v>4.9000000000000004</v>
      </c>
    </row>
    <row r="97" spans="1:20" x14ac:dyDescent="0.25">
      <c r="A97" t="s">
        <v>40</v>
      </c>
      <c r="B97" t="s">
        <v>368</v>
      </c>
      <c r="C97" t="s">
        <v>188</v>
      </c>
      <c r="D97">
        <v>23</v>
      </c>
      <c r="E97">
        <v>6</v>
      </c>
      <c r="F97">
        <v>0.2608695652173913</v>
      </c>
      <c r="G97">
        <v>0.5</v>
      </c>
      <c r="H97">
        <v>3.6666666666666665</v>
      </c>
      <c r="I97">
        <v>0.66666666666666663</v>
      </c>
      <c r="J97">
        <v>2.8333333333333335</v>
      </c>
      <c r="K97">
        <v>1.8333333333333333</v>
      </c>
      <c r="L97">
        <v>2.8333333333333335</v>
      </c>
      <c r="M97">
        <v>4</v>
      </c>
      <c r="N97">
        <v>4.166666666666667</v>
      </c>
      <c r="O97">
        <v>3.6666666666666665</v>
      </c>
      <c r="P97">
        <v>3.6666666666666665</v>
      </c>
      <c r="Q97">
        <v>4</v>
      </c>
      <c r="R97">
        <v>3.6666666666666665</v>
      </c>
      <c r="S97">
        <v>4</v>
      </c>
      <c r="T97">
        <v>4.333333333333333</v>
      </c>
    </row>
    <row r="98" spans="1:20" x14ac:dyDescent="0.25">
      <c r="A98" t="s">
        <v>40</v>
      </c>
      <c r="B98" t="s">
        <v>524</v>
      </c>
      <c r="C98" t="s">
        <v>189</v>
      </c>
      <c r="D98">
        <v>23</v>
      </c>
      <c r="E98">
        <v>8</v>
      </c>
      <c r="F98">
        <v>0.34782608695652173</v>
      </c>
      <c r="G98">
        <v>0.25</v>
      </c>
      <c r="H98">
        <v>4.625</v>
      </c>
      <c r="I98">
        <v>0.5</v>
      </c>
      <c r="J98">
        <v>2.875</v>
      </c>
      <c r="K98">
        <v>2.25</v>
      </c>
      <c r="L98">
        <v>2.875</v>
      </c>
      <c r="M98">
        <v>4.5</v>
      </c>
      <c r="N98">
        <v>4.5</v>
      </c>
      <c r="O98">
        <v>4.125</v>
      </c>
      <c r="P98">
        <v>4.25</v>
      </c>
      <c r="Q98">
        <v>4</v>
      </c>
      <c r="R98">
        <v>4.5</v>
      </c>
      <c r="S98">
        <v>4.25</v>
      </c>
      <c r="T98">
        <v>4.5</v>
      </c>
    </row>
    <row r="99" spans="1:20" x14ac:dyDescent="0.25">
      <c r="A99" t="s">
        <v>41</v>
      </c>
      <c r="B99" t="s">
        <v>757</v>
      </c>
      <c r="C99" t="s">
        <v>758</v>
      </c>
      <c r="D99">
        <v>9</v>
      </c>
      <c r="E99">
        <v>3</v>
      </c>
      <c r="F99">
        <v>0.33333333333333331</v>
      </c>
      <c r="G99">
        <v>0.33333333333333331</v>
      </c>
      <c r="H99">
        <v>4.333333333333333</v>
      </c>
      <c r="I99">
        <v>1</v>
      </c>
      <c r="J99">
        <v>2.3333333333333335</v>
      </c>
      <c r="K99">
        <v>2.5</v>
      </c>
      <c r="L99">
        <v>2.3333333333333335</v>
      </c>
      <c r="M99">
        <v>4.333333333333333</v>
      </c>
      <c r="N99">
        <v>4</v>
      </c>
      <c r="O99">
        <v>3.3333333333333335</v>
      </c>
      <c r="P99">
        <v>3</v>
      </c>
      <c r="Q99">
        <v>3.6666666666666665</v>
      </c>
      <c r="R99">
        <v>3.6666666666666665</v>
      </c>
      <c r="S99">
        <v>3.6666666666666665</v>
      </c>
      <c r="T99">
        <v>4</v>
      </c>
    </row>
    <row r="100" spans="1:20" x14ac:dyDescent="0.25">
      <c r="A100" t="s">
        <v>43</v>
      </c>
      <c r="B100" t="s">
        <v>365</v>
      </c>
      <c r="C100" t="s">
        <v>765</v>
      </c>
      <c r="D100">
        <v>23</v>
      </c>
      <c r="E100">
        <v>20</v>
      </c>
      <c r="F100">
        <v>0.86956521739130432</v>
      </c>
      <c r="G100">
        <v>0.6</v>
      </c>
      <c r="H100">
        <v>4</v>
      </c>
      <c r="I100">
        <v>0.65</v>
      </c>
      <c r="J100">
        <v>2.8</v>
      </c>
      <c r="K100">
        <v>2.4736842105263159</v>
      </c>
      <c r="L100">
        <v>2.8</v>
      </c>
      <c r="M100">
        <v>4.7</v>
      </c>
      <c r="N100">
        <v>4.6500000000000004</v>
      </c>
      <c r="O100">
        <v>4.5</v>
      </c>
      <c r="P100">
        <v>4.1500000000000004</v>
      </c>
      <c r="Q100">
        <v>3.9</v>
      </c>
      <c r="R100">
        <v>4.7</v>
      </c>
      <c r="S100">
        <v>4.5999999999999996</v>
      </c>
      <c r="T100">
        <v>4.5999999999999996</v>
      </c>
    </row>
    <row r="101" spans="1:20" x14ac:dyDescent="0.25">
      <c r="A101" t="s">
        <v>43</v>
      </c>
      <c r="B101" t="s">
        <v>757</v>
      </c>
      <c r="C101" t="s">
        <v>1494</v>
      </c>
      <c r="D101">
        <v>21</v>
      </c>
      <c r="E101">
        <v>8</v>
      </c>
      <c r="F101">
        <v>0.38095238095238093</v>
      </c>
      <c r="G101">
        <v>0.375</v>
      </c>
      <c r="H101">
        <v>4</v>
      </c>
      <c r="I101">
        <v>0.625</v>
      </c>
      <c r="J101">
        <v>2.5</v>
      </c>
      <c r="K101">
        <v>2.375</v>
      </c>
      <c r="L101">
        <v>2.5</v>
      </c>
      <c r="M101">
        <v>4.625</v>
      </c>
      <c r="N101">
        <v>4.5</v>
      </c>
      <c r="O101">
        <v>4.25</v>
      </c>
      <c r="P101">
        <v>4.125</v>
      </c>
      <c r="Q101">
        <v>3.875</v>
      </c>
      <c r="R101">
        <v>4.25</v>
      </c>
      <c r="S101">
        <v>4.375</v>
      </c>
      <c r="T101">
        <v>4.375</v>
      </c>
    </row>
    <row r="102" spans="1:20" x14ac:dyDescent="0.25">
      <c r="A102" t="s">
        <v>43</v>
      </c>
      <c r="B102" t="s">
        <v>500</v>
      </c>
      <c r="C102" t="s">
        <v>811</v>
      </c>
      <c r="D102">
        <v>21</v>
      </c>
      <c r="E102">
        <v>8</v>
      </c>
      <c r="F102">
        <v>0.38095238095238093</v>
      </c>
      <c r="G102">
        <v>0.125</v>
      </c>
      <c r="H102">
        <v>4.5</v>
      </c>
      <c r="I102">
        <v>0.625</v>
      </c>
      <c r="J102">
        <v>2.75</v>
      </c>
      <c r="K102">
        <v>2.375</v>
      </c>
      <c r="L102">
        <v>2.75</v>
      </c>
      <c r="M102">
        <v>4.75</v>
      </c>
      <c r="N102">
        <v>4.625</v>
      </c>
      <c r="O102">
        <v>4.375</v>
      </c>
      <c r="P102">
        <v>4.25</v>
      </c>
      <c r="Q102">
        <v>4.5</v>
      </c>
      <c r="R102">
        <v>4</v>
      </c>
      <c r="S102">
        <v>4.5</v>
      </c>
      <c r="T102">
        <v>4</v>
      </c>
    </row>
    <row r="103" spans="1:20" x14ac:dyDescent="0.25">
      <c r="A103" t="s">
        <v>47</v>
      </c>
      <c r="B103" t="s">
        <v>472</v>
      </c>
      <c r="C103" t="s">
        <v>190</v>
      </c>
      <c r="D103">
        <v>17</v>
      </c>
      <c r="E103">
        <v>11</v>
      </c>
      <c r="F103">
        <v>0.6470588235294118</v>
      </c>
      <c r="G103">
        <v>0.63636363636363635</v>
      </c>
      <c r="H103">
        <v>3.8181818181818183</v>
      </c>
      <c r="I103">
        <v>0.90909090909090906</v>
      </c>
      <c r="J103">
        <v>2.4545454545454546</v>
      </c>
      <c r="K103">
        <v>2</v>
      </c>
      <c r="L103">
        <v>2.4545454545454546</v>
      </c>
      <c r="M103">
        <v>4.2727272727272725</v>
      </c>
      <c r="N103">
        <v>4.2727272727272725</v>
      </c>
      <c r="O103">
        <v>4.0909090909090908</v>
      </c>
      <c r="P103">
        <v>4.2727272727272725</v>
      </c>
      <c r="Q103">
        <v>3.9090909090909092</v>
      </c>
      <c r="R103">
        <v>4.1818181818181817</v>
      </c>
      <c r="S103">
        <v>4.1818181818181817</v>
      </c>
      <c r="T103">
        <v>4.1818181818181817</v>
      </c>
    </row>
    <row r="104" spans="1:20" x14ac:dyDescent="0.25">
      <c r="A104" t="s">
        <v>47</v>
      </c>
      <c r="B104" t="s">
        <v>1088</v>
      </c>
      <c r="C104" t="s">
        <v>1089</v>
      </c>
      <c r="D104">
        <v>12</v>
      </c>
      <c r="E104">
        <v>5</v>
      </c>
      <c r="F104">
        <v>0.41666666666666669</v>
      </c>
      <c r="G104">
        <v>0.6</v>
      </c>
      <c r="H104">
        <v>3.8</v>
      </c>
      <c r="I104">
        <v>0.8</v>
      </c>
      <c r="J104">
        <v>2.8</v>
      </c>
      <c r="K104">
        <v>2</v>
      </c>
      <c r="L104">
        <v>2.8</v>
      </c>
      <c r="M104">
        <v>4.5999999999999996</v>
      </c>
      <c r="N104">
        <v>4.5999999999999996</v>
      </c>
      <c r="O104">
        <v>5</v>
      </c>
      <c r="P104">
        <v>4.5999999999999996</v>
      </c>
      <c r="Q104">
        <v>5</v>
      </c>
      <c r="R104">
        <v>4.4000000000000004</v>
      </c>
      <c r="S104">
        <v>4.8</v>
      </c>
      <c r="T104">
        <v>4.8</v>
      </c>
    </row>
    <row r="105" spans="1:20" x14ac:dyDescent="0.25">
      <c r="A105" t="s">
        <v>47</v>
      </c>
      <c r="B105" t="s">
        <v>1763</v>
      </c>
      <c r="C105" t="s">
        <v>1764</v>
      </c>
      <c r="D105">
        <v>5</v>
      </c>
      <c r="E105">
        <v>2</v>
      </c>
      <c r="F105">
        <v>0.4</v>
      </c>
      <c r="G105">
        <v>0.5</v>
      </c>
      <c r="H105">
        <v>4.5</v>
      </c>
      <c r="I105">
        <v>1</v>
      </c>
      <c r="J105">
        <v>2.5</v>
      </c>
      <c r="K105">
        <v>2</v>
      </c>
      <c r="L105">
        <v>2.5</v>
      </c>
      <c r="M105">
        <v>5</v>
      </c>
      <c r="N105">
        <v>5</v>
      </c>
      <c r="O105">
        <v>4</v>
      </c>
      <c r="P105">
        <v>4.5</v>
      </c>
      <c r="Q105">
        <v>3.5</v>
      </c>
      <c r="R105">
        <v>5</v>
      </c>
      <c r="S105">
        <v>5</v>
      </c>
      <c r="T105">
        <v>5</v>
      </c>
    </row>
    <row r="106" spans="1:20" x14ac:dyDescent="0.25">
      <c r="A106" t="s">
        <v>47</v>
      </c>
      <c r="B106" t="s">
        <v>1515</v>
      </c>
      <c r="C106" t="s">
        <v>1516</v>
      </c>
      <c r="D106">
        <v>20</v>
      </c>
      <c r="E106">
        <v>9</v>
      </c>
      <c r="F106">
        <v>0.45</v>
      </c>
      <c r="G106">
        <v>0.44444444444444442</v>
      </c>
      <c r="H106">
        <v>4.1111111111111107</v>
      </c>
      <c r="I106">
        <v>0.66666666666666663</v>
      </c>
      <c r="J106">
        <v>2.875</v>
      </c>
      <c r="K106">
        <v>2.2222222222222223</v>
      </c>
      <c r="L106">
        <v>2.875</v>
      </c>
      <c r="M106">
        <v>4.666666666666667</v>
      </c>
      <c r="N106">
        <v>4.7777777777777777</v>
      </c>
      <c r="O106">
        <v>4.5555555555555554</v>
      </c>
      <c r="P106">
        <v>4.333333333333333</v>
      </c>
      <c r="Q106">
        <v>4.2222222222222223</v>
      </c>
      <c r="R106">
        <v>4.666666666666667</v>
      </c>
      <c r="S106">
        <v>4.5555555555555554</v>
      </c>
      <c r="T106">
        <v>4.5555555555555554</v>
      </c>
    </row>
    <row r="107" spans="1:20" x14ac:dyDescent="0.25">
      <c r="A107" t="s">
        <v>49</v>
      </c>
      <c r="B107" t="s">
        <v>406</v>
      </c>
      <c r="C107" t="s">
        <v>191</v>
      </c>
      <c r="D107">
        <v>17</v>
      </c>
      <c r="E107">
        <v>13</v>
      </c>
      <c r="F107">
        <v>0.76470588235294112</v>
      </c>
      <c r="G107">
        <v>0.38461538461538464</v>
      </c>
      <c r="H107">
        <v>3.6923076923076925</v>
      </c>
      <c r="I107">
        <v>0.53846153846153844</v>
      </c>
      <c r="J107">
        <v>2.8461538461538463</v>
      </c>
      <c r="K107">
        <v>2.4166666666666665</v>
      </c>
      <c r="L107">
        <v>2.8461538461538463</v>
      </c>
      <c r="M107">
        <v>4.615384615384615</v>
      </c>
      <c r="N107">
        <v>4.615384615384615</v>
      </c>
      <c r="O107">
        <v>4.3076923076923075</v>
      </c>
      <c r="P107">
        <v>3.9230769230769229</v>
      </c>
      <c r="Q107">
        <v>3.9230769230769229</v>
      </c>
      <c r="R107">
        <v>4.4615384615384617</v>
      </c>
      <c r="S107">
        <v>4.384615384615385</v>
      </c>
      <c r="T107">
        <v>4.5384615384615383</v>
      </c>
    </row>
    <row r="108" spans="1:20" x14ac:dyDescent="0.25">
      <c r="A108" t="s">
        <v>49</v>
      </c>
      <c r="B108" t="s">
        <v>436</v>
      </c>
      <c r="C108" t="s">
        <v>956</v>
      </c>
      <c r="D108">
        <v>14</v>
      </c>
      <c r="E108">
        <v>7</v>
      </c>
      <c r="F108">
        <v>0.5</v>
      </c>
      <c r="G108">
        <v>0</v>
      </c>
      <c r="H108">
        <v>4.5714285714285712</v>
      </c>
      <c r="I108">
        <v>0</v>
      </c>
      <c r="J108">
        <v>2.7142857142857144</v>
      </c>
      <c r="K108">
        <v>2.2000000000000002</v>
      </c>
      <c r="L108">
        <v>2.7142857142857144</v>
      </c>
      <c r="M108">
        <v>3.8571428571428572</v>
      </c>
      <c r="N108">
        <v>4</v>
      </c>
      <c r="O108">
        <v>3.8571428571428572</v>
      </c>
      <c r="P108">
        <v>3.8571428571428572</v>
      </c>
      <c r="Q108">
        <v>3.7142857142857144</v>
      </c>
      <c r="R108">
        <v>4.2857142857142856</v>
      </c>
      <c r="S108">
        <v>4.2857142857142856</v>
      </c>
      <c r="T108">
        <v>4.2857142857142856</v>
      </c>
    </row>
    <row r="109" spans="1:20" x14ac:dyDescent="0.25">
      <c r="A109" t="s">
        <v>49</v>
      </c>
      <c r="B109" t="s">
        <v>448</v>
      </c>
      <c r="C109" t="s">
        <v>963</v>
      </c>
      <c r="D109">
        <v>11</v>
      </c>
      <c r="E109">
        <v>3</v>
      </c>
      <c r="F109">
        <v>0.27272727272727271</v>
      </c>
      <c r="G109">
        <v>0.66666666666666663</v>
      </c>
      <c r="H109">
        <v>2.3333333333333335</v>
      </c>
      <c r="I109">
        <v>0.66666666666666663</v>
      </c>
      <c r="J109">
        <v>2.6666666666666665</v>
      </c>
      <c r="K109">
        <v>2</v>
      </c>
      <c r="L109">
        <v>2.6666666666666665</v>
      </c>
      <c r="M109">
        <v>4.333333333333333</v>
      </c>
      <c r="N109">
        <v>4.333333333333333</v>
      </c>
      <c r="O109">
        <v>4.333333333333333</v>
      </c>
      <c r="P109">
        <v>4.333333333333333</v>
      </c>
      <c r="Q109">
        <v>4</v>
      </c>
      <c r="R109">
        <v>4</v>
      </c>
      <c r="S109">
        <v>4.333333333333333</v>
      </c>
      <c r="T109">
        <v>4.333333333333333</v>
      </c>
    </row>
    <row r="110" spans="1:20" x14ac:dyDescent="0.25">
      <c r="A110" t="s">
        <v>49</v>
      </c>
      <c r="B110" t="s">
        <v>456</v>
      </c>
      <c r="C110" t="s">
        <v>964</v>
      </c>
      <c r="D110">
        <v>16</v>
      </c>
      <c r="E110">
        <v>2</v>
      </c>
      <c r="F110">
        <v>0.125</v>
      </c>
      <c r="G110">
        <v>0.5</v>
      </c>
      <c r="H110">
        <v>4.5</v>
      </c>
      <c r="I110">
        <v>0.5</v>
      </c>
      <c r="J110">
        <v>2</v>
      </c>
      <c r="K110">
        <v>1.5</v>
      </c>
      <c r="L110">
        <v>2</v>
      </c>
      <c r="M110">
        <v>4.5</v>
      </c>
      <c r="N110">
        <v>3.5</v>
      </c>
      <c r="O110">
        <v>3.5</v>
      </c>
      <c r="P110">
        <v>2</v>
      </c>
      <c r="Q110">
        <v>2</v>
      </c>
      <c r="R110">
        <v>3.5</v>
      </c>
      <c r="S110">
        <v>4</v>
      </c>
      <c r="T110">
        <v>4.5</v>
      </c>
    </row>
    <row r="111" spans="1:20" x14ac:dyDescent="0.25">
      <c r="A111" t="s">
        <v>49</v>
      </c>
      <c r="B111" t="s">
        <v>967</v>
      </c>
      <c r="C111" t="s">
        <v>968</v>
      </c>
      <c r="D111">
        <v>14</v>
      </c>
      <c r="E111">
        <v>7</v>
      </c>
      <c r="F111">
        <v>0.5</v>
      </c>
      <c r="G111">
        <v>0.2857142857142857</v>
      </c>
      <c r="H111">
        <v>3.2857142857142856</v>
      </c>
      <c r="I111">
        <v>0.7142857142857143</v>
      </c>
      <c r="J111">
        <v>2.8571428571428572</v>
      </c>
      <c r="K111">
        <v>2.2857142857142856</v>
      </c>
      <c r="L111">
        <v>2.8571428571428572</v>
      </c>
      <c r="M111">
        <v>4.5714285714285712</v>
      </c>
      <c r="N111">
        <v>4.5714285714285712</v>
      </c>
      <c r="O111">
        <v>4.2857142857142856</v>
      </c>
      <c r="P111">
        <v>4</v>
      </c>
      <c r="Q111">
        <v>4</v>
      </c>
      <c r="R111">
        <v>4.2857142857142856</v>
      </c>
      <c r="S111">
        <v>4.5714285714285712</v>
      </c>
      <c r="T111">
        <v>4.7142857142857144</v>
      </c>
    </row>
    <row r="112" spans="1:20" x14ac:dyDescent="0.25">
      <c r="A112" t="s">
        <v>49</v>
      </c>
      <c r="B112" t="s">
        <v>969</v>
      </c>
      <c r="C112" t="s">
        <v>970</v>
      </c>
      <c r="D112">
        <v>18</v>
      </c>
      <c r="E112">
        <v>3</v>
      </c>
      <c r="F112">
        <v>0.16666666666666666</v>
      </c>
      <c r="G112">
        <v>0.33333333333333331</v>
      </c>
      <c r="H112">
        <v>3.6666666666666665</v>
      </c>
      <c r="I112">
        <v>0.33333333333333331</v>
      </c>
      <c r="J112">
        <v>2.6666666666666665</v>
      </c>
      <c r="K112">
        <v>2.3333333333333335</v>
      </c>
      <c r="L112">
        <v>2.6666666666666665</v>
      </c>
      <c r="M112">
        <v>4.333333333333333</v>
      </c>
      <c r="N112">
        <v>4.333333333333333</v>
      </c>
      <c r="O112">
        <v>4</v>
      </c>
      <c r="P112">
        <v>4</v>
      </c>
      <c r="Q112">
        <v>4</v>
      </c>
      <c r="R112">
        <v>4.666666666666667</v>
      </c>
      <c r="S112">
        <v>4</v>
      </c>
      <c r="T112">
        <v>4.666666666666667</v>
      </c>
    </row>
    <row r="113" spans="1:20" x14ac:dyDescent="0.25">
      <c r="A113" t="s">
        <v>51</v>
      </c>
      <c r="B113" t="s">
        <v>454</v>
      </c>
      <c r="C113" t="s">
        <v>192</v>
      </c>
      <c r="D113">
        <v>23</v>
      </c>
      <c r="E113">
        <v>12</v>
      </c>
      <c r="F113">
        <v>0.52173913043478259</v>
      </c>
      <c r="G113">
        <v>0.41666666666666669</v>
      </c>
      <c r="H113">
        <v>4.083333333333333</v>
      </c>
      <c r="I113">
        <v>0.75</v>
      </c>
      <c r="J113">
        <v>2.6666666666666665</v>
      </c>
      <c r="K113">
        <v>2.5</v>
      </c>
      <c r="L113">
        <v>2.6666666666666665</v>
      </c>
      <c r="M113">
        <v>4.666666666666667</v>
      </c>
      <c r="N113">
        <v>4.666666666666667</v>
      </c>
      <c r="O113">
        <v>4.666666666666667</v>
      </c>
      <c r="P113">
        <v>4.5</v>
      </c>
      <c r="Q113">
        <v>4.25</v>
      </c>
      <c r="R113">
        <v>4.333333333333333</v>
      </c>
      <c r="S113">
        <v>4.583333333333333</v>
      </c>
      <c r="T113">
        <v>4.75</v>
      </c>
    </row>
    <row r="114" spans="1:20" x14ac:dyDescent="0.25">
      <c r="A114" t="s">
        <v>51</v>
      </c>
      <c r="B114" t="s">
        <v>462</v>
      </c>
      <c r="C114" t="s">
        <v>980</v>
      </c>
      <c r="D114">
        <v>20</v>
      </c>
      <c r="E114">
        <v>16</v>
      </c>
      <c r="F114">
        <v>0.8</v>
      </c>
      <c r="G114">
        <v>0.3125</v>
      </c>
      <c r="H114">
        <v>4.0625</v>
      </c>
      <c r="I114">
        <v>0.5</v>
      </c>
      <c r="J114">
        <v>2.875</v>
      </c>
      <c r="K114">
        <v>2.375</v>
      </c>
      <c r="L114">
        <v>2.875</v>
      </c>
      <c r="M114">
        <v>4.9375</v>
      </c>
      <c r="N114">
        <v>4.875</v>
      </c>
      <c r="O114">
        <v>4.5625</v>
      </c>
      <c r="P114">
        <v>4.375</v>
      </c>
      <c r="Q114">
        <v>4.375</v>
      </c>
      <c r="R114">
        <v>4.625</v>
      </c>
      <c r="S114">
        <v>4.875</v>
      </c>
      <c r="T114">
        <v>5</v>
      </c>
    </row>
    <row r="115" spans="1:20" x14ac:dyDescent="0.25">
      <c r="A115" t="s">
        <v>51</v>
      </c>
      <c r="B115" t="s">
        <v>986</v>
      </c>
      <c r="C115" t="s">
        <v>987</v>
      </c>
      <c r="D115">
        <v>21</v>
      </c>
      <c r="E115">
        <v>3</v>
      </c>
      <c r="F115">
        <v>0.14285714285714285</v>
      </c>
      <c r="G115">
        <v>0.33333333333333331</v>
      </c>
      <c r="H115">
        <v>4.333333333333333</v>
      </c>
      <c r="I115">
        <v>0.66666666666666663</v>
      </c>
      <c r="J115">
        <v>2.6666666666666665</v>
      </c>
      <c r="K115">
        <v>3</v>
      </c>
      <c r="L115">
        <v>2.6666666666666665</v>
      </c>
      <c r="M115">
        <v>4</v>
      </c>
      <c r="N115">
        <v>4</v>
      </c>
      <c r="O115">
        <v>4</v>
      </c>
      <c r="P115">
        <v>3</v>
      </c>
      <c r="Q115">
        <v>3</v>
      </c>
      <c r="R115">
        <v>4</v>
      </c>
      <c r="S115">
        <v>4</v>
      </c>
      <c r="T115">
        <v>4</v>
      </c>
    </row>
    <row r="116" spans="1:20" x14ac:dyDescent="0.25">
      <c r="A116" t="s">
        <v>51</v>
      </c>
      <c r="B116" t="s">
        <v>967</v>
      </c>
      <c r="C116" t="s">
        <v>1523</v>
      </c>
      <c r="D116">
        <v>18</v>
      </c>
      <c r="E116">
        <v>5</v>
      </c>
      <c r="F116">
        <v>0.27777777777777779</v>
      </c>
      <c r="G116">
        <v>0.6</v>
      </c>
      <c r="H116">
        <v>4.5999999999999996</v>
      </c>
      <c r="I116">
        <v>0.8</v>
      </c>
      <c r="J116">
        <v>2.8</v>
      </c>
      <c r="K116">
        <v>2.2000000000000002</v>
      </c>
      <c r="L116">
        <v>2.8</v>
      </c>
      <c r="M116">
        <v>4.5999999999999996</v>
      </c>
      <c r="N116">
        <v>4.5999999999999996</v>
      </c>
      <c r="O116">
        <v>4.2</v>
      </c>
      <c r="P116">
        <v>4</v>
      </c>
      <c r="Q116">
        <v>4.4000000000000004</v>
      </c>
      <c r="R116">
        <v>4.2</v>
      </c>
      <c r="S116">
        <v>4.4000000000000004</v>
      </c>
      <c r="T116">
        <v>4.4000000000000004</v>
      </c>
    </row>
    <row r="117" spans="1:20" x14ac:dyDescent="0.25">
      <c r="A117" t="s">
        <v>51</v>
      </c>
      <c r="B117" t="s">
        <v>1513</v>
      </c>
      <c r="C117" t="s">
        <v>1526</v>
      </c>
      <c r="D117">
        <v>21</v>
      </c>
      <c r="E117">
        <v>8</v>
      </c>
      <c r="F117">
        <v>0.38095238095238093</v>
      </c>
      <c r="G117">
        <v>0.125</v>
      </c>
      <c r="H117">
        <v>4.25</v>
      </c>
      <c r="I117">
        <v>0.5</v>
      </c>
      <c r="J117">
        <v>2.625</v>
      </c>
      <c r="K117">
        <v>2.1428571428571428</v>
      </c>
      <c r="L117">
        <v>2.625</v>
      </c>
      <c r="M117">
        <v>4.75</v>
      </c>
      <c r="N117">
        <v>4.75</v>
      </c>
      <c r="O117">
        <v>4.5</v>
      </c>
      <c r="P117">
        <v>4</v>
      </c>
      <c r="Q117">
        <v>4.125</v>
      </c>
      <c r="R117">
        <v>4.625</v>
      </c>
      <c r="S117">
        <v>4.5</v>
      </c>
      <c r="T117">
        <v>4.75</v>
      </c>
    </row>
    <row r="118" spans="1:20" x14ac:dyDescent="0.25">
      <c r="A118" t="s">
        <v>51</v>
      </c>
      <c r="B118" t="s">
        <v>1092</v>
      </c>
      <c r="C118" t="s">
        <v>1782</v>
      </c>
      <c r="D118">
        <v>22</v>
      </c>
      <c r="E118">
        <v>3</v>
      </c>
      <c r="F118">
        <v>0.13636363636363635</v>
      </c>
      <c r="G118">
        <v>1</v>
      </c>
      <c r="H118">
        <v>3</v>
      </c>
      <c r="I118">
        <v>1</v>
      </c>
      <c r="J118">
        <v>2.3333333333333335</v>
      </c>
      <c r="K118">
        <v>2.3333333333333335</v>
      </c>
      <c r="L118">
        <v>2.3333333333333335</v>
      </c>
      <c r="M118">
        <v>4.666666666666667</v>
      </c>
      <c r="N118">
        <v>4.666666666666667</v>
      </c>
      <c r="O118">
        <v>4</v>
      </c>
      <c r="P118">
        <v>4.333333333333333</v>
      </c>
      <c r="Q118">
        <v>4</v>
      </c>
      <c r="R118">
        <v>4</v>
      </c>
      <c r="S118">
        <v>4.333333333333333</v>
      </c>
      <c r="T118">
        <v>4.333333333333333</v>
      </c>
    </row>
    <row r="119" spans="1:20" x14ac:dyDescent="0.25">
      <c r="A119" t="s">
        <v>56</v>
      </c>
      <c r="B119" t="s">
        <v>450</v>
      </c>
      <c r="C119" t="s">
        <v>1528</v>
      </c>
      <c r="D119">
        <v>15</v>
      </c>
      <c r="E119">
        <v>4</v>
      </c>
      <c r="F119">
        <v>0.26666666666666666</v>
      </c>
      <c r="G119">
        <v>0.25</v>
      </c>
      <c r="H119">
        <v>3</v>
      </c>
      <c r="I119">
        <v>0.5</v>
      </c>
      <c r="J119">
        <v>2.75</v>
      </c>
      <c r="K119">
        <v>2.75</v>
      </c>
      <c r="L119">
        <v>2.75</v>
      </c>
      <c r="M119">
        <v>4.75</v>
      </c>
      <c r="N119">
        <v>4.75</v>
      </c>
      <c r="O119">
        <v>4.5</v>
      </c>
      <c r="P119">
        <v>4.5</v>
      </c>
      <c r="Q119">
        <v>4.5</v>
      </c>
      <c r="R119">
        <v>4.5</v>
      </c>
      <c r="S119">
        <v>4.5</v>
      </c>
      <c r="T119">
        <v>4.75</v>
      </c>
    </row>
    <row r="120" spans="1:20" x14ac:dyDescent="0.25">
      <c r="A120" t="s">
        <v>62</v>
      </c>
      <c r="B120" t="s">
        <v>365</v>
      </c>
      <c r="C120" t="s">
        <v>193</v>
      </c>
      <c r="D120">
        <v>18</v>
      </c>
      <c r="E120">
        <v>11</v>
      </c>
      <c r="F120">
        <v>0.61111111111111116</v>
      </c>
      <c r="G120">
        <v>0.27272727272727271</v>
      </c>
      <c r="H120">
        <v>3.4545454545454546</v>
      </c>
      <c r="I120">
        <v>0.63636363636363635</v>
      </c>
      <c r="J120">
        <v>2.3636363636363638</v>
      </c>
      <c r="K120">
        <v>2.2857142857142856</v>
      </c>
      <c r="L120">
        <v>2.3636363636363638</v>
      </c>
      <c r="M120">
        <v>4.3636363636363633</v>
      </c>
      <c r="N120">
        <v>4.2727272727272725</v>
      </c>
      <c r="O120">
        <v>4.1818181818181817</v>
      </c>
      <c r="P120">
        <v>3.3636363636363638</v>
      </c>
      <c r="Q120">
        <v>3.6363636363636362</v>
      </c>
      <c r="R120">
        <v>3.9090909090909092</v>
      </c>
      <c r="S120">
        <v>4</v>
      </c>
      <c r="T120">
        <v>4.0909090909090908</v>
      </c>
    </row>
    <row r="121" spans="1:20" x14ac:dyDescent="0.25">
      <c r="A121" t="s">
        <v>62</v>
      </c>
      <c r="B121" t="s">
        <v>374</v>
      </c>
      <c r="C121" t="s">
        <v>644</v>
      </c>
      <c r="D121">
        <v>21</v>
      </c>
      <c r="E121">
        <v>18</v>
      </c>
      <c r="F121">
        <v>0.8571428571428571</v>
      </c>
      <c r="G121">
        <v>0.22222222222222221</v>
      </c>
      <c r="H121">
        <v>4.166666666666667</v>
      </c>
      <c r="I121">
        <v>0.3888888888888889</v>
      </c>
      <c r="J121">
        <v>2.6666666666666665</v>
      </c>
      <c r="K121">
        <v>2.3076923076923075</v>
      </c>
      <c r="L121">
        <v>2.6666666666666665</v>
      </c>
      <c r="M121">
        <v>4.2777777777777777</v>
      </c>
      <c r="N121">
        <v>4.2222222222222223</v>
      </c>
      <c r="O121">
        <v>4.2222222222222223</v>
      </c>
      <c r="P121">
        <v>3.9444444444444446</v>
      </c>
      <c r="Q121">
        <v>3.8888888888888888</v>
      </c>
      <c r="R121">
        <v>4</v>
      </c>
      <c r="S121">
        <v>4.1111111111111107</v>
      </c>
      <c r="T121">
        <v>4.2222222222222223</v>
      </c>
    </row>
    <row r="122" spans="1:20" x14ac:dyDescent="0.25">
      <c r="A122" t="s">
        <v>62</v>
      </c>
      <c r="B122" t="s">
        <v>448</v>
      </c>
      <c r="C122" t="s">
        <v>648</v>
      </c>
      <c r="D122">
        <v>20</v>
      </c>
      <c r="E122">
        <v>4</v>
      </c>
      <c r="F122">
        <v>0.2</v>
      </c>
      <c r="G122">
        <v>0.5</v>
      </c>
      <c r="H122">
        <v>3.5</v>
      </c>
      <c r="I122">
        <v>0.75</v>
      </c>
      <c r="J122">
        <v>2.6666666666666665</v>
      </c>
      <c r="K122">
        <v>2.25</v>
      </c>
      <c r="L122">
        <v>2.6666666666666665</v>
      </c>
      <c r="M122">
        <v>4.5</v>
      </c>
      <c r="N122">
        <v>4.25</v>
      </c>
      <c r="O122">
        <v>4.5</v>
      </c>
      <c r="P122">
        <v>4.5</v>
      </c>
      <c r="Q122">
        <v>4.25</v>
      </c>
      <c r="R122">
        <v>4.5</v>
      </c>
      <c r="S122">
        <v>4.5</v>
      </c>
      <c r="T122">
        <v>4.75</v>
      </c>
    </row>
    <row r="123" spans="1:20" x14ac:dyDescent="0.25">
      <c r="A123" t="s">
        <v>62</v>
      </c>
      <c r="B123" t="s">
        <v>450</v>
      </c>
      <c r="C123" t="s">
        <v>194</v>
      </c>
      <c r="D123">
        <v>20</v>
      </c>
      <c r="E123">
        <v>15</v>
      </c>
      <c r="F123">
        <v>0.75</v>
      </c>
      <c r="G123">
        <v>0.53333333333333333</v>
      </c>
      <c r="H123">
        <v>4.2</v>
      </c>
      <c r="I123">
        <v>0.66666666666666663</v>
      </c>
      <c r="J123">
        <v>2.9285714285714284</v>
      </c>
      <c r="K123">
        <v>2.4615384615384617</v>
      </c>
      <c r="L123">
        <v>2.9285714285714284</v>
      </c>
      <c r="M123">
        <v>4.2</v>
      </c>
      <c r="N123">
        <v>4.2666666666666666</v>
      </c>
      <c r="O123">
        <v>4.2</v>
      </c>
      <c r="P123">
        <v>4.2666666666666666</v>
      </c>
      <c r="Q123">
        <v>4</v>
      </c>
      <c r="R123">
        <v>4.2</v>
      </c>
      <c r="S123">
        <v>4.4000000000000004</v>
      </c>
      <c r="T123">
        <v>4.1333333333333337</v>
      </c>
    </row>
    <row r="124" spans="1:20" x14ac:dyDescent="0.25">
      <c r="A124" t="s">
        <v>62</v>
      </c>
      <c r="B124" t="s">
        <v>458</v>
      </c>
      <c r="C124" t="s">
        <v>652</v>
      </c>
      <c r="D124">
        <v>19</v>
      </c>
      <c r="E124">
        <v>4</v>
      </c>
      <c r="F124">
        <v>0.21052631578947367</v>
      </c>
      <c r="G124">
        <v>0.75</v>
      </c>
      <c r="H124">
        <v>3.5</v>
      </c>
      <c r="I124">
        <v>0.75</v>
      </c>
      <c r="J124">
        <v>2.5</v>
      </c>
      <c r="K124">
        <v>2.5</v>
      </c>
      <c r="L124">
        <v>2.5</v>
      </c>
      <c r="M124">
        <v>5</v>
      </c>
      <c r="N124">
        <v>4.5</v>
      </c>
      <c r="O124">
        <v>5</v>
      </c>
      <c r="P124">
        <v>4</v>
      </c>
      <c r="Q124">
        <v>4</v>
      </c>
      <c r="R124">
        <v>4.75</v>
      </c>
      <c r="S124">
        <v>4.5</v>
      </c>
      <c r="T124">
        <v>5</v>
      </c>
    </row>
    <row r="125" spans="1:20" x14ac:dyDescent="0.25">
      <c r="A125" t="s">
        <v>62</v>
      </c>
      <c r="B125" t="s">
        <v>464</v>
      </c>
      <c r="C125" t="s">
        <v>1622</v>
      </c>
      <c r="D125">
        <v>18</v>
      </c>
      <c r="E125">
        <v>11</v>
      </c>
      <c r="F125">
        <v>0.61111111111111116</v>
      </c>
      <c r="G125">
        <v>0.27272727272727271</v>
      </c>
      <c r="H125">
        <v>4</v>
      </c>
      <c r="I125">
        <v>0.45454545454545453</v>
      </c>
      <c r="J125">
        <v>2.4</v>
      </c>
      <c r="K125">
        <v>2.2222222222222223</v>
      </c>
      <c r="L125">
        <v>2.4</v>
      </c>
      <c r="M125">
        <v>4.1818181818181817</v>
      </c>
      <c r="N125">
        <v>4.1818181818181817</v>
      </c>
      <c r="O125">
        <v>4.2727272727272725</v>
      </c>
      <c r="P125">
        <v>3.8181818181818183</v>
      </c>
      <c r="Q125">
        <v>3.8181818181818183</v>
      </c>
      <c r="R125">
        <v>3.8181818181818183</v>
      </c>
      <c r="S125">
        <v>4.1818181818181817</v>
      </c>
      <c r="T125">
        <v>4.3636363636363633</v>
      </c>
    </row>
    <row r="126" spans="1:20" x14ac:dyDescent="0.25">
      <c r="A126" t="s">
        <v>62</v>
      </c>
      <c r="B126" t="s">
        <v>500</v>
      </c>
      <c r="C126" t="s">
        <v>734</v>
      </c>
      <c r="D126">
        <v>19</v>
      </c>
      <c r="E126">
        <v>2</v>
      </c>
      <c r="F126">
        <v>0.10526315789473684</v>
      </c>
      <c r="G126">
        <v>0</v>
      </c>
      <c r="H126">
        <v>5</v>
      </c>
      <c r="I126">
        <v>0</v>
      </c>
      <c r="J126">
        <v>2.5</v>
      </c>
      <c r="K126">
        <v>2.5</v>
      </c>
      <c r="L126">
        <v>2.5</v>
      </c>
      <c r="M126">
        <v>5</v>
      </c>
      <c r="N126">
        <v>5</v>
      </c>
      <c r="O126">
        <v>5</v>
      </c>
      <c r="P126">
        <v>5</v>
      </c>
      <c r="Q126">
        <v>5</v>
      </c>
      <c r="R126">
        <v>5</v>
      </c>
      <c r="S126">
        <v>5</v>
      </c>
      <c r="T126">
        <v>5</v>
      </c>
    </row>
    <row r="127" spans="1:20" x14ac:dyDescent="0.25">
      <c r="A127" t="s">
        <v>64</v>
      </c>
      <c r="B127" t="s">
        <v>406</v>
      </c>
      <c r="C127" t="s">
        <v>657</v>
      </c>
      <c r="D127">
        <v>12</v>
      </c>
      <c r="E127">
        <v>12</v>
      </c>
      <c r="F127">
        <v>1</v>
      </c>
      <c r="G127">
        <v>0.5</v>
      </c>
      <c r="H127">
        <v>3.4166666666666665</v>
      </c>
      <c r="I127">
        <v>0.83333333333333337</v>
      </c>
      <c r="J127">
        <v>2.5833333333333335</v>
      </c>
      <c r="K127">
        <v>2.2000000000000002</v>
      </c>
      <c r="L127">
        <v>2.5833333333333335</v>
      </c>
      <c r="M127">
        <v>3.9166666666666665</v>
      </c>
      <c r="N127">
        <v>4.25</v>
      </c>
      <c r="O127">
        <v>4</v>
      </c>
      <c r="P127">
        <v>3.9166666666666665</v>
      </c>
      <c r="Q127">
        <v>3.75</v>
      </c>
      <c r="R127">
        <v>4.166666666666667</v>
      </c>
      <c r="S127">
        <v>4.083333333333333</v>
      </c>
      <c r="T127">
        <v>4.333333333333333</v>
      </c>
    </row>
    <row r="128" spans="1:20" x14ac:dyDescent="0.25">
      <c r="A128" t="s">
        <v>64</v>
      </c>
      <c r="B128" t="s">
        <v>448</v>
      </c>
      <c r="C128" t="s">
        <v>659</v>
      </c>
      <c r="D128">
        <v>20</v>
      </c>
      <c r="E128">
        <v>12</v>
      </c>
      <c r="F128">
        <v>0.6</v>
      </c>
      <c r="G128">
        <v>0.5</v>
      </c>
      <c r="H128">
        <v>4.083333333333333</v>
      </c>
      <c r="I128">
        <v>0.75</v>
      </c>
      <c r="J128">
        <v>2.8333333333333335</v>
      </c>
      <c r="K128">
        <v>2</v>
      </c>
      <c r="L128">
        <v>2.8333333333333335</v>
      </c>
      <c r="M128">
        <v>4.666666666666667</v>
      </c>
      <c r="N128">
        <v>4.833333333333333</v>
      </c>
      <c r="O128">
        <v>4.25</v>
      </c>
      <c r="P128">
        <v>3.75</v>
      </c>
      <c r="Q128">
        <v>4.166666666666667</v>
      </c>
      <c r="R128">
        <v>4.583333333333333</v>
      </c>
      <c r="S128">
        <v>4.583333333333333</v>
      </c>
      <c r="T128">
        <v>4.75</v>
      </c>
    </row>
    <row r="129" spans="1:20" x14ac:dyDescent="0.25">
      <c r="A129" t="s">
        <v>64</v>
      </c>
      <c r="B129" t="s">
        <v>450</v>
      </c>
      <c r="C129" t="s">
        <v>660</v>
      </c>
      <c r="D129">
        <v>22</v>
      </c>
      <c r="E129">
        <v>3</v>
      </c>
      <c r="F129">
        <v>0.13636363636363635</v>
      </c>
      <c r="G129">
        <v>0</v>
      </c>
      <c r="H129">
        <v>3.6666666666666665</v>
      </c>
      <c r="I129">
        <v>0</v>
      </c>
      <c r="J129">
        <v>2.3333333333333335</v>
      </c>
      <c r="L129">
        <v>2.3333333333333335</v>
      </c>
      <c r="M129">
        <v>4</v>
      </c>
      <c r="N129">
        <v>4</v>
      </c>
      <c r="O129">
        <v>4</v>
      </c>
      <c r="P129">
        <v>3</v>
      </c>
      <c r="Q129">
        <v>3</v>
      </c>
      <c r="R129">
        <v>4.333333333333333</v>
      </c>
      <c r="S129">
        <v>3.6666666666666665</v>
      </c>
      <c r="T129">
        <v>3.6666666666666665</v>
      </c>
    </row>
    <row r="130" spans="1:20" x14ac:dyDescent="0.25">
      <c r="A130" t="s">
        <v>65</v>
      </c>
      <c r="B130" t="s">
        <v>365</v>
      </c>
      <c r="C130" t="s">
        <v>195</v>
      </c>
      <c r="D130">
        <v>14</v>
      </c>
      <c r="E130">
        <v>12</v>
      </c>
      <c r="F130">
        <v>0.8571428571428571</v>
      </c>
      <c r="G130">
        <v>0.41666666666666669</v>
      </c>
      <c r="H130">
        <v>4.083333333333333</v>
      </c>
      <c r="I130">
        <v>0.58333333333333337</v>
      </c>
      <c r="J130">
        <v>2.8333333333333335</v>
      </c>
      <c r="K130">
        <v>2.5833333333333335</v>
      </c>
      <c r="L130">
        <v>2.8333333333333335</v>
      </c>
      <c r="M130">
        <v>4.666666666666667</v>
      </c>
      <c r="N130">
        <v>4.583333333333333</v>
      </c>
      <c r="O130">
        <v>4.25</v>
      </c>
      <c r="P130">
        <v>4.5</v>
      </c>
      <c r="Q130">
        <v>4.5</v>
      </c>
      <c r="R130">
        <v>4.666666666666667</v>
      </c>
      <c r="S130">
        <v>4.583333333333333</v>
      </c>
      <c r="T130">
        <v>4.75</v>
      </c>
    </row>
    <row r="131" spans="1:20" x14ac:dyDescent="0.25">
      <c r="A131" t="s">
        <v>65</v>
      </c>
      <c r="B131" t="s">
        <v>370</v>
      </c>
      <c r="C131" t="s">
        <v>1626</v>
      </c>
      <c r="D131">
        <v>6</v>
      </c>
      <c r="E131">
        <v>6</v>
      </c>
      <c r="F131">
        <v>1</v>
      </c>
      <c r="G131">
        <v>0.16666666666666666</v>
      </c>
      <c r="H131">
        <v>4.333333333333333</v>
      </c>
      <c r="I131">
        <v>0.5</v>
      </c>
      <c r="J131">
        <v>2.8333333333333335</v>
      </c>
      <c r="K131">
        <v>2.3333333333333335</v>
      </c>
      <c r="L131">
        <v>2.8333333333333335</v>
      </c>
      <c r="M131">
        <v>5</v>
      </c>
      <c r="N131">
        <v>5</v>
      </c>
      <c r="O131">
        <v>4.666666666666667</v>
      </c>
      <c r="P131">
        <v>4.5</v>
      </c>
      <c r="Q131">
        <v>4.5</v>
      </c>
      <c r="R131">
        <v>4.666666666666667</v>
      </c>
      <c r="S131">
        <v>4.666666666666667</v>
      </c>
      <c r="T131">
        <v>4.833333333333333</v>
      </c>
    </row>
    <row r="132" spans="1:20" x14ac:dyDescent="0.25">
      <c r="A132" t="s">
        <v>66</v>
      </c>
      <c r="B132" t="s">
        <v>448</v>
      </c>
      <c r="C132" t="s">
        <v>196</v>
      </c>
      <c r="D132">
        <v>17</v>
      </c>
      <c r="E132">
        <v>13</v>
      </c>
      <c r="F132">
        <v>0.76470588235294112</v>
      </c>
      <c r="G132">
        <v>0.30769230769230771</v>
      </c>
      <c r="H132">
        <v>3.9230769230769229</v>
      </c>
      <c r="I132">
        <v>0.46153846153846156</v>
      </c>
      <c r="J132">
        <v>2.6153846153846154</v>
      </c>
      <c r="K132">
        <v>2.5384615384615383</v>
      </c>
      <c r="L132">
        <v>2.6153846153846154</v>
      </c>
      <c r="M132">
        <v>4.7692307692307692</v>
      </c>
      <c r="N132">
        <v>4.7692307692307692</v>
      </c>
      <c r="O132">
        <v>4.4615384615384617</v>
      </c>
      <c r="P132">
        <v>4.0769230769230766</v>
      </c>
      <c r="Q132">
        <v>4.2307692307692308</v>
      </c>
      <c r="R132">
        <v>4.7692307692307692</v>
      </c>
      <c r="S132">
        <v>4.615384615384615</v>
      </c>
      <c r="T132">
        <v>4.6923076923076925</v>
      </c>
    </row>
    <row r="133" spans="1:20" x14ac:dyDescent="0.25">
      <c r="A133" t="s">
        <v>68</v>
      </c>
      <c r="B133" t="s">
        <v>365</v>
      </c>
      <c r="C133" t="s">
        <v>1297</v>
      </c>
      <c r="D133">
        <v>15</v>
      </c>
      <c r="E133">
        <v>4</v>
      </c>
      <c r="F133">
        <v>0.26666666666666666</v>
      </c>
      <c r="G133">
        <v>0.75</v>
      </c>
      <c r="H133">
        <v>3.25</v>
      </c>
      <c r="I133">
        <v>0.75</v>
      </c>
      <c r="J133">
        <v>2.25</v>
      </c>
      <c r="K133">
        <v>2.3333333333333335</v>
      </c>
      <c r="L133">
        <v>2.25</v>
      </c>
      <c r="M133">
        <v>3.75</v>
      </c>
      <c r="N133">
        <v>4</v>
      </c>
      <c r="O133">
        <v>3.75</v>
      </c>
      <c r="P133">
        <v>3.25</v>
      </c>
      <c r="Q133">
        <v>3.25</v>
      </c>
      <c r="R133">
        <v>3.5</v>
      </c>
      <c r="S133">
        <v>3.75</v>
      </c>
      <c r="T133">
        <v>3.75</v>
      </c>
    </row>
    <row r="134" spans="1:20" x14ac:dyDescent="0.25">
      <c r="A134" t="s">
        <v>68</v>
      </c>
      <c r="B134" t="s">
        <v>368</v>
      </c>
      <c r="C134" t="s">
        <v>197</v>
      </c>
      <c r="D134">
        <v>21</v>
      </c>
      <c r="E134">
        <v>10</v>
      </c>
      <c r="F134">
        <v>0.47619047619047616</v>
      </c>
      <c r="G134">
        <v>0.1</v>
      </c>
      <c r="H134">
        <v>4.3</v>
      </c>
      <c r="I134">
        <v>0.2</v>
      </c>
      <c r="J134">
        <v>2.7777777777777777</v>
      </c>
      <c r="K134">
        <v>2.2999999999999998</v>
      </c>
      <c r="L134">
        <v>2.7777777777777777</v>
      </c>
      <c r="M134">
        <v>4.5999999999999996</v>
      </c>
      <c r="N134">
        <v>4.7</v>
      </c>
      <c r="O134">
        <v>4.5999999999999996</v>
      </c>
      <c r="P134">
        <v>4.3</v>
      </c>
      <c r="Q134">
        <v>4.2</v>
      </c>
      <c r="R134">
        <v>4.5999999999999996</v>
      </c>
      <c r="S134">
        <v>4.7</v>
      </c>
      <c r="T134">
        <v>4.5999999999999996</v>
      </c>
    </row>
    <row r="135" spans="1:20" x14ac:dyDescent="0.25">
      <c r="A135" t="s">
        <v>68</v>
      </c>
      <c r="B135" t="s">
        <v>500</v>
      </c>
      <c r="C135" t="s">
        <v>1419</v>
      </c>
      <c r="D135">
        <v>21</v>
      </c>
      <c r="E135">
        <v>12</v>
      </c>
      <c r="F135">
        <v>0.5714285714285714</v>
      </c>
      <c r="G135">
        <v>0.16666666666666666</v>
      </c>
      <c r="H135">
        <v>4.416666666666667</v>
      </c>
      <c r="I135">
        <v>0.33333333333333331</v>
      </c>
      <c r="J135">
        <v>2.9166666666666665</v>
      </c>
      <c r="K135">
        <v>1.9166666666666667</v>
      </c>
      <c r="L135">
        <v>2.9166666666666665</v>
      </c>
      <c r="M135">
        <v>4.5</v>
      </c>
      <c r="N135">
        <v>4.5</v>
      </c>
      <c r="O135">
        <v>4</v>
      </c>
      <c r="P135">
        <v>3.3333333333333335</v>
      </c>
      <c r="Q135">
        <v>3.9166666666666665</v>
      </c>
      <c r="R135">
        <v>4</v>
      </c>
      <c r="S135">
        <v>4</v>
      </c>
      <c r="T135">
        <v>4.166666666666667</v>
      </c>
    </row>
    <row r="136" spans="1:20" x14ac:dyDescent="0.25">
      <c r="A136" t="s">
        <v>69</v>
      </c>
      <c r="B136" t="s">
        <v>406</v>
      </c>
      <c r="C136" t="s">
        <v>198</v>
      </c>
      <c r="D136">
        <v>23</v>
      </c>
      <c r="E136">
        <v>16</v>
      </c>
      <c r="F136">
        <v>0.69565217391304346</v>
      </c>
      <c r="G136">
        <v>0.3125</v>
      </c>
      <c r="H136">
        <v>3.6875</v>
      </c>
      <c r="I136">
        <v>0.4375</v>
      </c>
      <c r="J136">
        <v>2.5</v>
      </c>
      <c r="K136">
        <v>2.125</v>
      </c>
      <c r="L136">
        <v>2.5</v>
      </c>
      <c r="M136">
        <v>4.5625</v>
      </c>
      <c r="N136">
        <v>4.375</v>
      </c>
      <c r="O136">
        <v>4.125</v>
      </c>
      <c r="P136">
        <v>3.6875</v>
      </c>
      <c r="Q136">
        <v>3.9375</v>
      </c>
      <c r="R136">
        <v>4.125</v>
      </c>
      <c r="S136">
        <v>4</v>
      </c>
      <c r="T136">
        <v>4.1875</v>
      </c>
    </row>
    <row r="137" spans="1:20" x14ac:dyDescent="0.25">
      <c r="A137" t="s">
        <v>69</v>
      </c>
      <c r="B137" t="s">
        <v>526</v>
      </c>
      <c r="C137" t="s">
        <v>1635</v>
      </c>
      <c r="D137">
        <v>17</v>
      </c>
      <c r="E137">
        <v>13</v>
      </c>
      <c r="F137">
        <v>0.76470588235294112</v>
      </c>
      <c r="G137">
        <v>0.30769230769230771</v>
      </c>
      <c r="H137">
        <v>3.8461538461538463</v>
      </c>
      <c r="I137">
        <v>0.53846153846153844</v>
      </c>
      <c r="J137">
        <v>2.8333333333333335</v>
      </c>
      <c r="K137">
        <v>2.1538461538461537</v>
      </c>
      <c r="L137">
        <v>2.8333333333333335</v>
      </c>
      <c r="M137">
        <v>4.3076923076923075</v>
      </c>
      <c r="N137">
        <v>4.2307692307692308</v>
      </c>
      <c r="O137">
        <v>4.2307692307692308</v>
      </c>
      <c r="P137">
        <v>3.7692307692307692</v>
      </c>
      <c r="Q137">
        <v>3.3846153846153846</v>
      </c>
      <c r="R137">
        <v>3.6923076923076925</v>
      </c>
      <c r="S137">
        <v>3.9230769230769229</v>
      </c>
      <c r="T137">
        <v>4.0769230769230766</v>
      </c>
    </row>
    <row r="138" spans="1:20" x14ac:dyDescent="0.25">
      <c r="A138" t="s">
        <v>69</v>
      </c>
      <c r="B138" t="s">
        <v>534</v>
      </c>
      <c r="C138" t="s">
        <v>1639</v>
      </c>
      <c r="D138">
        <v>15</v>
      </c>
      <c r="E138">
        <v>6</v>
      </c>
      <c r="F138">
        <v>0.4</v>
      </c>
      <c r="G138">
        <v>0.16666666666666666</v>
      </c>
      <c r="H138">
        <v>4.5</v>
      </c>
      <c r="I138">
        <v>0.16666666666666666</v>
      </c>
      <c r="J138">
        <v>2.8333333333333335</v>
      </c>
      <c r="K138">
        <v>2.5</v>
      </c>
      <c r="L138">
        <v>2.8333333333333335</v>
      </c>
      <c r="M138">
        <v>4.666666666666667</v>
      </c>
      <c r="N138">
        <v>4.666666666666667</v>
      </c>
      <c r="O138">
        <v>4.5</v>
      </c>
      <c r="P138">
        <v>4.333333333333333</v>
      </c>
      <c r="Q138">
        <v>4.333333333333333</v>
      </c>
      <c r="R138">
        <v>4.166666666666667</v>
      </c>
      <c r="S138">
        <v>4.5</v>
      </c>
      <c r="T138">
        <v>4.833333333333333</v>
      </c>
    </row>
    <row r="139" spans="1:20" x14ac:dyDescent="0.25">
      <c r="A139" t="s">
        <v>69</v>
      </c>
      <c r="B139" t="s">
        <v>540</v>
      </c>
      <c r="C139" t="s">
        <v>1644</v>
      </c>
      <c r="D139">
        <v>11</v>
      </c>
      <c r="E139">
        <v>9</v>
      </c>
      <c r="F139">
        <v>0.81818181818181823</v>
      </c>
      <c r="G139">
        <v>0.1111111111111111</v>
      </c>
      <c r="H139">
        <v>4.666666666666667</v>
      </c>
      <c r="I139">
        <v>0.33333333333333331</v>
      </c>
      <c r="J139">
        <v>2.875</v>
      </c>
      <c r="K139">
        <v>2.375</v>
      </c>
      <c r="L139">
        <v>2.875</v>
      </c>
      <c r="M139">
        <v>4.7777777777777777</v>
      </c>
      <c r="N139">
        <v>4.8888888888888893</v>
      </c>
      <c r="O139">
        <v>4.5555555555555554</v>
      </c>
      <c r="P139">
        <v>4.1111111111111107</v>
      </c>
      <c r="Q139">
        <v>3.8888888888888888</v>
      </c>
      <c r="R139">
        <v>4.5555555555555554</v>
      </c>
      <c r="S139">
        <v>4.666666666666667</v>
      </c>
      <c r="T139">
        <v>4.666666666666667</v>
      </c>
    </row>
    <row r="140" spans="1:20" x14ac:dyDescent="0.25">
      <c r="A140" t="s">
        <v>69</v>
      </c>
      <c r="B140" t="s">
        <v>460</v>
      </c>
      <c r="C140" t="s">
        <v>1645</v>
      </c>
      <c r="D140">
        <v>18</v>
      </c>
      <c r="E140">
        <v>13</v>
      </c>
      <c r="F140">
        <v>0.72222222222222221</v>
      </c>
      <c r="G140">
        <v>0.15384615384615385</v>
      </c>
      <c r="H140">
        <v>4.5384615384615383</v>
      </c>
      <c r="I140">
        <v>0.23076923076923078</v>
      </c>
      <c r="J140">
        <v>2.9230769230769229</v>
      </c>
      <c r="K140">
        <v>2.3076923076923075</v>
      </c>
      <c r="L140">
        <v>2.9230769230769229</v>
      </c>
      <c r="M140">
        <v>4.6923076923076925</v>
      </c>
      <c r="N140">
        <v>4.7692307692307692</v>
      </c>
      <c r="O140">
        <v>4.615384615384615</v>
      </c>
      <c r="P140">
        <v>4.0769230769230766</v>
      </c>
      <c r="Q140">
        <v>3.9230769230769229</v>
      </c>
      <c r="R140">
        <v>4.5384615384615383</v>
      </c>
      <c r="S140">
        <v>4.4615384615384617</v>
      </c>
      <c r="T140">
        <v>4.4615384615384617</v>
      </c>
    </row>
    <row r="141" spans="1:20" x14ac:dyDescent="0.25">
      <c r="A141" t="s">
        <v>72</v>
      </c>
      <c r="B141" t="s">
        <v>372</v>
      </c>
      <c r="C141" t="s">
        <v>1650</v>
      </c>
      <c r="D141">
        <v>14</v>
      </c>
      <c r="E141">
        <v>6</v>
      </c>
      <c r="F141">
        <v>0.42857142857142855</v>
      </c>
      <c r="G141">
        <v>0.33333333333333331</v>
      </c>
      <c r="H141">
        <v>4.333333333333333</v>
      </c>
      <c r="I141">
        <v>0.33333333333333331</v>
      </c>
      <c r="J141">
        <v>2.8333333333333335</v>
      </c>
      <c r="K141">
        <v>2.4</v>
      </c>
      <c r="L141">
        <v>2.8333333333333335</v>
      </c>
      <c r="M141">
        <v>4.833333333333333</v>
      </c>
      <c r="N141">
        <v>4.666666666666667</v>
      </c>
      <c r="O141">
        <v>4.833333333333333</v>
      </c>
      <c r="P141">
        <v>4.666666666666667</v>
      </c>
      <c r="Q141">
        <v>4.833333333333333</v>
      </c>
      <c r="R141">
        <v>4.833333333333333</v>
      </c>
      <c r="S141">
        <v>4.833333333333333</v>
      </c>
      <c r="T141">
        <v>4.833333333333333</v>
      </c>
    </row>
    <row r="142" spans="1:20" x14ac:dyDescent="0.25">
      <c r="A142" t="s">
        <v>72</v>
      </c>
      <c r="B142" t="s">
        <v>376</v>
      </c>
      <c r="C142" t="s">
        <v>1651</v>
      </c>
      <c r="D142">
        <v>13</v>
      </c>
      <c r="E142">
        <v>9</v>
      </c>
      <c r="F142">
        <v>0.69230769230769229</v>
      </c>
      <c r="G142">
        <v>0.66666666666666663</v>
      </c>
      <c r="H142">
        <v>4</v>
      </c>
      <c r="I142">
        <v>0.66666666666666663</v>
      </c>
      <c r="J142">
        <v>2.7777777777777777</v>
      </c>
      <c r="K142">
        <v>2.375</v>
      </c>
      <c r="L142">
        <v>2.7777777777777777</v>
      </c>
      <c r="M142">
        <v>4.5555555555555554</v>
      </c>
      <c r="N142">
        <v>4.333333333333333</v>
      </c>
      <c r="O142">
        <v>4.4444444444444446</v>
      </c>
      <c r="P142">
        <v>4.2222222222222223</v>
      </c>
      <c r="Q142">
        <v>3.8888888888888888</v>
      </c>
      <c r="R142">
        <v>4.333333333333333</v>
      </c>
      <c r="S142">
        <v>4.2222222222222223</v>
      </c>
      <c r="T142">
        <v>4.4444444444444446</v>
      </c>
    </row>
    <row r="143" spans="1:20" x14ac:dyDescent="0.25">
      <c r="A143" t="s">
        <v>72</v>
      </c>
      <c r="B143" t="s">
        <v>406</v>
      </c>
      <c r="C143" t="s">
        <v>1652</v>
      </c>
      <c r="D143">
        <v>22</v>
      </c>
      <c r="E143">
        <v>7</v>
      </c>
      <c r="F143">
        <v>0.31818181818181818</v>
      </c>
      <c r="G143">
        <v>0.42857142857142855</v>
      </c>
      <c r="H143">
        <v>3.7142857142857144</v>
      </c>
      <c r="I143">
        <v>0.5714285714285714</v>
      </c>
      <c r="J143">
        <v>2.7142857142857144</v>
      </c>
      <c r="K143">
        <v>2.1666666666666665</v>
      </c>
      <c r="L143">
        <v>2.7142857142857144</v>
      </c>
      <c r="M143">
        <v>4.4285714285714288</v>
      </c>
      <c r="N143">
        <v>4.4285714285714288</v>
      </c>
      <c r="O143">
        <v>4.2857142857142856</v>
      </c>
      <c r="P143">
        <v>3.7142857142857144</v>
      </c>
      <c r="Q143">
        <v>3.7142857142857144</v>
      </c>
      <c r="R143">
        <v>4.1428571428571432</v>
      </c>
      <c r="S143">
        <v>4.1428571428571432</v>
      </c>
      <c r="T143">
        <v>4.5714285714285712</v>
      </c>
    </row>
    <row r="144" spans="1:20" x14ac:dyDescent="0.25">
      <c r="A144" t="s">
        <v>73</v>
      </c>
      <c r="B144" t="s">
        <v>370</v>
      </c>
      <c r="C144" t="s">
        <v>1658</v>
      </c>
      <c r="D144">
        <v>20</v>
      </c>
      <c r="E144">
        <v>1</v>
      </c>
      <c r="F144">
        <v>0.05</v>
      </c>
      <c r="G144">
        <v>1</v>
      </c>
      <c r="H144">
        <v>1</v>
      </c>
      <c r="I144">
        <v>1</v>
      </c>
      <c r="M144">
        <v>4</v>
      </c>
      <c r="N144">
        <v>4</v>
      </c>
      <c r="O144">
        <v>4</v>
      </c>
      <c r="P144">
        <v>4</v>
      </c>
      <c r="Q144">
        <v>4</v>
      </c>
      <c r="R144">
        <v>4</v>
      </c>
      <c r="S144">
        <v>4</v>
      </c>
      <c r="T144">
        <v>4</v>
      </c>
    </row>
    <row r="145" spans="1:20" x14ac:dyDescent="0.25">
      <c r="A145" t="s">
        <v>73</v>
      </c>
      <c r="B145" t="s">
        <v>454</v>
      </c>
      <c r="C145" t="s">
        <v>1661</v>
      </c>
      <c r="D145">
        <v>25</v>
      </c>
      <c r="E145">
        <v>16</v>
      </c>
      <c r="F145">
        <v>0.64</v>
      </c>
      <c r="G145">
        <v>0.3125</v>
      </c>
      <c r="H145">
        <v>4.375</v>
      </c>
      <c r="I145">
        <v>0.5625</v>
      </c>
      <c r="J145">
        <v>2.8125</v>
      </c>
      <c r="K145">
        <v>2.2857142857142856</v>
      </c>
      <c r="L145">
        <v>2.8125</v>
      </c>
      <c r="M145">
        <v>4.625</v>
      </c>
      <c r="N145">
        <v>4.5625</v>
      </c>
      <c r="O145">
        <v>4.375</v>
      </c>
      <c r="P145">
        <v>3.875</v>
      </c>
      <c r="Q145">
        <v>3.75</v>
      </c>
      <c r="R145">
        <v>4.625</v>
      </c>
      <c r="S145">
        <v>4.5</v>
      </c>
      <c r="T145">
        <v>4.375</v>
      </c>
    </row>
    <row r="146" spans="1:20" x14ac:dyDescent="0.25">
      <c r="A146" t="s">
        <v>73</v>
      </c>
      <c r="B146" t="s">
        <v>500</v>
      </c>
      <c r="C146" t="s">
        <v>739</v>
      </c>
      <c r="D146">
        <v>26</v>
      </c>
      <c r="E146">
        <v>3</v>
      </c>
      <c r="F146">
        <v>0.11538461538461539</v>
      </c>
      <c r="G146">
        <v>0.66666666666666663</v>
      </c>
      <c r="H146">
        <v>4.333333333333333</v>
      </c>
      <c r="I146">
        <v>1</v>
      </c>
      <c r="J146">
        <v>2.3333333333333335</v>
      </c>
      <c r="K146">
        <v>2.3333333333333335</v>
      </c>
      <c r="L146">
        <v>2.3333333333333335</v>
      </c>
      <c r="M146">
        <v>4.333333333333333</v>
      </c>
      <c r="N146">
        <v>4.333333333333333</v>
      </c>
      <c r="O146">
        <v>4</v>
      </c>
      <c r="P146">
        <v>3.6666666666666665</v>
      </c>
      <c r="Q146">
        <v>3.6666666666666665</v>
      </c>
      <c r="R146">
        <v>4</v>
      </c>
      <c r="S146">
        <v>3.6666666666666665</v>
      </c>
      <c r="T146">
        <v>4</v>
      </c>
    </row>
    <row r="147" spans="1:20" x14ac:dyDescent="0.25">
      <c r="A147" t="s">
        <v>73</v>
      </c>
      <c r="B147" t="s">
        <v>502</v>
      </c>
      <c r="C147" t="s">
        <v>1798</v>
      </c>
      <c r="D147">
        <v>26</v>
      </c>
      <c r="E147">
        <v>3</v>
      </c>
      <c r="F147">
        <v>0.11538461538461539</v>
      </c>
      <c r="G147">
        <v>0.66666666666666663</v>
      </c>
      <c r="H147">
        <v>2.6666666666666665</v>
      </c>
      <c r="I147">
        <v>0.66666666666666663</v>
      </c>
      <c r="J147">
        <v>2.3333333333333335</v>
      </c>
      <c r="K147">
        <v>2.3333333333333335</v>
      </c>
      <c r="L147">
        <v>2.3333333333333335</v>
      </c>
      <c r="M147">
        <v>4.666666666666667</v>
      </c>
      <c r="N147">
        <v>4.666666666666667</v>
      </c>
      <c r="O147">
        <v>4.666666666666667</v>
      </c>
      <c r="P147">
        <v>4.333333333333333</v>
      </c>
      <c r="Q147">
        <v>4</v>
      </c>
      <c r="R147">
        <v>3.6666666666666665</v>
      </c>
      <c r="S147">
        <v>4.666666666666667</v>
      </c>
      <c r="T147">
        <v>5</v>
      </c>
    </row>
    <row r="148" spans="1:20" x14ac:dyDescent="0.25">
      <c r="A148" t="s">
        <v>74</v>
      </c>
      <c r="B148" t="s">
        <v>365</v>
      </c>
      <c r="C148" t="s">
        <v>683</v>
      </c>
      <c r="D148">
        <v>12</v>
      </c>
      <c r="E148">
        <v>2</v>
      </c>
      <c r="F148">
        <v>0.16666666666666666</v>
      </c>
      <c r="G148">
        <v>0</v>
      </c>
      <c r="H148">
        <v>4</v>
      </c>
      <c r="I148">
        <v>0</v>
      </c>
      <c r="J148">
        <v>1.5</v>
      </c>
      <c r="K148">
        <v>2</v>
      </c>
      <c r="L148">
        <v>1.5</v>
      </c>
      <c r="M148">
        <v>4</v>
      </c>
      <c r="N148">
        <v>3</v>
      </c>
      <c r="O148">
        <v>3</v>
      </c>
      <c r="P148">
        <v>2.5</v>
      </c>
      <c r="Q148">
        <v>2</v>
      </c>
      <c r="R148">
        <v>3</v>
      </c>
      <c r="S148">
        <v>2.5</v>
      </c>
      <c r="T148">
        <v>2.5</v>
      </c>
    </row>
    <row r="149" spans="1:20" x14ac:dyDescent="0.25">
      <c r="A149" t="s">
        <v>74</v>
      </c>
      <c r="B149" t="s">
        <v>368</v>
      </c>
      <c r="C149" t="s">
        <v>1663</v>
      </c>
      <c r="D149">
        <v>22</v>
      </c>
      <c r="E149">
        <v>4</v>
      </c>
      <c r="F149">
        <v>0.18181818181818182</v>
      </c>
      <c r="G149">
        <v>0.25</v>
      </c>
      <c r="H149">
        <v>4.25</v>
      </c>
      <c r="I149">
        <v>0.25</v>
      </c>
      <c r="J149">
        <v>2.5</v>
      </c>
      <c r="K149">
        <v>2</v>
      </c>
      <c r="L149">
        <v>2.5</v>
      </c>
      <c r="M149">
        <v>4.25</v>
      </c>
      <c r="N149">
        <v>4</v>
      </c>
      <c r="O149">
        <v>4</v>
      </c>
      <c r="P149">
        <v>3.25</v>
      </c>
      <c r="Q149">
        <v>3</v>
      </c>
      <c r="R149">
        <v>4.25</v>
      </c>
      <c r="S149">
        <v>3.5</v>
      </c>
      <c r="T149">
        <v>3.75</v>
      </c>
    </row>
    <row r="150" spans="1:20" x14ac:dyDescent="0.25">
      <c r="A150" t="s">
        <v>74</v>
      </c>
      <c r="B150" t="s">
        <v>448</v>
      </c>
      <c r="C150" t="s">
        <v>688</v>
      </c>
      <c r="D150">
        <v>26</v>
      </c>
      <c r="E150">
        <v>1</v>
      </c>
      <c r="F150">
        <v>3.8461538461538464E-2</v>
      </c>
      <c r="G150">
        <v>0</v>
      </c>
      <c r="H150">
        <v>4</v>
      </c>
      <c r="I150">
        <v>0</v>
      </c>
      <c r="J150">
        <v>2</v>
      </c>
      <c r="K150">
        <v>2</v>
      </c>
      <c r="L150">
        <v>2</v>
      </c>
      <c r="M150">
        <v>4</v>
      </c>
      <c r="N150">
        <v>4</v>
      </c>
      <c r="O150">
        <v>4</v>
      </c>
      <c r="P150">
        <v>4</v>
      </c>
      <c r="Q150">
        <v>4</v>
      </c>
      <c r="R150">
        <v>4</v>
      </c>
      <c r="S150">
        <v>4</v>
      </c>
      <c r="T150">
        <v>4</v>
      </c>
    </row>
    <row r="151" spans="1:20" x14ac:dyDescent="0.25">
      <c r="A151" t="s">
        <v>78</v>
      </c>
      <c r="B151" t="s">
        <v>406</v>
      </c>
      <c r="C151" t="s">
        <v>200</v>
      </c>
      <c r="D151">
        <v>28</v>
      </c>
      <c r="E151">
        <v>24</v>
      </c>
      <c r="F151">
        <v>0.8571428571428571</v>
      </c>
      <c r="G151">
        <v>0.5</v>
      </c>
      <c r="H151">
        <v>3.5416666666666665</v>
      </c>
      <c r="I151">
        <v>0.66666666666666663</v>
      </c>
      <c r="J151">
        <v>2.7826086956521738</v>
      </c>
      <c r="K151">
        <v>2.0555555555555554</v>
      </c>
      <c r="L151">
        <v>2.7826086956521738</v>
      </c>
      <c r="M151">
        <v>4.416666666666667</v>
      </c>
      <c r="N151">
        <v>4.166666666666667</v>
      </c>
      <c r="O151">
        <v>3.8333333333333335</v>
      </c>
      <c r="P151">
        <v>3.5416666666666665</v>
      </c>
      <c r="Q151">
        <v>3.25</v>
      </c>
      <c r="R151">
        <v>4.083333333333333</v>
      </c>
      <c r="S151">
        <v>4.125</v>
      </c>
      <c r="T151">
        <v>4.083333333333333</v>
      </c>
    </row>
    <row r="152" spans="1:20" x14ac:dyDescent="0.25">
      <c r="A152" t="s">
        <v>78</v>
      </c>
      <c r="B152" t="s">
        <v>408</v>
      </c>
      <c r="C152" t="s">
        <v>1681</v>
      </c>
      <c r="D152">
        <v>25</v>
      </c>
      <c r="E152">
        <v>1</v>
      </c>
      <c r="F152">
        <v>0.04</v>
      </c>
      <c r="G152">
        <v>0</v>
      </c>
      <c r="H152">
        <v>4</v>
      </c>
      <c r="I152">
        <v>0</v>
      </c>
      <c r="J152">
        <v>1</v>
      </c>
      <c r="K152">
        <v>1</v>
      </c>
      <c r="L152">
        <v>1</v>
      </c>
      <c r="M152">
        <v>4</v>
      </c>
      <c r="N152">
        <v>3</v>
      </c>
      <c r="O152">
        <v>2</v>
      </c>
      <c r="P152">
        <v>1</v>
      </c>
      <c r="Q152">
        <v>1</v>
      </c>
      <c r="R152">
        <v>1</v>
      </c>
      <c r="S152">
        <v>1</v>
      </c>
      <c r="T152">
        <v>1</v>
      </c>
    </row>
    <row r="153" spans="1:20" x14ac:dyDescent="0.25">
      <c r="A153" t="s">
        <v>78</v>
      </c>
      <c r="B153" t="s">
        <v>598</v>
      </c>
      <c r="C153" t="s">
        <v>696</v>
      </c>
      <c r="D153">
        <v>24</v>
      </c>
      <c r="E153">
        <v>4</v>
      </c>
      <c r="F153">
        <v>0.16666666666666666</v>
      </c>
      <c r="G153">
        <v>0.5</v>
      </c>
      <c r="H153">
        <v>3.75</v>
      </c>
      <c r="I153">
        <v>0.75</v>
      </c>
      <c r="J153">
        <v>2.75</v>
      </c>
      <c r="K153">
        <v>2.3333333333333335</v>
      </c>
      <c r="L153">
        <v>2.75</v>
      </c>
      <c r="M153">
        <v>4.25</v>
      </c>
      <c r="N153">
        <v>4.25</v>
      </c>
      <c r="O153">
        <v>4.25</v>
      </c>
      <c r="P153">
        <v>4</v>
      </c>
      <c r="Q153">
        <v>3.75</v>
      </c>
      <c r="R153">
        <v>4.5</v>
      </c>
      <c r="S153">
        <v>4.25</v>
      </c>
      <c r="T153">
        <v>4.25</v>
      </c>
    </row>
    <row r="154" spans="1:20" x14ac:dyDescent="0.25">
      <c r="A154" t="s">
        <v>78</v>
      </c>
      <c r="B154" t="s">
        <v>410</v>
      </c>
      <c r="C154" t="s">
        <v>1682</v>
      </c>
      <c r="D154">
        <v>13</v>
      </c>
      <c r="E154">
        <v>2</v>
      </c>
      <c r="F154">
        <v>0.15384615384615385</v>
      </c>
      <c r="G154">
        <v>1</v>
      </c>
      <c r="H154">
        <v>3.5</v>
      </c>
      <c r="I154">
        <v>1</v>
      </c>
      <c r="J154">
        <v>2.5</v>
      </c>
      <c r="K154">
        <v>2</v>
      </c>
      <c r="L154">
        <v>2.5</v>
      </c>
      <c r="M154">
        <v>4.5</v>
      </c>
      <c r="N154">
        <v>4.5</v>
      </c>
      <c r="O154">
        <v>4.5</v>
      </c>
      <c r="P154">
        <v>4.5</v>
      </c>
      <c r="Q154">
        <v>4.5</v>
      </c>
      <c r="R154">
        <v>4.5</v>
      </c>
      <c r="S154">
        <v>4.5</v>
      </c>
      <c r="T154">
        <v>4.5</v>
      </c>
    </row>
    <row r="155" spans="1:20" x14ac:dyDescent="0.25">
      <c r="A155" t="s">
        <v>78</v>
      </c>
      <c r="B155" t="s">
        <v>458</v>
      </c>
      <c r="C155" t="s">
        <v>1683</v>
      </c>
      <c r="D155">
        <v>26</v>
      </c>
      <c r="E155">
        <v>3</v>
      </c>
      <c r="F155">
        <v>0.11538461538461539</v>
      </c>
      <c r="G155">
        <v>0.33333333333333331</v>
      </c>
      <c r="H155">
        <v>4</v>
      </c>
      <c r="I155">
        <v>0.66666666666666663</v>
      </c>
      <c r="J155">
        <v>2.6666666666666665</v>
      </c>
      <c r="K155">
        <v>2.3333333333333335</v>
      </c>
      <c r="L155">
        <v>2.6666666666666665</v>
      </c>
      <c r="M155">
        <v>4.333333333333333</v>
      </c>
      <c r="N155">
        <v>4.333333333333333</v>
      </c>
      <c r="O155">
        <v>4.333333333333333</v>
      </c>
      <c r="P155">
        <v>3.6666666666666665</v>
      </c>
      <c r="Q155">
        <v>4</v>
      </c>
      <c r="R155">
        <v>4.666666666666667</v>
      </c>
      <c r="S155">
        <v>4.333333333333333</v>
      </c>
      <c r="T155">
        <v>4.666666666666667</v>
      </c>
    </row>
    <row r="156" spans="1:20" x14ac:dyDescent="0.25">
      <c r="A156" t="s">
        <v>79</v>
      </c>
      <c r="B156" t="s">
        <v>406</v>
      </c>
      <c r="C156" t="s">
        <v>201</v>
      </c>
      <c r="D156">
        <v>27</v>
      </c>
      <c r="E156">
        <v>8</v>
      </c>
      <c r="F156">
        <v>0.29629629629629628</v>
      </c>
      <c r="G156">
        <v>0.625</v>
      </c>
      <c r="H156">
        <v>4.375</v>
      </c>
      <c r="I156">
        <v>0.75</v>
      </c>
      <c r="J156">
        <v>2.4285714285714284</v>
      </c>
      <c r="K156">
        <v>2.25</v>
      </c>
      <c r="L156">
        <v>2.4285714285714284</v>
      </c>
      <c r="M156">
        <v>5</v>
      </c>
      <c r="N156">
        <v>4.625</v>
      </c>
      <c r="O156">
        <v>4.75</v>
      </c>
      <c r="P156">
        <v>3.875</v>
      </c>
      <c r="Q156">
        <v>4.125</v>
      </c>
      <c r="R156">
        <v>4.5</v>
      </c>
      <c r="S156">
        <v>4.5</v>
      </c>
      <c r="T156">
        <v>4.75</v>
      </c>
    </row>
    <row r="157" spans="1:20" x14ac:dyDescent="0.25">
      <c r="A157" t="s">
        <v>79</v>
      </c>
      <c r="B157" t="s">
        <v>1688</v>
      </c>
      <c r="C157" t="s">
        <v>1689</v>
      </c>
      <c r="D157">
        <v>17</v>
      </c>
      <c r="E157">
        <v>15</v>
      </c>
      <c r="F157">
        <v>0.88235294117647056</v>
      </c>
      <c r="G157">
        <v>0.4</v>
      </c>
      <c r="H157">
        <v>4</v>
      </c>
      <c r="I157">
        <v>0.6</v>
      </c>
      <c r="J157">
        <v>2.8666666666666667</v>
      </c>
      <c r="K157">
        <v>2.1428571428571428</v>
      </c>
      <c r="L157">
        <v>2.8666666666666667</v>
      </c>
      <c r="M157">
        <v>4.333333333333333</v>
      </c>
      <c r="N157">
        <v>4.2666666666666666</v>
      </c>
      <c r="O157">
        <v>4.4000000000000004</v>
      </c>
      <c r="P157">
        <v>4.2666666666666666</v>
      </c>
      <c r="Q157">
        <v>4.2</v>
      </c>
      <c r="R157">
        <v>4.4666666666666668</v>
      </c>
      <c r="S157">
        <v>4.4000000000000004</v>
      </c>
      <c r="T157">
        <v>4.4000000000000004</v>
      </c>
    </row>
    <row r="158" spans="1:20" x14ac:dyDescent="0.25">
      <c r="A158" t="s">
        <v>80</v>
      </c>
      <c r="B158" t="s">
        <v>757</v>
      </c>
      <c r="C158" t="s">
        <v>1691</v>
      </c>
      <c r="D158">
        <v>21</v>
      </c>
      <c r="E158">
        <v>4</v>
      </c>
      <c r="F158">
        <v>0.19047619047619047</v>
      </c>
      <c r="G158">
        <v>0.25</v>
      </c>
      <c r="H158">
        <v>4</v>
      </c>
      <c r="I158">
        <v>0.25</v>
      </c>
      <c r="J158">
        <v>2.75</v>
      </c>
      <c r="K158">
        <v>2</v>
      </c>
      <c r="L158">
        <v>2.75</v>
      </c>
      <c r="M158">
        <v>4.25</v>
      </c>
      <c r="N158">
        <v>4.25</v>
      </c>
      <c r="O158">
        <v>3.75</v>
      </c>
      <c r="P158">
        <v>3.75</v>
      </c>
      <c r="Q158">
        <v>3.75</v>
      </c>
      <c r="R158">
        <v>4.25</v>
      </c>
      <c r="S158">
        <v>3.5</v>
      </c>
      <c r="T158">
        <v>4.5</v>
      </c>
    </row>
    <row r="159" spans="1:20" x14ac:dyDescent="0.25">
      <c r="A159" t="s">
        <v>88</v>
      </c>
      <c r="B159" t="s">
        <v>368</v>
      </c>
      <c r="C159" t="s">
        <v>790</v>
      </c>
      <c r="D159">
        <v>22</v>
      </c>
      <c r="E159">
        <v>9</v>
      </c>
      <c r="F159">
        <v>0.40909090909090912</v>
      </c>
      <c r="G159">
        <v>0.55555555555555558</v>
      </c>
      <c r="H159">
        <v>3.7777777777777777</v>
      </c>
      <c r="I159">
        <v>0.77777777777777779</v>
      </c>
      <c r="J159">
        <v>2.6666666666666665</v>
      </c>
      <c r="K159">
        <v>2.2857142857142856</v>
      </c>
      <c r="L159">
        <v>2.6666666666666665</v>
      </c>
      <c r="M159">
        <v>4.2222222222222223</v>
      </c>
      <c r="N159">
        <v>4.2222222222222223</v>
      </c>
      <c r="O159">
        <v>4</v>
      </c>
      <c r="P159">
        <v>4</v>
      </c>
      <c r="Q159">
        <v>3.8888888888888888</v>
      </c>
      <c r="R159">
        <v>4.1111111111111107</v>
      </c>
      <c r="S159">
        <v>4.1111111111111107</v>
      </c>
      <c r="T159">
        <v>4.1111111111111107</v>
      </c>
    </row>
    <row r="160" spans="1:20" x14ac:dyDescent="0.25">
      <c r="A160" t="s">
        <v>88</v>
      </c>
      <c r="B160" t="s">
        <v>448</v>
      </c>
      <c r="C160" t="s">
        <v>202</v>
      </c>
      <c r="D160">
        <v>23</v>
      </c>
      <c r="E160">
        <v>17</v>
      </c>
      <c r="F160">
        <v>0.73913043478260865</v>
      </c>
      <c r="G160">
        <v>0.17647058823529413</v>
      </c>
      <c r="H160">
        <v>4.3529411764705879</v>
      </c>
      <c r="I160">
        <v>0.41176470588235292</v>
      </c>
      <c r="J160">
        <v>2.75</v>
      </c>
      <c r="K160">
        <v>2.4375</v>
      </c>
      <c r="L160">
        <v>2.75</v>
      </c>
      <c r="M160">
        <v>4.7647058823529411</v>
      </c>
      <c r="N160">
        <v>4.7058823529411766</v>
      </c>
      <c r="O160">
        <v>4.5294117647058822</v>
      </c>
      <c r="P160">
        <v>4.3529411764705879</v>
      </c>
      <c r="Q160">
        <v>4.2941176470588234</v>
      </c>
      <c r="R160">
        <v>4.3529411764705879</v>
      </c>
      <c r="S160">
        <v>4.5882352941176467</v>
      </c>
      <c r="T160">
        <v>4.5882352941176467</v>
      </c>
    </row>
    <row r="161" spans="1:20" x14ac:dyDescent="0.25">
      <c r="A161" t="s">
        <v>114</v>
      </c>
      <c r="B161" t="s">
        <v>406</v>
      </c>
      <c r="C161" t="s">
        <v>203</v>
      </c>
      <c r="D161">
        <v>50</v>
      </c>
      <c r="E161">
        <v>16</v>
      </c>
      <c r="F161">
        <v>0.32</v>
      </c>
      <c r="G161">
        <v>0.25</v>
      </c>
      <c r="H161">
        <v>4.125</v>
      </c>
      <c r="I161">
        <v>0.3125</v>
      </c>
      <c r="J161">
        <v>2.875</v>
      </c>
      <c r="K161">
        <v>2.3571428571428572</v>
      </c>
      <c r="L161">
        <v>2.875</v>
      </c>
      <c r="M161">
        <v>4.6875</v>
      </c>
      <c r="N161">
        <v>4.625</v>
      </c>
      <c r="O161">
        <v>4.375</v>
      </c>
      <c r="P161">
        <v>4.1875</v>
      </c>
      <c r="Q161">
        <v>3.6875</v>
      </c>
      <c r="R161">
        <v>4.5</v>
      </c>
      <c r="S161">
        <v>4.5</v>
      </c>
      <c r="T161">
        <v>4.75</v>
      </c>
    </row>
    <row r="162" spans="1:20" x14ac:dyDescent="0.25">
      <c r="A162" t="s">
        <v>114</v>
      </c>
      <c r="B162" t="s">
        <v>408</v>
      </c>
      <c r="C162" t="s">
        <v>1124</v>
      </c>
      <c r="D162">
        <v>28</v>
      </c>
      <c r="E162">
        <v>7</v>
      </c>
      <c r="F162">
        <v>0.25</v>
      </c>
      <c r="G162">
        <v>0.2857142857142857</v>
      </c>
      <c r="H162">
        <v>4.2857142857142856</v>
      </c>
      <c r="I162">
        <v>0.5714285714285714</v>
      </c>
      <c r="J162">
        <v>2.7142857142857144</v>
      </c>
      <c r="K162">
        <v>2.6666666666666665</v>
      </c>
      <c r="L162">
        <v>2.7142857142857144</v>
      </c>
      <c r="M162">
        <v>4.5714285714285712</v>
      </c>
      <c r="N162">
        <v>4.8571428571428568</v>
      </c>
      <c r="O162">
        <v>4.5714285714285712</v>
      </c>
      <c r="P162">
        <v>4.2857142857142856</v>
      </c>
      <c r="Q162">
        <v>4.4285714285714288</v>
      </c>
      <c r="R162">
        <v>4.7142857142857144</v>
      </c>
      <c r="S162">
        <v>4.7142857142857144</v>
      </c>
      <c r="T162">
        <v>4.7142857142857144</v>
      </c>
    </row>
    <row r="163" spans="1:20" x14ac:dyDescent="0.25">
      <c r="A163" t="s">
        <v>114</v>
      </c>
      <c r="B163" t="s">
        <v>530</v>
      </c>
      <c r="C163" t="s">
        <v>1823</v>
      </c>
      <c r="D163">
        <v>20</v>
      </c>
      <c r="E163">
        <v>5</v>
      </c>
      <c r="F163">
        <v>0.25</v>
      </c>
      <c r="G163">
        <v>0</v>
      </c>
      <c r="H163">
        <v>4.5999999999999996</v>
      </c>
      <c r="I163">
        <v>0</v>
      </c>
      <c r="J163">
        <v>2.6</v>
      </c>
      <c r="K163">
        <v>2.3333333333333335</v>
      </c>
      <c r="L163">
        <v>2.6</v>
      </c>
      <c r="M163">
        <v>4.4000000000000004</v>
      </c>
      <c r="N163">
        <v>4.5999999999999996</v>
      </c>
      <c r="O163">
        <v>4.4000000000000004</v>
      </c>
      <c r="P163">
        <v>3.8</v>
      </c>
      <c r="Q163">
        <v>3.6</v>
      </c>
      <c r="R163">
        <v>4.8</v>
      </c>
      <c r="S163">
        <v>4.4000000000000004</v>
      </c>
      <c r="T163">
        <v>4.8</v>
      </c>
    </row>
    <row r="164" spans="1:20" x14ac:dyDescent="0.25">
      <c r="A164" t="s">
        <v>114</v>
      </c>
      <c r="B164" t="s">
        <v>532</v>
      </c>
      <c r="C164" t="s">
        <v>1824</v>
      </c>
      <c r="D164">
        <v>20</v>
      </c>
      <c r="E164">
        <v>5</v>
      </c>
      <c r="F164">
        <v>0.25</v>
      </c>
      <c r="G164">
        <v>0.2</v>
      </c>
      <c r="H164">
        <v>4.4000000000000004</v>
      </c>
      <c r="I164">
        <v>0.4</v>
      </c>
      <c r="J164">
        <v>2.2000000000000002</v>
      </c>
      <c r="K164">
        <v>2</v>
      </c>
      <c r="L164">
        <v>2.2000000000000002</v>
      </c>
      <c r="M164">
        <v>4.8</v>
      </c>
      <c r="N164">
        <v>4.8</v>
      </c>
      <c r="O164">
        <v>4.5999999999999996</v>
      </c>
      <c r="P164">
        <v>3.4</v>
      </c>
      <c r="Q164">
        <v>3.4</v>
      </c>
      <c r="R164">
        <v>4.2</v>
      </c>
      <c r="S164">
        <v>3.8</v>
      </c>
      <c r="T164">
        <v>4.4000000000000004</v>
      </c>
    </row>
    <row r="165" spans="1:20" x14ac:dyDescent="0.25">
      <c r="A165" t="s">
        <v>114</v>
      </c>
      <c r="B165" t="s">
        <v>448</v>
      </c>
      <c r="C165" t="s">
        <v>1126</v>
      </c>
      <c r="D165">
        <v>35</v>
      </c>
      <c r="E165">
        <v>11</v>
      </c>
      <c r="F165">
        <v>0.31428571428571428</v>
      </c>
      <c r="G165">
        <v>0.27272727272727271</v>
      </c>
      <c r="H165">
        <v>3.9090909090909092</v>
      </c>
      <c r="I165">
        <v>0.81818181818181823</v>
      </c>
      <c r="J165">
        <v>2.8181818181818183</v>
      </c>
      <c r="K165">
        <v>2.3636363636363638</v>
      </c>
      <c r="L165">
        <v>2.8181818181818183</v>
      </c>
      <c r="M165">
        <v>4.5454545454545459</v>
      </c>
      <c r="N165">
        <v>4.5454545454545459</v>
      </c>
      <c r="O165">
        <v>4.4545454545454541</v>
      </c>
      <c r="P165">
        <v>4.3636363636363633</v>
      </c>
      <c r="Q165">
        <v>4.1818181818181817</v>
      </c>
      <c r="R165">
        <v>4.3636363636363633</v>
      </c>
      <c r="S165">
        <v>4.6363636363636367</v>
      </c>
      <c r="T165">
        <v>4.5454545454545459</v>
      </c>
    </row>
    <row r="166" spans="1:20" x14ac:dyDescent="0.25">
      <c r="A166" t="s">
        <v>106</v>
      </c>
      <c r="B166" t="s">
        <v>510</v>
      </c>
      <c r="C166" t="s">
        <v>204</v>
      </c>
      <c r="D166">
        <v>27</v>
      </c>
      <c r="E166">
        <v>8</v>
      </c>
      <c r="F166">
        <v>0.29629629629629628</v>
      </c>
      <c r="G166">
        <v>0.5</v>
      </c>
      <c r="H166">
        <v>4.375</v>
      </c>
      <c r="I166">
        <v>0.375</v>
      </c>
      <c r="J166">
        <v>2.875</v>
      </c>
      <c r="K166">
        <v>2.3333333333333335</v>
      </c>
      <c r="L166">
        <v>2.875</v>
      </c>
      <c r="M166">
        <v>4.75</v>
      </c>
      <c r="N166">
        <v>4.75</v>
      </c>
      <c r="O166">
        <v>4.25</v>
      </c>
      <c r="P166">
        <v>4</v>
      </c>
      <c r="Q166">
        <v>3.875</v>
      </c>
      <c r="R166">
        <v>4.625</v>
      </c>
      <c r="S166">
        <v>4.625</v>
      </c>
      <c r="T166">
        <v>4.625</v>
      </c>
    </row>
    <row r="167" spans="1:20" x14ac:dyDescent="0.25">
      <c r="A167" t="s">
        <v>106</v>
      </c>
      <c r="B167" t="s">
        <v>382</v>
      </c>
      <c r="C167" t="s">
        <v>1140</v>
      </c>
      <c r="D167">
        <v>23</v>
      </c>
      <c r="E167">
        <v>8</v>
      </c>
      <c r="F167">
        <v>0.34782608695652173</v>
      </c>
      <c r="G167">
        <v>0.25</v>
      </c>
      <c r="H167">
        <v>3.75</v>
      </c>
      <c r="I167">
        <v>0.75</v>
      </c>
      <c r="J167">
        <v>2.875</v>
      </c>
      <c r="K167">
        <v>2.75</v>
      </c>
      <c r="L167">
        <v>2.875</v>
      </c>
      <c r="M167">
        <v>4.375</v>
      </c>
      <c r="N167">
        <v>4.25</v>
      </c>
      <c r="O167">
        <v>4.125</v>
      </c>
      <c r="P167">
        <v>4.5</v>
      </c>
      <c r="Q167">
        <v>4.5</v>
      </c>
      <c r="R167">
        <v>4.25</v>
      </c>
      <c r="S167">
        <v>4.5</v>
      </c>
      <c r="T167">
        <v>4.25</v>
      </c>
    </row>
    <row r="168" spans="1:20" x14ac:dyDescent="0.25">
      <c r="A168" t="s">
        <v>106</v>
      </c>
      <c r="B168" t="s">
        <v>406</v>
      </c>
      <c r="C168" t="s">
        <v>205</v>
      </c>
      <c r="D168">
        <v>23</v>
      </c>
      <c r="E168">
        <v>13</v>
      </c>
      <c r="F168">
        <v>0.56521739130434778</v>
      </c>
      <c r="G168">
        <v>0.23076923076923078</v>
      </c>
      <c r="H168">
        <v>4.4615384615384617</v>
      </c>
      <c r="I168">
        <v>0.69230769230769229</v>
      </c>
      <c r="J168">
        <v>2.7692307692307692</v>
      </c>
      <c r="K168">
        <v>2.2727272727272729</v>
      </c>
      <c r="L168">
        <v>2.7692307692307692</v>
      </c>
      <c r="M168">
        <v>4.7692307692307692</v>
      </c>
      <c r="N168">
        <v>4.615384615384615</v>
      </c>
      <c r="O168">
        <v>4.5384615384615383</v>
      </c>
      <c r="P168">
        <v>4.4615384615384617</v>
      </c>
      <c r="Q168">
        <v>4.384615384615385</v>
      </c>
      <c r="R168">
        <v>4.4615384615384617</v>
      </c>
      <c r="S168">
        <v>4.615384615384615</v>
      </c>
      <c r="T168">
        <v>4.7692307692307692</v>
      </c>
    </row>
    <row r="169" spans="1:20" x14ac:dyDescent="0.25">
      <c r="A169" t="s">
        <v>106</v>
      </c>
      <c r="B169" t="s">
        <v>408</v>
      </c>
      <c r="C169" t="s">
        <v>1726</v>
      </c>
      <c r="D169">
        <v>26</v>
      </c>
      <c r="E169">
        <v>20</v>
      </c>
      <c r="F169">
        <v>0.76923076923076927</v>
      </c>
      <c r="G169">
        <v>0.35</v>
      </c>
      <c r="H169">
        <v>4.05</v>
      </c>
      <c r="I169">
        <v>0.6</v>
      </c>
      <c r="J169">
        <v>2.95</v>
      </c>
      <c r="K169">
        <v>2.4500000000000002</v>
      </c>
      <c r="L169">
        <v>2.95</v>
      </c>
      <c r="M169">
        <v>4.5</v>
      </c>
      <c r="N169">
        <v>4.4000000000000004</v>
      </c>
      <c r="O169">
        <v>4</v>
      </c>
      <c r="P169">
        <v>4.05</v>
      </c>
      <c r="Q169">
        <v>3.95</v>
      </c>
      <c r="R169">
        <v>4.45</v>
      </c>
      <c r="S169">
        <v>4.4000000000000004</v>
      </c>
      <c r="T169">
        <v>4.3499999999999996</v>
      </c>
    </row>
    <row r="170" spans="1:20" x14ac:dyDescent="0.25">
      <c r="A170" t="s">
        <v>106</v>
      </c>
      <c r="B170" t="s">
        <v>436</v>
      </c>
      <c r="C170" t="s">
        <v>1159</v>
      </c>
      <c r="D170">
        <v>15</v>
      </c>
      <c r="E170">
        <v>12</v>
      </c>
      <c r="F170">
        <v>0.8</v>
      </c>
      <c r="G170">
        <v>0.25</v>
      </c>
      <c r="H170">
        <v>3.5833333333333335</v>
      </c>
      <c r="I170">
        <v>0.33333333333333331</v>
      </c>
      <c r="J170">
        <v>2.8333333333333335</v>
      </c>
      <c r="K170">
        <v>2.3636363636363638</v>
      </c>
      <c r="L170">
        <v>2.8333333333333335</v>
      </c>
      <c r="M170">
        <v>3.5833333333333335</v>
      </c>
      <c r="N170">
        <v>3.5833333333333335</v>
      </c>
      <c r="O170">
        <v>3.4166666666666665</v>
      </c>
      <c r="P170">
        <v>3.5833333333333335</v>
      </c>
      <c r="Q170">
        <v>3.4166666666666665</v>
      </c>
      <c r="R170">
        <v>4</v>
      </c>
      <c r="S170">
        <v>3.5833333333333335</v>
      </c>
      <c r="T170">
        <v>4.083333333333333</v>
      </c>
    </row>
    <row r="171" spans="1:20" x14ac:dyDescent="0.25">
      <c r="A171" t="s">
        <v>106</v>
      </c>
      <c r="B171" t="s">
        <v>538</v>
      </c>
      <c r="C171" t="s">
        <v>1160</v>
      </c>
      <c r="D171">
        <v>17</v>
      </c>
      <c r="E171">
        <v>5</v>
      </c>
      <c r="F171">
        <v>0.29411764705882354</v>
      </c>
      <c r="G171">
        <v>0</v>
      </c>
      <c r="H171">
        <v>4.8</v>
      </c>
      <c r="I171">
        <v>0.2</v>
      </c>
      <c r="J171">
        <v>2.8</v>
      </c>
      <c r="K171">
        <v>2.2000000000000002</v>
      </c>
      <c r="L171">
        <v>2.8</v>
      </c>
      <c r="M171">
        <v>4.4000000000000004</v>
      </c>
      <c r="N171">
        <v>4.4000000000000004</v>
      </c>
      <c r="O171">
        <v>4.4000000000000004</v>
      </c>
      <c r="P171">
        <v>3.8</v>
      </c>
      <c r="Q171">
        <v>3.8</v>
      </c>
      <c r="R171">
        <v>4.2</v>
      </c>
      <c r="S171">
        <v>4.2</v>
      </c>
      <c r="T171">
        <v>4.2</v>
      </c>
    </row>
    <row r="172" spans="1:20" x14ac:dyDescent="0.25">
      <c r="A172" t="s">
        <v>106</v>
      </c>
      <c r="B172" t="s">
        <v>540</v>
      </c>
      <c r="C172" t="s">
        <v>1161</v>
      </c>
      <c r="D172">
        <v>15</v>
      </c>
      <c r="E172">
        <v>2</v>
      </c>
      <c r="F172">
        <v>0.13333333333333333</v>
      </c>
      <c r="G172">
        <v>0</v>
      </c>
      <c r="H172">
        <v>4</v>
      </c>
      <c r="I172">
        <v>0</v>
      </c>
      <c r="J172">
        <v>2.5</v>
      </c>
      <c r="K172">
        <v>3</v>
      </c>
      <c r="L172">
        <v>2.5</v>
      </c>
      <c r="M172">
        <v>4</v>
      </c>
      <c r="N172">
        <v>4</v>
      </c>
      <c r="O172">
        <v>3</v>
      </c>
      <c r="P172">
        <v>4</v>
      </c>
      <c r="Q172">
        <v>3</v>
      </c>
      <c r="R172">
        <v>4</v>
      </c>
      <c r="S172">
        <v>4</v>
      </c>
      <c r="T172">
        <v>4</v>
      </c>
    </row>
    <row r="173" spans="1:20" x14ac:dyDescent="0.25">
      <c r="A173" t="s">
        <v>106</v>
      </c>
      <c r="B173" t="s">
        <v>544</v>
      </c>
      <c r="C173" t="s">
        <v>1164</v>
      </c>
      <c r="D173">
        <v>22</v>
      </c>
      <c r="E173">
        <v>6</v>
      </c>
      <c r="F173">
        <v>0.27272727272727271</v>
      </c>
      <c r="G173">
        <v>0.16666666666666666</v>
      </c>
      <c r="H173">
        <v>4</v>
      </c>
      <c r="I173">
        <v>0.33333333333333331</v>
      </c>
      <c r="J173">
        <v>2.6666666666666665</v>
      </c>
      <c r="K173">
        <v>2.6666666666666665</v>
      </c>
      <c r="L173">
        <v>2.6666666666666665</v>
      </c>
      <c r="M173">
        <v>4.666666666666667</v>
      </c>
      <c r="N173">
        <v>4.666666666666667</v>
      </c>
      <c r="O173">
        <v>4.333333333333333</v>
      </c>
      <c r="P173">
        <v>3.5</v>
      </c>
      <c r="Q173">
        <v>4.166666666666667</v>
      </c>
      <c r="R173">
        <v>4.333333333333333</v>
      </c>
      <c r="S173">
        <v>4.5</v>
      </c>
      <c r="T173">
        <v>4.5</v>
      </c>
    </row>
    <row r="174" spans="1:20" x14ac:dyDescent="0.25">
      <c r="A174" t="s">
        <v>106</v>
      </c>
      <c r="B174" t="s">
        <v>638</v>
      </c>
      <c r="C174" t="s">
        <v>1184</v>
      </c>
      <c r="D174">
        <v>26</v>
      </c>
      <c r="E174">
        <v>6</v>
      </c>
      <c r="F174">
        <v>0.23076923076923078</v>
      </c>
      <c r="G174">
        <v>0.66666666666666663</v>
      </c>
      <c r="H174">
        <v>3.8333333333333335</v>
      </c>
      <c r="I174">
        <v>0.66666666666666663</v>
      </c>
      <c r="J174">
        <v>2.1666666666666665</v>
      </c>
      <c r="K174">
        <v>1.8333333333333333</v>
      </c>
      <c r="L174">
        <v>2.1666666666666665</v>
      </c>
      <c r="M174">
        <v>4.5</v>
      </c>
      <c r="N174">
        <v>4.5</v>
      </c>
      <c r="O174">
        <v>3.5</v>
      </c>
      <c r="P174">
        <v>3.5</v>
      </c>
      <c r="Q174">
        <v>3.1666666666666665</v>
      </c>
      <c r="R174">
        <v>3.6666666666666665</v>
      </c>
      <c r="S174">
        <v>4</v>
      </c>
      <c r="T174">
        <v>3.8333333333333335</v>
      </c>
    </row>
    <row r="175" spans="1:20" x14ac:dyDescent="0.25">
      <c r="A175" t="s">
        <v>107</v>
      </c>
      <c r="B175" t="s">
        <v>456</v>
      </c>
      <c r="C175" t="s">
        <v>206</v>
      </c>
      <c r="D175">
        <v>27</v>
      </c>
      <c r="E175">
        <v>20</v>
      </c>
      <c r="F175">
        <v>0.7407407407407407</v>
      </c>
      <c r="G175">
        <v>0.45</v>
      </c>
      <c r="H175">
        <v>4.1500000000000004</v>
      </c>
      <c r="I175">
        <v>0.7</v>
      </c>
      <c r="J175">
        <v>2.9</v>
      </c>
      <c r="K175">
        <v>2.5</v>
      </c>
      <c r="L175">
        <v>2.9</v>
      </c>
      <c r="M175">
        <v>4.75</v>
      </c>
      <c r="N175">
        <v>4.75</v>
      </c>
      <c r="O175">
        <v>4.5</v>
      </c>
      <c r="P175">
        <v>4.4000000000000004</v>
      </c>
      <c r="Q175">
        <v>4.3</v>
      </c>
      <c r="R175">
        <v>4.5</v>
      </c>
      <c r="S175">
        <v>4.5999999999999996</v>
      </c>
      <c r="T175">
        <v>4.7</v>
      </c>
    </row>
    <row r="176" spans="1:20" x14ac:dyDescent="0.25">
      <c r="A176" t="s">
        <v>107</v>
      </c>
      <c r="B176" t="s">
        <v>500</v>
      </c>
      <c r="C176" t="s">
        <v>1252</v>
      </c>
      <c r="D176">
        <v>26</v>
      </c>
      <c r="E176">
        <v>21</v>
      </c>
      <c r="F176">
        <v>0.80769230769230771</v>
      </c>
      <c r="G176">
        <v>0.2857142857142857</v>
      </c>
      <c r="H176">
        <v>3.9047619047619047</v>
      </c>
      <c r="I176">
        <v>0.76190476190476186</v>
      </c>
      <c r="J176">
        <v>2.9047619047619047</v>
      </c>
      <c r="K176">
        <v>2.5882352941176472</v>
      </c>
      <c r="L176">
        <v>2.9047619047619047</v>
      </c>
      <c r="M176">
        <v>4.4761904761904763</v>
      </c>
      <c r="N176">
        <v>4.4761904761904763</v>
      </c>
      <c r="O176">
        <v>4.4285714285714288</v>
      </c>
      <c r="P176">
        <v>4.3809523809523814</v>
      </c>
      <c r="Q176">
        <v>4.2380952380952381</v>
      </c>
      <c r="R176">
        <v>4.5238095238095237</v>
      </c>
      <c r="S176">
        <v>4.6190476190476186</v>
      </c>
      <c r="T176">
        <v>4.5238095238095237</v>
      </c>
    </row>
    <row r="177" spans="1:20" x14ac:dyDescent="0.25">
      <c r="A177" t="s">
        <v>107</v>
      </c>
      <c r="B177" t="s">
        <v>1232</v>
      </c>
      <c r="C177" t="s">
        <v>1769</v>
      </c>
      <c r="D177">
        <v>21</v>
      </c>
      <c r="E177">
        <v>15</v>
      </c>
      <c r="F177">
        <v>0.7142857142857143</v>
      </c>
      <c r="G177">
        <v>0.53333333333333333</v>
      </c>
      <c r="H177">
        <v>4.0666666666666664</v>
      </c>
      <c r="I177">
        <v>0.6</v>
      </c>
      <c r="J177">
        <v>2.8</v>
      </c>
      <c r="K177">
        <v>2.2307692307692308</v>
      </c>
      <c r="L177">
        <v>2.8</v>
      </c>
      <c r="M177">
        <v>4.7333333333333334</v>
      </c>
      <c r="N177">
        <v>4.666666666666667</v>
      </c>
      <c r="O177">
        <v>4.666666666666667</v>
      </c>
      <c r="P177">
        <v>4.4000000000000004</v>
      </c>
      <c r="Q177">
        <v>4.1333333333333337</v>
      </c>
      <c r="R177">
        <v>4.5999999999999996</v>
      </c>
      <c r="S177">
        <v>4.7333333333333334</v>
      </c>
      <c r="T177">
        <v>4.7333333333333334</v>
      </c>
    </row>
    <row r="178" spans="1:20" x14ac:dyDescent="0.25">
      <c r="A178" t="s">
        <v>110</v>
      </c>
      <c r="B178" t="s">
        <v>406</v>
      </c>
      <c r="C178" t="s">
        <v>207</v>
      </c>
      <c r="D178">
        <v>18</v>
      </c>
      <c r="E178">
        <v>10</v>
      </c>
      <c r="F178">
        <v>0.55555555555555558</v>
      </c>
      <c r="G178">
        <v>0.4</v>
      </c>
      <c r="H178">
        <v>4</v>
      </c>
      <c r="I178">
        <v>0.4</v>
      </c>
      <c r="J178">
        <v>2.8</v>
      </c>
      <c r="K178">
        <v>2.4444444444444446</v>
      </c>
      <c r="L178">
        <v>2.8</v>
      </c>
      <c r="M178">
        <v>4.7</v>
      </c>
      <c r="N178">
        <v>4.7</v>
      </c>
      <c r="O178">
        <v>4.3</v>
      </c>
      <c r="P178">
        <v>3.8</v>
      </c>
      <c r="Q178">
        <v>3.9</v>
      </c>
      <c r="R178">
        <v>4.3</v>
      </c>
      <c r="S178">
        <v>4.5</v>
      </c>
      <c r="T178">
        <v>4.5999999999999996</v>
      </c>
    </row>
    <row r="179" spans="1:20" x14ac:dyDescent="0.25">
      <c r="A179" t="s">
        <v>110</v>
      </c>
      <c r="B179" t="s">
        <v>598</v>
      </c>
      <c r="C179" t="s">
        <v>1742</v>
      </c>
      <c r="D179">
        <v>25</v>
      </c>
      <c r="E179">
        <v>10</v>
      </c>
      <c r="F179">
        <v>0.4</v>
      </c>
      <c r="G179">
        <v>0.5</v>
      </c>
      <c r="H179">
        <v>3.6</v>
      </c>
      <c r="I179">
        <v>0.7</v>
      </c>
      <c r="J179">
        <v>2.8</v>
      </c>
      <c r="K179">
        <v>2.2999999999999998</v>
      </c>
      <c r="L179">
        <v>2.8</v>
      </c>
      <c r="M179">
        <v>4.2</v>
      </c>
      <c r="N179">
        <v>4.0999999999999996</v>
      </c>
      <c r="O179">
        <v>4.0999999999999996</v>
      </c>
      <c r="P179">
        <v>3.3</v>
      </c>
      <c r="Q179">
        <v>3.4</v>
      </c>
      <c r="R179">
        <v>4</v>
      </c>
      <c r="S179">
        <v>4.2</v>
      </c>
      <c r="T179">
        <v>4.4000000000000004</v>
      </c>
    </row>
    <row r="180" spans="1:20" x14ac:dyDescent="0.25">
      <c r="A180" t="s">
        <v>110</v>
      </c>
      <c r="B180" t="s">
        <v>524</v>
      </c>
      <c r="C180" t="s">
        <v>1209</v>
      </c>
      <c r="D180">
        <v>15</v>
      </c>
      <c r="E180">
        <v>3</v>
      </c>
      <c r="F180">
        <v>0.2</v>
      </c>
      <c r="G180">
        <v>0</v>
      </c>
      <c r="H180">
        <v>3</v>
      </c>
      <c r="I180">
        <v>0.33333333333333331</v>
      </c>
      <c r="J180">
        <v>2.6666666666666665</v>
      </c>
      <c r="K180">
        <v>2</v>
      </c>
      <c r="L180">
        <v>2.6666666666666665</v>
      </c>
      <c r="M180">
        <v>4</v>
      </c>
      <c r="N180">
        <v>4</v>
      </c>
      <c r="O180">
        <v>4.333333333333333</v>
      </c>
      <c r="P180">
        <v>4</v>
      </c>
      <c r="Q180">
        <v>4</v>
      </c>
      <c r="R180">
        <v>4</v>
      </c>
      <c r="S180">
        <v>4</v>
      </c>
      <c r="T180">
        <v>4.333333333333333</v>
      </c>
    </row>
    <row r="181" spans="1:20" x14ac:dyDescent="0.25">
      <c r="A181" t="s">
        <v>110</v>
      </c>
      <c r="B181" t="s">
        <v>452</v>
      </c>
      <c r="C181" t="s">
        <v>208</v>
      </c>
      <c r="D181">
        <v>28</v>
      </c>
      <c r="E181">
        <v>13</v>
      </c>
      <c r="F181">
        <v>0.4642857142857143</v>
      </c>
      <c r="G181">
        <v>0.23076923076923078</v>
      </c>
      <c r="H181">
        <v>4.6923076923076925</v>
      </c>
      <c r="I181">
        <v>0.46153846153846156</v>
      </c>
      <c r="J181">
        <v>2.9230769230769229</v>
      </c>
      <c r="K181">
        <v>2.4166666666666665</v>
      </c>
      <c r="L181">
        <v>2.9230769230769229</v>
      </c>
      <c r="M181">
        <v>5</v>
      </c>
      <c r="N181">
        <v>4.9230769230769234</v>
      </c>
      <c r="O181">
        <v>4.7692307692307692</v>
      </c>
      <c r="P181">
        <v>4.7692307692307692</v>
      </c>
      <c r="Q181">
        <v>4.615384615384615</v>
      </c>
      <c r="R181">
        <v>5</v>
      </c>
      <c r="S181">
        <v>4.8461538461538458</v>
      </c>
      <c r="T181">
        <v>4.8461538461538458</v>
      </c>
    </row>
    <row r="182" spans="1:20" x14ac:dyDescent="0.25">
      <c r="A182" t="s">
        <v>113</v>
      </c>
      <c r="B182" t="s">
        <v>372</v>
      </c>
      <c r="C182" t="s">
        <v>1760</v>
      </c>
      <c r="D182">
        <v>12</v>
      </c>
      <c r="E182">
        <v>4</v>
      </c>
      <c r="F182">
        <v>0.33333333333333331</v>
      </c>
      <c r="G182">
        <v>0</v>
      </c>
      <c r="H182">
        <v>4.5</v>
      </c>
      <c r="I182">
        <v>0.5</v>
      </c>
      <c r="J182">
        <v>2.75</v>
      </c>
      <c r="K182">
        <v>2.75</v>
      </c>
      <c r="L182">
        <v>2.75</v>
      </c>
      <c r="M182">
        <v>5</v>
      </c>
      <c r="N182">
        <v>5</v>
      </c>
      <c r="O182">
        <v>5</v>
      </c>
      <c r="P182">
        <v>4.75</v>
      </c>
      <c r="Q182">
        <v>5</v>
      </c>
      <c r="R182">
        <v>5</v>
      </c>
      <c r="S182">
        <v>5</v>
      </c>
      <c r="T182">
        <v>5</v>
      </c>
    </row>
    <row r="183" spans="1:20" x14ac:dyDescent="0.25">
      <c r="A183" t="s">
        <v>113</v>
      </c>
      <c r="B183" t="s">
        <v>406</v>
      </c>
      <c r="C183" t="s">
        <v>1394</v>
      </c>
      <c r="D183">
        <v>8</v>
      </c>
      <c r="E183">
        <v>7</v>
      </c>
      <c r="F183">
        <v>0.875</v>
      </c>
      <c r="G183">
        <v>0.42857142857142855</v>
      </c>
      <c r="H183">
        <v>3.7142857142857144</v>
      </c>
      <c r="I183">
        <v>0.7142857142857143</v>
      </c>
      <c r="J183">
        <v>2.4285714285714284</v>
      </c>
      <c r="K183">
        <v>2.5</v>
      </c>
      <c r="L183">
        <v>2.4285714285714284</v>
      </c>
      <c r="M183">
        <v>4.5714285714285712</v>
      </c>
      <c r="N183">
        <v>4.2857142857142856</v>
      </c>
      <c r="O183">
        <v>4.2857142857142856</v>
      </c>
      <c r="P183">
        <v>3.8571428571428572</v>
      </c>
      <c r="Q183">
        <v>3.5714285714285716</v>
      </c>
      <c r="R183">
        <v>4.4285714285714288</v>
      </c>
      <c r="S183">
        <v>4.1428571428571432</v>
      </c>
      <c r="T183">
        <v>4.4285714285714288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5D18-9C25-42C0-B2F0-BA7DA6D64055}">
  <sheetPr>
    <tabColor rgb="FFFFC000"/>
  </sheetPr>
  <dimension ref="A1:AK1176"/>
  <sheetViews>
    <sheetView topLeftCell="A5" workbookViewId="0">
      <selection activeCell="A5" sqref="A5:AK1176"/>
    </sheetView>
  </sheetViews>
  <sheetFormatPr defaultRowHeight="15" x14ac:dyDescent="0.25"/>
  <cols>
    <col min="1" max="1" width="17.7109375" bestFit="1" customWidth="1"/>
    <col min="2" max="2" width="10" bestFit="1" customWidth="1"/>
    <col min="3" max="3" width="10.28515625" bestFit="1" customWidth="1"/>
    <col min="4" max="4" width="74.85546875" bestFit="1" customWidth="1"/>
    <col min="5" max="5" width="80.5703125" bestFit="1" customWidth="1"/>
    <col min="6" max="21" width="81.140625" bestFit="1" customWidth="1"/>
    <col min="22" max="22" width="40.140625" bestFit="1" customWidth="1"/>
    <col min="23" max="23" width="22.140625" bestFit="1" customWidth="1"/>
    <col min="24" max="24" width="22.5703125" bestFit="1" customWidth="1"/>
    <col min="25" max="25" width="20.140625" bestFit="1" customWidth="1"/>
    <col min="26" max="26" width="15" bestFit="1" customWidth="1"/>
    <col min="27" max="27" width="25.7109375" bestFit="1" customWidth="1"/>
    <col min="28" max="28" width="22.85546875" bestFit="1" customWidth="1"/>
    <col min="29" max="29" width="21.42578125" bestFit="1" customWidth="1"/>
    <col min="30" max="30" width="18.42578125" bestFit="1" customWidth="1"/>
    <col min="31" max="31" width="17.5703125" bestFit="1" customWidth="1"/>
    <col min="32" max="32" width="19.140625" bestFit="1" customWidth="1"/>
    <col min="33" max="33" width="21.42578125" bestFit="1" customWidth="1"/>
    <col min="34" max="34" width="18.140625" bestFit="1" customWidth="1"/>
    <col min="35" max="35" width="24.28515625" bestFit="1" customWidth="1"/>
    <col min="36" max="36" width="24.85546875" bestFit="1" customWidth="1"/>
    <col min="37" max="37" width="23.28515625" bestFit="1" customWidth="1"/>
  </cols>
  <sheetData>
    <row r="1" spans="1:37" x14ac:dyDescent="0.25">
      <c r="A1" t="s">
        <v>252</v>
      </c>
    </row>
    <row r="2" spans="1:37" x14ac:dyDescent="0.25">
      <c r="A2" t="s">
        <v>243</v>
      </c>
    </row>
    <row r="3" spans="1:37" x14ac:dyDescent="0.25">
      <c r="A3" t="s">
        <v>253</v>
      </c>
    </row>
    <row r="5" spans="1:37" x14ac:dyDescent="0.25">
      <c r="A5" t="s">
        <v>173</v>
      </c>
      <c r="B5" t="s">
        <v>0</v>
      </c>
      <c r="C5" t="s">
        <v>210</v>
      </c>
      <c r="D5" t="s">
        <v>1832</v>
      </c>
      <c r="E5" t="s">
        <v>1833</v>
      </c>
      <c r="F5" t="s">
        <v>1834</v>
      </c>
      <c r="G5" t="s">
        <v>1835</v>
      </c>
      <c r="H5" t="s">
        <v>1836</v>
      </c>
      <c r="I5" t="s">
        <v>1837</v>
      </c>
      <c r="J5" t="s">
        <v>1838</v>
      </c>
      <c r="K5" t="s">
        <v>1839</v>
      </c>
      <c r="L5" t="s">
        <v>1840</v>
      </c>
      <c r="M5" t="s">
        <v>1841</v>
      </c>
      <c r="N5" t="s">
        <v>1842</v>
      </c>
      <c r="O5" t="s">
        <v>1843</v>
      </c>
      <c r="P5" t="s">
        <v>1844</v>
      </c>
      <c r="Q5" t="s">
        <v>1845</v>
      </c>
      <c r="R5" t="s">
        <v>1846</v>
      </c>
      <c r="S5" t="s">
        <v>1847</v>
      </c>
      <c r="T5" t="s">
        <v>1848</v>
      </c>
      <c r="U5" t="s">
        <v>1849</v>
      </c>
      <c r="V5" t="s">
        <v>1850</v>
      </c>
      <c r="W5" t="s">
        <v>1851</v>
      </c>
      <c r="X5" t="s">
        <v>1852</v>
      </c>
      <c r="Y5" t="s">
        <v>1853</v>
      </c>
      <c r="Z5" t="s">
        <v>1854</v>
      </c>
      <c r="AA5" t="s">
        <v>1855</v>
      </c>
      <c r="AB5" t="s">
        <v>1856</v>
      </c>
      <c r="AC5" t="s">
        <v>1857</v>
      </c>
      <c r="AD5" t="s">
        <v>1858</v>
      </c>
      <c r="AE5" t="s">
        <v>1859</v>
      </c>
      <c r="AF5" t="s">
        <v>1860</v>
      </c>
      <c r="AG5" t="s">
        <v>1861</v>
      </c>
      <c r="AH5" t="s">
        <v>1862</v>
      </c>
      <c r="AI5" t="s">
        <v>1863</v>
      </c>
      <c r="AJ5" t="s">
        <v>1864</v>
      </c>
      <c r="AK5" t="s">
        <v>1865</v>
      </c>
    </row>
    <row r="6" spans="1:37" x14ac:dyDescent="0.25">
      <c r="A6" t="s">
        <v>180</v>
      </c>
      <c r="B6" t="s">
        <v>15</v>
      </c>
      <c r="C6" t="s">
        <v>365</v>
      </c>
      <c r="D6" t="s">
        <v>1866</v>
      </c>
      <c r="E6" t="s">
        <v>1867</v>
      </c>
      <c r="G6" t="s">
        <v>1868</v>
      </c>
      <c r="H6" t="s">
        <v>1869</v>
      </c>
      <c r="I6" t="s">
        <v>1870</v>
      </c>
      <c r="J6" t="s">
        <v>1866</v>
      </c>
      <c r="K6" t="s">
        <v>1871</v>
      </c>
      <c r="L6" t="s">
        <v>1871</v>
      </c>
      <c r="M6" t="s">
        <v>1872</v>
      </c>
      <c r="N6" t="s">
        <v>1873</v>
      </c>
      <c r="O6" t="s">
        <v>1874</v>
      </c>
      <c r="P6" t="s">
        <v>1875</v>
      </c>
      <c r="Q6" t="s">
        <v>1872</v>
      </c>
      <c r="R6" t="s">
        <v>1871</v>
      </c>
      <c r="U6" t="s">
        <v>1876</v>
      </c>
      <c r="V6" t="s">
        <v>1877</v>
      </c>
      <c r="W6">
        <v>0</v>
      </c>
      <c r="X6">
        <v>5</v>
      </c>
      <c r="Y6">
        <v>0</v>
      </c>
      <c r="Z6">
        <v>2</v>
      </c>
      <c r="AA6">
        <v>2</v>
      </c>
      <c r="AB6">
        <v>2</v>
      </c>
      <c r="AC6">
        <v>5</v>
      </c>
      <c r="AD6">
        <v>5</v>
      </c>
      <c r="AE6">
        <v>4</v>
      </c>
      <c r="AF6">
        <v>3</v>
      </c>
      <c r="AG6">
        <v>2</v>
      </c>
      <c r="AH6">
        <v>1</v>
      </c>
      <c r="AI6">
        <v>4</v>
      </c>
      <c r="AJ6">
        <v>5</v>
      </c>
      <c r="AK6" t="s">
        <v>180</v>
      </c>
    </row>
    <row r="7" spans="1:37" x14ac:dyDescent="0.25">
      <c r="A7" t="s">
        <v>182</v>
      </c>
      <c r="B7" t="s">
        <v>15</v>
      </c>
      <c r="C7" t="s">
        <v>591</v>
      </c>
      <c r="D7" t="s">
        <v>1866</v>
      </c>
      <c r="E7" t="s">
        <v>1867</v>
      </c>
      <c r="G7" t="s">
        <v>1878</v>
      </c>
      <c r="H7" t="s">
        <v>1869</v>
      </c>
      <c r="I7" t="s">
        <v>1870</v>
      </c>
      <c r="J7" t="s">
        <v>1866</v>
      </c>
      <c r="K7" t="s">
        <v>1871</v>
      </c>
      <c r="L7" t="s">
        <v>1871</v>
      </c>
      <c r="M7" t="s">
        <v>1871</v>
      </c>
      <c r="N7" t="s">
        <v>1871</v>
      </c>
      <c r="O7" t="s">
        <v>1871</v>
      </c>
      <c r="P7" t="s">
        <v>1871</v>
      </c>
      <c r="Q7" t="s">
        <v>1871</v>
      </c>
      <c r="R7" t="s">
        <v>1871</v>
      </c>
      <c r="U7" t="s">
        <v>1876</v>
      </c>
      <c r="V7" t="s">
        <v>1877</v>
      </c>
      <c r="W7">
        <v>0</v>
      </c>
      <c r="X7">
        <v>5</v>
      </c>
      <c r="Y7">
        <v>0</v>
      </c>
      <c r="Z7">
        <v>2</v>
      </c>
      <c r="AA7">
        <v>3</v>
      </c>
      <c r="AB7">
        <v>2</v>
      </c>
      <c r="AC7">
        <v>5</v>
      </c>
      <c r="AD7">
        <v>5</v>
      </c>
      <c r="AE7">
        <v>5</v>
      </c>
      <c r="AF7">
        <v>5</v>
      </c>
      <c r="AG7">
        <v>5</v>
      </c>
      <c r="AH7">
        <v>5</v>
      </c>
      <c r="AI7">
        <v>5</v>
      </c>
      <c r="AJ7">
        <v>5</v>
      </c>
      <c r="AK7" t="s">
        <v>182</v>
      </c>
    </row>
    <row r="8" spans="1:37" x14ac:dyDescent="0.25">
      <c r="A8" t="s">
        <v>182</v>
      </c>
      <c r="B8" t="s">
        <v>15</v>
      </c>
      <c r="C8" t="s">
        <v>591</v>
      </c>
      <c r="D8" t="s">
        <v>1877</v>
      </c>
      <c r="E8" t="s">
        <v>1879</v>
      </c>
      <c r="G8" t="s">
        <v>1878</v>
      </c>
      <c r="H8" t="s">
        <v>1880</v>
      </c>
      <c r="I8" t="s">
        <v>1870</v>
      </c>
      <c r="J8" t="s">
        <v>1866</v>
      </c>
      <c r="K8" t="s">
        <v>1871</v>
      </c>
      <c r="L8" t="s">
        <v>1871</v>
      </c>
      <c r="M8" t="s">
        <v>1872</v>
      </c>
      <c r="N8" t="s">
        <v>1872</v>
      </c>
      <c r="O8" t="s">
        <v>1872</v>
      </c>
      <c r="P8" t="s">
        <v>1871</v>
      </c>
      <c r="Q8" t="s">
        <v>1871</v>
      </c>
      <c r="R8" t="s">
        <v>1871</v>
      </c>
      <c r="U8" t="s">
        <v>1877</v>
      </c>
      <c r="V8" t="s">
        <v>1877</v>
      </c>
      <c r="W8">
        <v>1</v>
      </c>
      <c r="X8">
        <v>4</v>
      </c>
      <c r="Y8">
        <v>0</v>
      </c>
      <c r="Z8">
        <v>3</v>
      </c>
      <c r="AA8">
        <v>3</v>
      </c>
      <c r="AB8">
        <v>3</v>
      </c>
      <c r="AC8">
        <v>5</v>
      </c>
      <c r="AD8">
        <v>5</v>
      </c>
      <c r="AE8">
        <v>4</v>
      </c>
      <c r="AF8">
        <v>4</v>
      </c>
      <c r="AG8">
        <v>4</v>
      </c>
      <c r="AH8">
        <v>5</v>
      </c>
      <c r="AI8">
        <v>5</v>
      </c>
      <c r="AJ8">
        <v>5</v>
      </c>
      <c r="AK8" t="s">
        <v>182</v>
      </c>
    </row>
    <row r="9" spans="1:37" x14ac:dyDescent="0.25">
      <c r="A9" t="s">
        <v>183</v>
      </c>
      <c r="B9" t="s">
        <v>15</v>
      </c>
      <c r="C9" t="s">
        <v>524</v>
      </c>
      <c r="D9" t="s">
        <v>1866</v>
      </c>
      <c r="E9" t="s">
        <v>1879</v>
      </c>
      <c r="G9" t="s">
        <v>1878</v>
      </c>
      <c r="H9" t="s">
        <v>1880</v>
      </c>
      <c r="I9" t="s">
        <v>1870</v>
      </c>
      <c r="J9" t="s">
        <v>1866</v>
      </c>
      <c r="K9" t="s">
        <v>1871</v>
      </c>
      <c r="L9" t="s">
        <v>1871</v>
      </c>
      <c r="M9" t="s">
        <v>1871</v>
      </c>
      <c r="N9" t="s">
        <v>1871</v>
      </c>
      <c r="O9" t="s">
        <v>1871</v>
      </c>
      <c r="P9" t="s">
        <v>1871</v>
      </c>
      <c r="Q9" t="s">
        <v>1871</v>
      </c>
      <c r="R9" t="s">
        <v>1871</v>
      </c>
      <c r="U9" t="s">
        <v>1877</v>
      </c>
      <c r="V9" t="s">
        <v>1866</v>
      </c>
      <c r="W9">
        <v>0</v>
      </c>
      <c r="X9">
        <v>4</v>
      </c>
      <c r="Y9">
        <v>0</v>
      </c>
      <c r="Z9">
        <v>3</v>
      </c>
      <c r="AA9">
        <v>3</v>
      </c>
      <c r="AB9">
        <v>3</v>
      </c>
      <c r="AC9">
        <v>5</v>
      </c>
      <c r="AD9">
        <v>5</v>
      </c>
      <c r="AE9">
        <v>5</v>
      </c>
      <c r="AF9">
        <v>5</v>
      </c>
      <c r="AG9">
        <v>5</v>
      </c>
      <c r="AH9">
        <v>5</v>
      </c>
      <c r="AI9">
        <v>5</v>
      </c>
      <c r="AJ9">
        <v>5</v>
      </c>
      <c r="AK9" t="s">
        <v>183</v>
      </c>
    </row>
    <row r="10" spans="1:37" x14ac:dyDescent="0.25">
      <c r="A10" t="s">
        <v>183</v>
      </c>
      <c r="B10" t="s">
        <v>15</v>
      </c>
      <c r="C10" t="s">
        <v>524</v>
      </c>
      <c r="D10" t="s">
        <v>1866</v>
      </c>
      <c r="E10" t="s">
        <v>1867</v>
      </c>
      <c r="G10" t="s">
        <v>1868</v>
      </c>
      <c r="H10" t="s">
        <v>1880</v>
      </c>
      <c r="I10" t="s">
        <v>1881</v>
      </c>
      <c r="J10" t="s">
        <v>1882</v>
      </c>
      <c r="K10" t="s">
        <v>1871</v>
      </c>
      <c r="L10" t="s">
        <v>1871</v>
      </c>
      <c r="M10" t="s">
        <v>1872</v>
      </c>
      <c r="N10" t="s">
        <v>1873</v>
      </c>
      <c r="O10" t="s">
        <v>1872</v>
      </c>
      <c r="P10" t="s">
        <v>1872</v>
      </c>
      <c r="Q10" t="s">
        <v>1871</v>
      </c>
      <c r="R10" t="s">
        <v>1871</v>
      </c>
      <c r="U10" t="s">
        <v>1877</v>
      </c>
      <c r="V10" t="s">
        <v>1877</v>
      </c>
      <c r="W10">
        <v>0</v>
      </c>
      <c r="X10">
        <v>5</v>
      </c>
      <c r="Y10">
        <v>0</v>
      </c>
      <c r="Z10">
        <v>3</v>
      </c>
      <c r="AA10">
        <v>2</v>
      </c>
      <c r="AB10">
        <v>3</v>
      </c>
      <c r="AC10">
        <v>5</v>
      </c>
      <c r="AD10">
        <v>5</v>
      </c>
      <c r="AE10">
        <v>4</v>
      </c>
      <c r="AF10">
        <v>3</v>
      </c>
      <c r="AG10">
        <v>4</v>
      </c>
      <c r="AH10">
        <v>4</v>
      </c>
      <c r="AI10">
        <v>5</v>
      </c>
      <c r="AJ10">
        <v>5</v>
      </c>
      <c r="AK10" t="s">
        <v>183</v>
      </c>
    </row>
    <row r="11" spans="1:37" x14ac:dyDescent="0.25">
      <c r="A11" t="s">
        <v>183</v>
      </c>
      <c r="B11" t="s">
        <v>15</v>
      </c>
      <c r="C11" t="s">
        <v>524</v>
      </c>
      <c r="D11" t="s">
        <v>1866</v>
      </c>
      <c r="E11" t="s">
        <v>1867</v>
      </c>
      <c r="G11" t="s">
        <v>1868</v>
      </c>
      <c r="H11" t="s">
        <v>1880</v>
      </c>
      <c r="I11" t="s">
        <v>1883</v>
      </c>
      <c r="J11" t="s">
        <v>1882</v>
      </c>
      <c r="K11" t="s">
        <v>1871</v>
      </c>
      <c r="L11" t="s">
        <v>1871</v>
      </c>
      <c r="M11" t="s">
        <v>1871</v>
      </c>
      <c r="N11" t="s">
        <v>1871</v>
      </c>
      <c r="O11" t="s">
        <v>1871</v>
      </c>
      <c r="P11" t="s">
        <v>1871</v>
      </c>
      <c r="Q11" t="s">
        <v>1871</v>
      </c>
      <c r="R11" t="s">
        <v>1871</v>
      </c>
      <c r="U11" t="s">
        <v>1866</v>
      </c>
      <c r="V11" t="s">
        <v>1877</v>
      </c>
      <c r="W11">
        <v>0</v>
      </c>
      <c r="X11">
        <v>5</v>
      </c>
      <c r="Y11">
        <v>0</v>
      </c>
      <c r="Z11">
        <v>3</v>
      </c>
      <c r="AA11">
        <v>2</v>
      </c>
      <c r="AB11">
        <v>1</v>
      </c>
      <c r="AC11">
        <v>5</v>
      </c>
      <c r="AD11">
        <v>5</v>
      </c>
      <c r="AE11">
        <v>5</v>
      </c>
      <c r="AF11">
        <v>5</v>
      </c>
      <c r="AG11">
        <v>5</v>
      </c>
      <c r="AH11">
        <v>5</v>
      </c>
      <c r="AI11">
        <v>5</v>
      </c>
      <c r="AJ11">
        <v>5</v>
      </c>
      <c r="AK11" t="s">
        <v>183</v>
      </c>
    </row>
    <row r="12" spans="1:37" x14ac:dyDescent="0.25">
      <c r="A12" t="s">
        <v>184</v>
      </c>
      <c r="B12" t="s">
        <v>15</v>
      </c>
      <c r="C12" t="s">
        <v>526</v>
      </c>
      <c r="D12" t="s">
        <v>1866</v>
      </c>
      <c r="E12" t="s">
        <v>1867</v>
      </c>
      <c r="G12" t="s">
        <v>1878</v>
      </c>
      <c r="H12" t="s">
        <v>1880</v>
      </c>
      <c r="I12" t="s">
        <v>1870</v>
      </c>
      <c r="J12" t="s">
        <v>1882</v>
      </c>
      <c r="K12" t="s">
        <v>1871</v>
      </c>
      <c r="L12" t="s">
        <v>1871</v>
      </c>
      <c r="M12" t="s">
        <v>1871</v>
      </c>
      <c r="N12" t="s">
        <v>1871</v>
      </c>
      <c r="O12" t="s">
        <v>1871</v>
      </c>
      <c r="P12" t="s">
        <v>1871</v>
      </c>
      <c r="Q12" t="s">
        <v>1871</v>
      </c>
      <c r="R12" t="s">
        <v>1871</v>
      </c>
      <c r="U12" t="s">
        <v>1877</v>
      </c>
      <c r="V12" t="s">
        <v>1877</v>
      </c>
      <c r="W12">
        <v>0</v>
      </c>
      <c r="X12">
        <v>5</v>
      </c>
      <c r="Y12">
        <v>0</v>
      </c>
      <c r="Z12">
        <v>3</v>
      </c>
      <c r="AA12">
        <v>3</v>
      </c>
      <c r="AB12">
        <v>3</v>
      </c>
      <c r="AC12">
        <v>5</v>
      </c>
      <c r="AD12">
        <v>5</v>
      </c>
      <c r="AE12">
        <v>5</v>
      </c>
      <c r="AF12">
        <v>5</v>
      </c>
      <c r="AG12">
        <v>5</v>
      </c>
      <c r="AH12">
        <v>5</v>
      </c>
      <c r="AI12">
        <v>5</v>
      </c>
      <c r="AJ12">
        <v>5</v>
      </c>
      <c r="AK12" t="s">
        <v>184</v>
      </c>
    </row>
    <row r="13" spans="1:37" x14ac:dyDescent="0.25">
      <c r="A13" t="s">
        <v>607</v>
      </c>
      <c r="B13" t="s">
        <v>15</v>
      </c>
      <c r="C13" t="s">
        <v>458</v>
      </c>
      <c r="D13" t="s">
        <v>1877</v>
      </c>
      <c r="E13" t="s">
        <v>1867</v>
      </c>
      <c r="G13" t="s">
        <v>1868</v>
      </c>
      <c r="H13" t="s">
        <v>1880</v>
      </c>
      <c r="I13" t="s">
        <v>1883</v>
      </c>
      <c r="J13" t="s">
        <v>1882</v>
      </c>
      <c r="K13" t="s">
        <v>1871</v>
      </c>
      <c r="L13" t="s">
        <v>1871</v>
      </c>
      <c r="M13" t="s">
        <v>1871</v>
      </c>
      <c r="N13" t="s">
        <v>1873</v>
      </c>
      <c r="O13" t="s">
        <v>1873</v>
      </c>
      <c r="P13" t="s">
        <v>1873</v>
      </c>
      <c r="Q13" t="s">
        <v>1872</v>
      </c>
      <c r="R13" t="s">
        <v>1872</v>
      </c>
      <c r="U13" t="s">
        <v>1876</v>
      </c>
      <c r="W13">
        <v>1</v>
      </c>
      <c r="X13">
        <v>5</v>
      </c>
      <c r="Y13">
        <v>0</v>
      </c>
      <c r="Z13">
        <v>3</v>
      </c>
      <c r="AA13">
        <v>2</v>
      </c>
      <c r="AB13">
        <v>2</v>
      </c>
      <c r="AC13">
        <v>5</v>
      </c>
      <c r="AD13">
        <v>5</v>
      </c>
      <c r="AE13">
        <v>5</v>
      </c>
      <c r="AF13">
        <v>3</v>
      </c>
      <c r="AG13">
        <v>3</v>
      </c>
      <c r="AH13">
        <v>3</v>
      </c>
      <c r="AI13">
        <v>4</v>
      </c>
      <c r="AJ13">
        <v>4</v>
      </c>
      <c r="AK13" t="s">
        <v>607</v>
      </c>
    </row>
    <row r="14" spans="1:37" x14ac:dyDescent="0.25">
      <c r="A14" t="s">
        <v>607</v>
      </c>
      <c r="B14" t="s">
        <v>15</v>
      </c>
      <c r="C14" t="s">
        <v>458</v>
      </c>
      <c r="D14" t="s">
        <v>1866</v>
      </c>
      <c r="E14" t="s">
        <v>1884</v>
      </c>
      <c r="G14" t="s">
        <v>1868</v>
      </c>
      <c r="H14" t="s">
        <v>1885</v>
      </c>
      <c r="I14" t="s">
        <v>1870</v>
      </c>
      <c r="J14" t="s">
        <v>1866</v>
      </c>
      <c r="K14" t="s">
        <v>1871</v>
      </c>
      <c r="L14" t="s">
        <v>1871</v>
      </c>
      <c r="M14" t="s">
        <v>1871</v>
      </c>
      <c r="N14" t="s">
        <v>1873</v>
      </c>
      <c r="O14" t="s">
        <v>1872</v>
      </c>
      <c r="P14" t="s">
        <v>1871</v>
      </c>
      <c r="Q14" t="s">
        <v>1871</v>
      </c>
      <c r="R14" t="s">
        <v>1871</v>
      </c>
      <c r="U14" t="s">
        <v>1877</v>
      </c>
      <c r="V14" t="s">
        <v>1877</v>
      </c>
      <c r="W14">
        <v>0</v>
      </c>
      <c r="X14">
        <v>3</v>
      </c>
      <c r="Y14">
        <v>0</v>
      </c>
      <c r="Z14">
        <v>1</v>
      </c>
      <c r="AA14">
        <v>2</v>
      </c>
      <c r="AB14">
        <v>3</v>
      </c>
      <c r="AC14">
        <v>5</v>
      </c>
      <c r="AD14">
        <v>5</v>
      </c>
      <c r="AE14">
        <v>5</v>
      </c>
      <c r="AF14">
        <v>3</v>
      </c>
      <c r="AG14">
        <v>4</v>
      </c>
      <c r="AH14">
        <v>5</v>
      </c>
      <c r="AI14">
        <v>5</v>
      </c>
      <c r="AJ14">
        <v>5</v>
      </c>
      <c r="AK14" t="s">
        <v>607</v>
      </c>
    </row>
    <row r="15" spans="1:37" x14ac:dyDescent="0.25">
      <c r="A15" t="s">
        <v>747</v>
      </c>
      <c r="B15" t="s">
        <v>33</v>
      </c>
      <c r="C15" t="s">
        <v>528</v>
      </c>
      <c r="D15" t="s">
        <v>1877</v>
      </c>
      <c r="E15" t="s">
        <v>1867</v>
      </c>
      <c r="G15" t="s">
        <v>1878</v>
      </c>
      <c r="H15" t="s">
        <v>1880</v>
      </c>
      <c r="I15" t="s">
        <v>1870</v>
      </c>
      <c r="J15" t="s">
        <v>1886</v>
      </c>
      <c r="K15" t="s">
        <v>1871</v>
      </c>
      <c r="L15" t="s">
        <v>1871</v>
      </c>
      <c r="M15" t="s">
        <v>1871</v>
      </c>
      <c r="N15" t="s">
        <v>1871</v>
      </c>
      <c r="O15" t="s">
        <v>1871</v>
      </c>
      <c r="P15" t="s">
        <v>1871</v>
      </c>
      <c r="Q15" t="s">
        <v>1871</v>
      </c>
      <c r="R15" t="s">
        <v>1871</v>
      </c>
      <c r="U15" t="s">
        <v>1877</v>
      </c>
      <c r="W15">
        <v>1</v>
      </c>
      <c r="X15">
        <v>5</v>
      </c>
      <c r="Y15">
        <v>0</v>
      </c>
      <c r="Z15">
        <v>3</v>
      </c>
      <c r="AA15">
        <v>3</v>
      </c>
      <c r="AB15">
        <v>3</v>
      </c>
      <c r="AC15">
        <v>5</v>
      </c>
      <c r="AD15">
        <v>5</v>
      </c>
      <c r="AE15">
        <v>5</v>
      </c>
      <c r="AF15">
        <v>5</v>
      </c>
      <c r="AG15">
        <v>5</v>
      </c>
      <c r="AH15">
        <v>5</v>
      </c>
      <c r="AI15">
        <v>5</v>
      </c>
      <c r="AJ15">
        <v>5</v>
      </c>
      <c r="AK15" t="s">
        <v>747</v>
      </c>
    </row>
    <row r="16" spans="1:37" x14ac:dyDescent="0.25">
      <c r="A16" t="s">
        <v>747</v>
      </c>
      <c r="B16" t="s">
        <v>33</v>
      </c>
      <c r="C16" t="s">
        <v>528</v>
      </c>
      <c r="D16" t="s">
        <v>1866</v>
      </c>
      <c r="E16" t="s">
        <v>1879</v>
      </c>
      <c r="G16" t="s">
        <v>1868</v>
      </c>
      <c r="H16" t="s">
        <v>1869</v>
      </c>
      <c r="I16" t="s">
        <v>1883</v>
      </c>
      <c r="J16" t="s">
        <v>1866</v>
      </c>
      <c r="K16" t="s">
        <v>1871</v>
      </c>
      <c r="L16" t="s">
        <v>1871</v>
      </c>
      <c r="M16" t="s">
        <v>1871</v>
      </c>
      <c r="N16" t="s">
        <v>1873</v>
      </c>
      <c r="O16" t="s">
        <v>1873</v>
      </c>
      <c r="P16" t="s">
        <v>1871</v>
      </c>
      <c r="Q16" t="s">
        <v>1872</v>
      </c>
      <c r="R16" t="s">
        <v>1871</v>
      </c>
      <c r="U16" t="s">
        <v>1877</v>
      </c>
      <c r="W16">
        <v>0</v>
      </c>
      <c r="X16">
        <v>4</v>
      </c>
      <c r="Y16">
        <v>0</v>
      </c>
      <c r="Z16">
        <v>2</v>
      </c>
      <c r="AA16">
        <v>2</v>
      </c>
      <c r="AB16">
        <v>3</v>
      </c>
      <c r="AC16">
        <v>5</v>
      </c>
      <c r="AD16">
        <v>5</v>
      </c>
      <c r="AE16">
        <v>5</v>
      </c>
      <c r="AF16">
        <v>3</v>
      </c>
      <c r="AG16">
        <v>3</v>
      </c>
      <c r="AH16">
        <v>5</v>
      </c>
      <c r="AI16">
        <v>4</v>
      </c>
      <c r="AJ16">
        <v>5</v>
      </c>
      <c r="AK16" t="s">
        <v>747</v>
      </c>
    </row>
    <row r="17" spans="1:37" x14ac:dyDescent="0.25">
      <c r="A17" t="s">
        <v>1445</v>
      </c>
      <c r="B17" t="s">
        <v>33</v>
      </c>
      <c r="C17" t="s">
        <v>530</v>
      </c>
      <c r="D17" t="s">
        <v>1866</v>
      </c>
      <c r="E17" t="s">
        <v>1879</v>
      </c>
      <c r="G17" t="s">
        <v>1868</v>
      </c>
      <c r="H17" t="s">
        <v>1887</v>
      </c>
      <c r="I17" t="s">
        <v>1870</v>
      </c>
      <c r="J17" t="s">
        <v>1866</v>
      </c>
      <c r="K17" t="s">
        <v>1871</v>
      </c>
      <c r="L17" t="s">
        <v>1871</v>
      </c>
      <c r="M17" t="s">
        <v>1872</v>
      </c>
      <c r="N17" t="s">
        <v>1872</v>
      </c>
      <c r="O17" t="s">
        <v>1872</v>
      </c>
      <c r="P17" t="s">
        <v>1872</v>
      </c>
      <c r="Q17" t="s">
        <v>1873</v>
      </c>
      <c r="R17" t="s">
        <v>1872</v>
      </c>
      <c r="U17" t="s">
        <v>1877</v>
      </c>
      <c r="W17">
        <v>0</v>
      </c>
      <c r="X17">
        <v>4</v>
      </c>
      <c r="Y17">
        <v>0</v>
      </c>
      <c r="AA17">
        <v>2</v>
      </c>
      <c r="AB17">
        <v>3</v>
      </c>
      <c r="AC17">
        <v>5</v>
      </c>
      <c r="AD17">
        <v>5</v>
      </c>
      <c r="AE17">
        <v>4</v>
      </c>
      <c r="AF17">
        <v>4</v>
      </c>
      <c r="AG17">
        <v>4</v>
      </c>
      <c r="AH17">
        <v>4</v>
      </c>
      <c r="AI17">
        <v>3</v>
      </c>
      <c r="AJ17">
        <v>4</v>
      </c>
      <c r="AK17" t="s">
        <v>1445</v>
      </c>
    </row>
    <row r="18" spans="1:37" x14ac:dyDescent="0.25">
      <c r="A18" t="s">
        <v>186</v>
      </c>
      <c r="B18" t="s">
        <v>38</v>
      </c>
      <c r="C18" t="s">
        <v>382</v>
      </c>
      <c r="D18" t="s">
        <v>1866</v>
      </c>
      <c r="E18" t="s">
        <v>1867</v>
      </c>
      <c r="G18" t="s">
        <v>1868</v>
      </c>
      <c r="H18" t="s">
        <v>1869</v>
      </c>
      <c r="I18" t="s">
        <v>1881</v>
      </c>
      <c r="J18" t="s">
        <v>1866</v>
      </c>
      <c r="K18" t="s">
        <v>1871</v>
      </c>
      <c r="L18" t="s">
        <v>1871</v>
      </c>
      <c r="M18" t="s">
        <v>1871</v>
      </c>
      <c r="N18" t="s">
        <v>1873</v>
      </c>
      <c r="O18" t="s">
        <v>1873</v>
      </c>
      <c r="P18" t="s">
        <v>1873</v>
      </c>
      <c r="Q18" t="s">
        <v>1871</v>
      </c>
      <c r="R18" t="s">
        <v>1871</v>
      </c>
      <c r="U18" t="s">
        <v>1876</v>
      </c>
      <c r="V18" t="s">
        <v>1866</v>
      </c>
      <c r="W18">
        <v>0</v>
      </c>
      <c r="X18">
        <v>5</v>
      </c>
      <c r="Y18">
        <v>0</v>
      </c>
      <c r="Z18">
        <v>2</v>
      </c>
      <c r="AA18">
        <v>2</v>
      </c>
      <c r="AB18">
        <v>2</v>
      </c>
      <c r="AC18">
        <v>5</v>
      </c>
      <c r="AD18">
        <v>5</v>
      </c>
      <c r="AE18">
        <v>5</v>
      </c>
      <c r="AF18">
        <v>3</v>
      </c>
      <c r="AG18">
        <v>3</v>
      </c>
      <c r="AH18">
        <v>3</v>
      </c>
      <c r="AI18">
        <v>5</v>
      </c>
      <c r="AJ18">
        <v>5</v>
      </c>
      <c r="AK18" t="s">
        <v>186</v>
      </c>
    </row>
    <row r="19" spans="1:37" x14ac:dyDescent="0.25">
      <c r="A19" t="s">
        <v>186</v>
      </c>
      <c r="B19" t="s">
        <v>38</v>
      </c>
      <c r="C19" t="s">
        <v>382</v>
      </c>
      <c r="D19" t="s">
        <v>1866</v>
      </c>
      <c r="E19" t="s">
        <v>1867</v>
      </c>
      <c r="G19" t="s">
        <v>1878</v>
      </c>
      <c r="H19" t="s">
        <v>1880</v>
      </c>
      <c r="I19" t="s">
        <v>1883</v>
      </c>
      <c r="J19" t="s">
        <v>1866</v>
      </c>
      <c r="K19" t="s">
        <v>1871</v>
      </c>
      <c r="L19" t="s">
        <v>1871</v>
      </c>
      <c r="M19" t="s">
        <v>1871</v>
      </c>
      <c r="N19" t="s">
        <v>1871</v>
      </c>
      <c r="O19" t="s">
        <v>1871</v>
      </c>
      <c r="P19" t="s">
        <v>1871</v>
      </c>
      <c r="Q19" t="s">
        <v>1871</v>
      </c>
      <c r="R19" t="s">
        <v>1871</v>
      </c>
      <c r="U19" t="s">
        <v>1877</v>
      </c>
      <c r="V19" t="s">
        <v>1877</v>
      </c>
      <c r="W19">
        <v>0</v>
      </c>
      <c r="X19">
        <v>5</v>
      </c>
      <c r="Y19">
        <v>0</v>
      </c>
      <c r="Z19">
        <v>3</v>
      </c>
      <c r="AA19">
        <v>3</v>
      </c>
      <c r="AB19">
        <v>3</v>
      </c>
      <c r="AC19">
        <v>5</v>
      </c>
      <c r="AD19">
        <v>5</v>
      </c>
      <c r="AE19">
        <v>5</v>
      </c>
      <c r="AF19">
        <v>5</v>
      </c>
      <c r="AG19">
        <v>5</v>
      </c>
      <c r="AH19">
        <v>5</v>
      </c>
      <c r="AI19">
        <v>5</v>
      </c>
      <c r="AJ19">
        <v>5</v>
      </c>
      <c r="AK19" t="s">
        <v>186</v>
      </c>
    </row>
    <row r="20" spans="1:37" x14ac:dyDescent="0.25">
      <c r="A20" t="s">
        <v>811</v>
      </c>
      <c r="B20" t="s">
        <v>43</v>
      </c>
      <c r="C20" t="s">
        <v>500</v>
      </c>
      <c r="D20" t="s">
        <v>1866</v>
      </c>
      <c r="E20" t="s">
        <v>1867</v>
      </c>
      <c r="G20" t="s">
        <v>1868</v>
      </c>
      <c r="H20" t="s">
        <v>1869</v>
      </c>
      <c r="I20" t="s">
        <v>1870</v>
      </c>
      <c r="J20" t="s">
        <v>1866</v>
      </c>
      <c r="K20" t="s">
        <v>1871</v>
      </c>
      <c r="L20" t="s">
        <v>1871</v>
      </c>
      <c r="M20" t="s">
        <v>1872</v>
      </c>
      <c r="N20" t="s">
        <v>1873</v>
      </c>
      <c r="O20" t="s">
        <v>1872</v>
      </c>
      <c r="P20" t="s">
        <v>1872</v>
      </c>
      <c r="Q20" t="s">
        <v>1872</v>
      </c>
      <c r="R20" t="s">
        <v>1872</v>
      </c>
      <c r="U20" t="s">
        <v>1877</v>
      </c>
      <c r="V20" t="s">
        <v>1877</v>
      </c>
      <c r="W20">
        <v>0</v>
      </c>
      <c r="X20">
        <v>5</v>
      </c>
      <c r="Y20">
        <v>0</v>
      </c>
      <c r="Z20">
        <v>2</v>
      </c>
      <c r="AA20">
        <v>2</v>
      </c>
      <c r="AB20">
        <v>3</v>
      </c>
      <c r="AC20">
        <v>5</v>
      </c>
      <c r="AD20">
        <v>5</v>
      </c>
      <c r="AE20">
        <v>4</v>
      </c>
      <c r="AF20">
        <v>3</v>
      </c>
      <c r="AG20">
        <v>4</v>
      </c>
      <c r="AH20">
        <v>4</v>
      </c>
      <c r="AI20">
        <v>4</v>
      </c>
      <c r="AJ20">
        <v>4</v>
      </c>
      <c r="AK20" t="s">
        <v>811</v>
      </c>
    </row>
    <row r="21" spans="1:37" x14ac:dyDescent="0.25">
      <c r="A21" t="s">
        <v>1780</v>
      </c>
      <c r="B21" t="s">
        <v>45</v>
      </c>
      <c r="C21" t="s">
        <v>1779</v>
      </c>
      <c r="D21" t="s">
        <v>1866</v>
      </c>
      <c r="E21" t="s">
        <v>1879</v>
      </c>
      <c r="G21" t="s">
        <v>1878</v>
      </c>
      <c r="H21" t="s">
        <v>1869</v>
      </c>
      <c r="I21" t="s">
        <v>1870</v>
      </c>
      <c r="J21" t="s">
        <v>1866</v>
      </c>
      <c r="K21" t="s">
        <v>1871</v>
      </c>
      <c r="L21" t="s">
        <v>1871</v>
      </c>
      <c r="M21" t="s">
        <v>1871</v>
      </c>
      <c r="N21" t="s">
        <v>1873</v>
      </c>
      <c r="O21" t="s">
        <v>1871</v>
      </c>
      <c r="P21" t="s">
        <v>1872</v>
      </c>
      <c r="Q21" t="s">
        <v>1871</v>
      </c>
      <c r="R21" t="s">
        <v>1871</v>
      </c>
      <c r="U21" t="s">
        <v>1877</v>
      </c>
      <c r="V21" t="s">
        <v>1877</v>
      </c>
      <c r="W21">
        <v>0</v>
      </c>
      <c r="X21">
        <v>4</v>
      </c>
      <c r="Y21">
        <v>0</v>
      </c>
      <c r="Z21">
        <v>2</v>
      </c>
      <c r="AA21">
        <v>3</v>
      </c>
      <c r="AB21">
        <v>3</v>
      </c>
      <c r="AC21">
        <v>5</v>
      </c>
      <c r="AD21">
        <v>5</v>
      </c>
      <c r="AE21">
        <v>5</v>
      </c>
      <c r="AF21">
        <v>3</v>
      </c>
      <c r="AG21">
        <v>5</v>
      </c>
      <c r="AH21">
        <v>4</v>
      </c>
      <c r="AI21">
        <v>5</v>
      </c>
      <c r="AJ21">
        <v>5</v>
      </c>
      <c r="AK21" t="s">
        <v>1780</v>
      </c>
    </row>
    <row r="22" spans="1:37" x14ac:dyDescent="0.25">
      <c r="A22" t="s">
        <v>191</v>
      </c>
      <c r="B22" t="s">
        <v>49</v>
      </c>
      <c r="C22" t="s">
        <v>406</v>
      </c>
      <c r="D22" t="s">
        <v>1866</v>
      </c>
      <c r="E22" t="s">
        <v>1879</v>
      </c>
      <c r="G22" t="s">
        <v>1888</v>
      </c>
      <c r="H22" t="s">
        <v>1887</v>
      </c>
      <c r="I22" t="s">
        <v>1883</v>
      </c>
      <c r="J22" t="s">
        <v>1882</v>
      </c>
      <c r="K22" t="s">
        <v>1871</v>
      </c>
      <c r="L22" t="s">
        <v>1871</v>
      </c>
      <c r="M22" t="s">
        <v>1871</v>
      </c>
      <c r="N22" t="s">
        <v>1871</v>
      </c>
      <c r="O22" t="s">
        <v>1871</v>
      </c>
      <c r="P22" t="s">
        <v>1871</v>
      </c>
      <c r="Q22" t="s">
        <v>1872</v>
      </c>
      <c r="R22" t="s">
        <v>1871</v>
      </c>
      <c r="U22" t="s">
        <v>1877</v>
      </c>
      <c r="V22" t="s">
        <v>1866</v>
      </c>
      <c r="W22">
        <v>0</v>
      </c>
      <c r="X22">
        <v>4</v>
      </c>
      <c r="Y22">
        <v>0</v>
      </c>
      <c r="AA22">
        <v>1</v>
      </c>
      <c r="AB22">
        <v>3</v>
      </c>
      <c r="AC22">
        <v>5</v>
      </c>
      <c r="AD22">
        <v>5</v>
      </c>
      <c r="AE22">
        <v>5</v>
      </c>
      <c r="AF22">
        <v>5</v>
      </c>
      <c r="AG22">
        <v>5</v>
      </c>
      <c r="AH22">
        <v>5</v>
      </c>
      <c r="AI22">
        <v>4</v>
      </c>
      <c r="AJ22">
        <v>5</v>
      </c>
      <c r="AK22" t="s">
        <v>191</v>
      </c>
    </row>
    <row r="23" spans="1:37" x14ac:dyDescent="0.25">
      <c r="A23" t="s">
        <v>1518</v>
      </c>
      <c r="B23" t="s">
        <v>49</v>
      </c>
      <c r="C23" t="s">
        <v>1088</v>
      </c>
      <c r="D23" t="s">
        <v>1866</v>
      </c>
      <c r="E23" t="s">
        <v>1867</v>
      </c>
      <c r="G23" t="s">
        <v>1868</v>
      </c>
      <c r="H23" t="s">
        <v>1869</v>
      </c>
      <c r="I23" t="s">
        <v>1883</v>
      </c>
      <c r="J23" t="s">
        <v>1882</v>
      </c>
      <c r="K23" t="s">
        <v>1871</v>
      </c>
      <c r="L23" t="s">
        <v>1871</v>
      </c>
      <c r="M23" t="s">
        <v>1872</v>
      </c>
      <c r="N23" t="s">
        <v>1873</v>
      </c>
      <c r="O23" t="s">
        <v>1872</v>
      </c>
      <c r="P23" t="s">
        <v>1871</v>
      </c>
      <c r="Q23" t="s">
        <v>1871</v>
      </c>
      <c r="R23" t="s">
        <v>1871</v>
      </c>
      <c r="U23" t="s">
        <v>1877</v>
      </c>
      <c r="V23" t="s">
        <v>1866</v>
      </c>
      <c r="W23">
        <v>0</v>
      </c>
      <c r="X23">
        <v>5</v>
      </c>
      <c r="Y23">
        <v>0</v>
      </c>
      <c r="Z23">
        <v>2</v>
      </c>
      <c r="AA23">
        <v>2</v>
      </c>
      <c r="AB23">
        <v>3</v>
      </c>
      <c r="AC23">
        <v>5</v>
      </c>
      <c r="AD23">
        <v>5</v>
      </c>
      <c r="AE23">
        <v>4</v>
      </c>
      <c r="AF23">
        <v>3</v>
      </c>
      <c r="AG23">
        <v>4</v>
      </c>
      <c r="AH23">
        <v>5</v>
      </c>
      <c r="AI23">
        <v>5</v>
      </c>
      <c r="AJ23">
        <v>5</v>
      </c>
      <c r="AK23" t="s">
        <v>1518</v>
      </c>
    </row>
    <row r="24" spans="1:37" x14ac:dyDescent="0.25">
      <c r="A24" t="s">
        <v>980</v>
      </c>
      <c r="B24" t="s">
        <v>51</v>
      </c>
      <c r="C24" t="s">
        <v>462</v>
      </c>
      <c r="D24" t="s">
        <v>1866</v>
      </c>
      <c r="E24" t="s">
        <v>1879</v>
      </c>
      <c r="G24" t="s">
        <v>1868</v>
      </c>
      <c r="H24" t="s">
        <v>1869</v>
      </c>
      <c r="I24" t="s">
        <v>1870</v>
      </c>
      <c r="J24" t="s">
        <v>1866</v>
      </c>
      <c r="K24" t="s">
        <v>1871</v>
      </c>
      <c r="L24" t="s">
        <v>1871</v>
      </c>
      <c r="M24" t="s">
        <v>1872</v>
      </c>
      <c r="N24" t="s">
        <v>1873</v>
      </c>
      <c r="O24" t="s">
        <v>1873</v>
      </c>
      <c r="P24" t="s">
        <v>1871</v>
      </c>
      <c r="Q24" t="s">
        <v>1871</v>
      </c>
      <c r="R24" t="s">
        <v>1871</v>
      </c>
      <c r="U24" t="s">
        <v>1877</v>
      </c>
      <c r="W24">
        <v>0</v>
      </c>
      <c r="X24">
        <v>4</v>
      </c>
      <c r="Y24">
        <v>0</v>
      </c>
      <c r="Z24">
        <v>2</v>
      </c>
      <c r="AA24">
        <v>2</v>
      </c>
      <c r="AB24">
        <v>3</v>
      </c>
      <c r="AC24">
        <v>5</v>
      </c>
      <c r="AD24">
        <v>5</v>
      </c>
      <c r="AE24">
        <v>4</v>
      </c>
      <c r="AF24">
        <v>3</v>
      </c>
      <c r="AG24">
        <v>3</v>
      </c>
      <c r="AH24">
        <v>5</v>
      </c>
      <c r="AI24">
        <v>5</v>
      </c>
      <c r="AJ24">
        <v>5</v>
      </c>
      <c r="AK24" t="s">
        <v>980</v>
      </c>
    </row>
    <row r="25" spans="1:37" x14ac:dyDescent="0.25">
      <c r="A25" t="s">
        <v>980</v>
      </c>
      <c r="B25" t="s">
        <v>51</v>
      </c>
      <c r="C25" t="s">
        <v>462</v>
      </c>
      <c r="D25" t="s">
        <v>1866</v>
      </c>
      <c r="E25" t="s">
        <v>1884</v>
      </c>
      <c r="G25" t="s">
        <v>1868</v>
      </c>
      <c r="H25" t="s">
        <v>1869</v>
      </c>
      <c r="I25" t="s">
        <v>1870</v>
      </c>
      <c r="J25" t="s">
        <v>1866</v>
      </c>
      <c r="K25" t="s">
        <v>1871</v>
      </c>
      <c r="L25" t="s">
        <v>1871</v>
      </c>
      <c r="M25" t="s">
        <v>1873</v>
      </c>
      <c r="N25" t="s">
        <v>1872</v>
      </c>
      <c r="O25" t="s">
        <v>1873</v>
      </c>
      <c r="P25" t="s">
        <v>1871</v>
      </c>
      <c r="Q25" t="s">
        <v>1871</v>
      </c>
      <c r="R25" t="s">
        <v>1871</v>
      </c>
      <c r="U25" t="s">
        <v>1877</v>
      </c>
      <c r="V25" t="s">
        <v>1877</v>
      </c>
      <c r="W25">
        <v>0</v>
      </c>
      <c r="X25">
        <v>3</v>
      </c>
      <c r="Y25">
        <v>0</v>
      </c>
      <c r="Z25">
        <v>2</v>
      </c>
      <c r="AA25">
        <v>2</v>
      </c>
      <c r="AB25">
        <v>3</v>
      </c>
      <c r="AC25">
        <v>5</v>
      </c>
      <c r="AD25">
        <v>5</v>
      </c>
      <c r="AE25">
        <v>3</v>
      </c>
      <c r="AF25">
        <v>4</v>
      </c>
      <c r="AG25">
        <v>3</v>
      </c>
      <c r="AH25">
        <v>5</v>
      </c>
      <c r="AI25">
        <v>5</v>
      </c>
      <c r="AJ25">
        <v>5</v>
      </c>
      <c r="AK25" t="s">
        <v>980</v>
      </c>
    </row>
    <row r="26" spans="1:37" x14ac:dyDescent="0.25">
      <c r="A26" t="s">
        <v>980</v>
      </c>
      <c r="B26" t="s">
        <v>51</v>
      </c>
      <c r="C26" t="s">
        <v>462</v>
      </c>
      <c r="D26" t="s">
        <v>1866</v>
      </c>
      <c r="E26" t="s">
        <v>1867</v>
      </c>
      <c r="G26" t="s">
        <v>1868</v>
      </c>
      <c r="H26" t="s">
        <v>1880</v>
      </c>
      <c r="I26" t="s">
        <v>1870</v>
      </c>
      <c r="J26" t="s">
        <v>1882</v>
      </c>
      <c r="K26" t="s">
        <v>1871</v>
      </c>
      <c r="L26" t="s">
        <v>1871</v>
      </c>
      <c r="M26" t="s">
        <v>1871</v>
      </c>
      <c r="N26" t="s">
        <v>1872</v>
      </c>
      <c r="O26" t="s">
        <v>1872</v>
      </c>
      <c r="P26" t="s">
        <v>1871</v>
      </c>
      <c r="Q26" t="s">
        <v>1871</v>
      </c>
      <c r="R26" t="s">
        <v>1871</v>
      </c>
      <c r="U26" t="s">
        <v>1877</v>
      </c>
      <c r="V26" t="s">
        <v>1877</v>
      </c>
      <c r="W26">
        <v>0</v>
      </c>
      <c r="X26">
        <v>5</v>
      </c>
      <c r="Y26">
        <v>0</v>
      </c>
      <c r="Z26">
        <v>3</v>
      </c>
      <c r="AA26">
        <v>2</v>
      </c>
      <c r="AB26">
        <v>3</v>
      </c>
      <c r="AC26">
        <v>5</v>
      </c>
      <c r="AD26">
        <v>5</v>
      </c>
      <c r="AE26">
        <v>5</v>
      </c>
      <c r="AF26">
        <v>4</v>
      </c>
      <c r="AG26">
        <v>4</v>
      </c>
      <c r="AH26">
        <v>5</v>
      </c>
      <c r="AI26">
        <v>5</v>
      </c>
      <c r="AJ26">
        <v>5</v>
      </c>
      <c r="AK26" t="s">
        <v>980</v>
      </c>
    </row>
    <row r="27" spans="1:37" x14ac:dyDescent="0.25">
      <c r="A27" t="s">
        <v>976</v>
      </c>
      <c r="B27" t="s">
        <v>51</v>
      </c>
      <c r="C27" t="s">
        <v>572</v>
      </c>
      <c r="D27" t="s">
        <v>1866</v>
      </c>
      <c r="E27" t="s">
        <v>1867</v>
      </c>
      <c r="G27" t="s">
        <v>1878</v>
      </c>
      <c r="H27" t="s">
        <v>1869</v>
      </c>
      <c r="I27" t="s">
        <v>1883</v>
      </c>
      <c r="J27" t="s">
        <v>1882</v>
      </c>
      <c r="K27" t="s">
        <v>1871</v>
      </c>
      <c r="L27" t="s">
        <v>1871</v>
      </c>
      <c r="M27" t="s">
        <v>1871</v>
      </c>
      <c r="N27" t="s">
        <v>1871</v>
      </c>
      <c r="O27" t="s">
        <v>1871</v>
      </c>
      <c r="P27" t="s">
        <v>1871</v>
      </c>
      <c r="Q27" t="s">
        <v>1871</v>
      </c>
      <c r="R27" t="s">
        <v>1871</v>
      </c>
      <c r="U27" t="s">
        <v>1877</v>
      </c>
      <c r="V27" t="s">
        <v>1877</v>
      </c>
      <c r="W27">
        <v>0</v>
      </c>
      <c r="X27">
        <v>5</v>
      </c>
      <c r="Y27">
        <v>0</v>
      </c>
      <c r="Z27">
        <v>2</v>
      </c>
      <c r="AA27">
        <v>3</v>
      </c>
      <c r="AB27">
        <v>3</v>
      </c>
      <c r="AC27">
        <v>5</v>
      </c>
      <c r="AD27">
        <v>5</v>
      </c>
      <c r="AE27">
        <v>5</v>
      </c>
      <c r="AF27">
        <v>5</v>
      </c>
      <c r="AG27">
        <v>5</v>
      </c>
      <c r="AH27">
        <v>5</v>
      </c>
      <c r="AI27">
        <v>5</v>
      </c>
      <c r="AJ27">
        <v>5</v>
      </c>
      <c r="AK27" t="s">
        <v>976</v>
      </c>
    </row>
    <row r="28" spans="1:37" x14ac:dyDescent="0.25">
      <c r="A28" t="s">
        <v>1523</v>
      </c>
      <c r="B28" t="s">
        <v>51</v>
      </c>
      <c r="C28" t="s">
        <v>967</v>
      </c>
      <c r="D28" t="s">
        <v>1866</v>
      </c>
      <c r="E28" t="s">
        <v>1867</v>
      </c>
      <c r="G28" t="s">
        <v>1868</v>
      </c>
      <c r="H28" t="s">
        <v>1869</v>
      </c>
      <c r="I28" t="s">
        <v>1870</v>
      </c>
      <c r="J28" t="s">
        <v>1882</v>
      </c>
      <c r="K28" t="s">
        <v>1871</v>
      </c>
      <c r="L28" t="s">
        <v>1871</v>
      </c>
      <c r="M28" t="s">
        <v>1871</v>
      </c>
      <c r="N28" t="s">
        <v>1871</v>
      </c>
      <c r="O28" t="s">
        <v>1871</v>
      </c>
      <c r="P28" t="s">
        <v>1871</v>
      </c>
      <c r="Q28" t="s">
        <v>1871</v>
      </c>
      <c r="R28" t="s">
        <v>1871</v>
      </c>
      <c r="U28" t="s">
        <v>1877</v>
      </c>
      <c r="V28" t="s">
        <v>1877</v>
      </c>
      <c r="W28">
        <v>0</v>
      </c>
      <c r="X28">
        <v>5</v>
      </c>
      <c r="Y28">
        <v>0</v>
      </c>
      <c r="Z28">
        <v>2</v>
      </c>
      <c r="AA28">
        <v>2</v>
      </c>
      <c r="AB28">
        <v>3</v>
      </c>
      <c r="AC28">
        <v>5</v>
      </c>
      <c r="AD28">
        <v>5</v>
      </c>
      <c r="AE28">
        <v>5</v>
      </c>
      <c r="AF28">
        <v>5</v>
      </c>
      <c r="AG28">
        <v>5</v>
      </c>
      <c r="AH28">
        <v>5</v>
      </c>
      <c r="AI28">
        <v>5</v>
      </c>
      <c r="AJ28">
        <v>5</v>
      </c>
      <c r="AK28" t="s">
        <v>1523</v>
      </c>
    </row>
    <row r="29" spans="1:37" x14ac:dyDescent="0.25">
      <c r="A29" t="s">
        <v>1526</v>
      </c>
      <c r="B29" t="s">
        <v>51</v>
      </c>
      <c r="C29" t="s">
        <v>1513</v>
      </c>
      <c r="D29" t="s">
        <v>1866</v>
      </c>
      <c r="E29" t="s">
        <v>1884</v>
      </c>
      <c r="G29" t="s">
        <v>1868</v>
      </c>
      <c r="H29" t="s">
        <v>1887</v>
      </c>
      <c r="I29" t="s">
        <v>1870</v>
      </c>
      <c r="J29" t="s">
        <v>1866</v>
      </c>
      <c r="K29" t="s">
        <v>1871</v>
      </c>
      <c r="L29" t="s">
        <v>1871</v>
      </c>
      <c r="M29" t="s">
        <v>1871</v>
      </c>
      <c r="N29" t="s">
        <v>1871</v>
      </c>
      <c r="O29" t="s">
        <v>1871</v>
      </c>
      <c r="P29" t="s">
        <v>1871</v>
      </c>
      <c r="Q29" t="s">
        <v>1871</v>
      </c>
      <c r="R29" t="s">
        <v>1871</v>
      </c>
      <c r="U29" t="s">
        <v>1876</v>
      </c>
      <c r="V29" t="s">
        <v>1877</v>
      </c>
      <c r="W29">
        <v>0</v>
      </c>
      <c r="X29">
        <v>3</v>
      </c>
      <c r="Y29">
        <v>0</v>
      </c>
      <c r="AA29">
        <v>2</v>
      </c>
      <c r="AB29">
        <v>2</v>
      </c>
      <c r="AC29">
        <v>5</v>
      </c>
      <c r="AD29">
        <v>5</v>
      </c>
      <c r="AE29">
        <v>5</v>
      </c>
      <c r="AF29">
        <v>5</v>
      </c>
      <c r="AG29">
        <v>5</v>
      </c>
      <c r="AH29">
        <v>5</v>
      </c>
      <c r="AI29">
        <v>5</v>
      </c>
      <c r="AJ29">
        <v>5</v>
      </c>
      <c r="AK29" t="s">
        <v>1526</v>
      </c>
    </row>
    <row r="30" spans="1:37" x14ac:dyDescent="0.25">
      <c r="A30" t="s">
        <v>1112</v>
      </c>
      <c r="B30" t="s">
        <v>56</v>
      </c>
      <c r="C30" t="s">
        <v>448</v>
      </c>
      <c r="D30" t="s">
        <v>1866</v>
      </c>
      <c r="E30" t="s">
        <v>1879</v>
      </c>
      <c r="G30" t="s">
        <v>1878</v>
      </c>
      <c r="H30" t="s">
        <v>1869</v>
      </c>
      <c r="I30" t="s">
        <v>1881</v>
      </c>
      <c r="J30" t="s">
        <v>1866</v>
      </c>
      <c r="K30" t="s">
        <v>1871</v>
      </c>
      <c r="L30" t="s">
        <v>1871</v>
      </c>
      <c r="M30" t="s">
        <v>1871</v>
      </c>
      <c r="N30" t="s">
        <v>1872</v>
      </c>
      <c r="O30" t="s">
        <v>1873</v>
      </c>
      <c r="P30" t="s">
        <v>1872</v>
      </c>
      <c r="Q30" t="s">
        <v>1871</v>
      </c>
      <c r="R30" t="s">
        <v>1871</v>
      </c>
      <c r="U30" t="s">
        <v>1877</v>
      </c>
      <c r="V30" t="s">
        <v>1866</v>
      </c>
      <c r="W30">
        <v>0</v>
      </c>
      <c r="X30">
        <v>4</v>
      </c>
      <c r="Y30">
        <v>0</v>
      </c>
      <c r="Z30">
        <v>2</v>
      </c>
      <c r="AA30">
        <v>3</v>
      </c>
      <c r="AB30">
        <v>3</v>
      </c>
      <c r="AC30">
        <v>5</v>
      </c>
      <c r="AD30">
        <v>5</v>
      </c>
      <c r="AE30">
        <v>5</v>
      </c>
      <c r="AF30">
        <v>4</v>
      </c>
      <c r="AG30">
        <v>3</v>
      </c>
      <c r="AH30">
        <v>4</v>
      </c>
      <c r="AI30">
        <v>5</v>
      </c>
      <c r="AJ30">
        <v>5</v>
      </c>
      <c r="AK30" t="s">
        <v>1112</v>
      </c>
    </row>
    <row r="31" spans="1:37" x14ac:dyDescent="0.25">
      <c r="A31" t="s">
        <v>194</v>
      </c>
      <c r="B31" t="s">
        <v>62</v>
      </c>
      <c r="C31" t="s">
        <v>450</v>
      </c>
      <c r="D31" t="s">
        <v>1877</v>
      </c>
      <c r="E31" t="s">
        <v>1884</v>
      </c>
      <c r="G31" t="s">
        <v>1878</v>
      </c>
      <c r="H31" t="s">
        <v>1880</v>
      </c>
      <c r="I31" t="s">
        <v>1870</v>
      </c>
      <c r="J31" t="s">
        <v>1882</v>
      </c>
      <c r="K31" t="s">
        <v>1871</v>
      </c>
      <c r="L31" t="s">
        <v>1871</v>
      </c>
      <c r="M31" t="s">
        <v>1872</v>
      </c>
      <c r="N31" t="s">
        <v>1871</v>
      </c>
      <c r="O31" t="s">
        <v>1872</v>
      </c>
      <c r="P31" t="s">
        <v>1871</v>
      </c>
      <c r="Q31" t="s">
        <v>1871</v>
      </c>
      <c r="R31" t="s">
        <v>1871</v>
      </c>
      <c r="U31" t="s">
        <v>1877</v>
      </c>
      <c r="V31" t="s">
        <v>1877</v>
      </c>
      <c r="W31">
        <v>1</v>
      </c>
      <c r="X31">
        <v>3</v>
      </c>
      <c r="Y31">
        <v>0</v>
      </c>
      <c r="Z31">
        <v>3</v>
      </c>
      <c r="AA31">
        <v>3</v>
      </c>
      <c r="AB31">
        <v>3</v>
      </c>
      <c r="AC31">
        <v>5</v>
      </c>
      <c r="AD31">
        <v>5</v>
      </c>
      <c r="AE31">
        <v>4</v>
      </c>
      <c r="AF31">
        <v>5</v>
      </c>
      <c r="AG31">
        <v>4</v>
      </c>
      <c r="AH31">
        <v>5</v>
      </c>
      <c r="AI31">
        <v>5</v>
      </c>
      <c r="AJ31">
        <v>5</v>
      </c>
      <c r="AK31" t="s">
        <v>194</v>
      </c>
    </row>
    <row r="32" spans="1:37" x14ac:dyDescent="0.25">
      <c r="A32" t="s">
        <v>734</v>
      </c>
      <c r="B32" t="s">
        <v>62</v>
      </c>
      <c r="C32" t="s">
        <v>500</v>
      </c>
      <c r="D32" t="s">
        <v>1866</v>
      </c>
      <c r="E32" t="s">
        <v>1867</v>
      </c>
      <c r="G32" t="s">
        <v>1888</v>
      </c>
      <c r="H32" t="s">
        <v>1869</v>
      </c>
      <c r="I32" t="s">
        <v>1870</v>
      </c>
      <c r="J32" t="s">
        <v>1882</v>
      </c>
      <c r="K32" t="s">
        <v>1871</v>
      </c>
      <c r="L32" t="s">
        <v>1871</v>
      </c>
      <c r="M32" t="s">
        <v>1871</v>
      </c>
      <c r="N32" t="s">
        <v>1871</v>
      </c>
      <c r="O32" t="s">
        <v>1871</v>
      </c>
      <c r="P32" t="s">
        <v>1871</v>
      </c>
      <c r="Q32" t="s">
        <v>1871</v>
      </c>
      <c r="R32" t="s">
        <v>1871</v>
      </c>
      <c r="U32" t="s">
        <v>1876</v>
      </c>
      <c r="W32">
        <v>0</v>
      </c>
      <c r="X32">
        <v>5</v>
      </c>
      <c r="Y32">
        <v>0</v>
      </c>
      <c r="Z32">
        <v>2</v>
      </c>
      <c r="AA32">
        <v>1</v>
      </c>
      <c r="AB32">
        <v>2</v>
      </c>
      <c r="AC32">
        <v>5</v>
      </c>
      <c r="AD32">
        <v>5</v>
      </c>
      <c r="AE32">
        <v>5</v>
      </c>
      <c r="AF32">
        <v>5</v>
      </c>
      <c r="AG32">
        <v>5</v>
      </c>
      <c r="AH32">
        <v>5</v>
      </c>
      <c r="AI32">
        <v>5</v>
      </c>
      <c r="AJ32">
        <v>5</v>
      </c>
      <c r="AK32" t="s">
        <v>734</v>
      </c>
    </row>
    <row r="33" spans="1:37" x14ac:dyDescent="0.25">
      <c r="A33" t="s">
        <v>734</v>
      </c>
      <c r="B33" t="s">
        <v>62</v>
      </c>
      <c r="C33" t="s">
        <v>500</v>
      </c>
      <c r="D33" t="s">
        <v>1866</v>
      </c>
      <c r="E33" t="s">
        <v>1867</v>
      </c>
      <c r="G33" t="s">
        <v>1888</v>
      </c>
      <c r="H33" t="s">
        <v>1880</v>
      </c>
      <c r="I33" t="s">
        <v>1870</v>
      </c>
      <c r="J33" t="s">
        <v>1882</v>
      </c>
      <c r="K33" t="s">
        <v>1871</v>
      </c>
      <c r="L33" t="s">
        <v>1871</v>
      </c>
      <c r="M33" t="s">
        <v>1871</v>
      </c>
      <c r="N33" t="s">
        <v>1871</v>
      </c>
      <c r="O33" t="s">
        <v>1871</v>
      </c>
      <c r="P33" t="s">
        <v>1871</v>
      </c>
      <c r="Q33" t="s">
        <v>1871</v>
      </c>
      <c r="R33" t="s">
        <v>1871</v>
      </c>
      <c r="U33" t="s">
        <v>1877</v>
      </c>
      <c r="V33" t="s">
        <v>1866</v>
      </c>
      <c r="W33">
        <v>0</v>
      </c>
      <c r="X33">
        <v>5</v>
      </c>
      <c r="Y33">
        <v>0</v>
      </c>
      <c r="Z33">
        <v>3</v>
      </c>
      <c r="AA33">
        <v>1</v>
      </c>
      <c r="AB33">
        <v>3</v>
      </c>
      <c r="AC33">
        <v>5</v>
      </c>
      <c r="AD33">
        <v>5</v>
      </c>
      <c r="AE33">
        <v>5</v>
      </c>
      <c r="AF33">
        <v>5</v>
      </c>
      <c r="AG33">
        <v>5</v>
      </c>
      <c r="AH33">
        <v>5</v>
      </c>
      <c r="AI33">
        <v>5</v>
      </c>
      <c r="AJ33">
        <v>5</v>
      </c>
      <c r="AK33" t="s">
        <v>734</v>
      </c>
    </row>
    <row r="34" spans="1:37" x14ac:dyDescent="0.25">
      <c r="A34" t="s">
        <v>195</v>
      </c>
      <c r="B34" t="s">
        <v>65</v>
      </c>
      <c r="C34" t="s">
        <v>365</v>
      </c>
      <c r="D34" t="s">
        <v>1877</v>
      </c>
      <c r="E34" t="s">
        <v>1867</v>
      </c>
      <c r="G34" t="s">
        <v>1868</v>
      </c>
      <c r="H34" t="s">
        <v>1880</v>
      </c>
      <c r="I34" t="s">
        <v>1870</v>
      </c>
      <c r="J34" t="s">
        <v>1882</v>
      </c>
      <c r="K34" t="s">
        <v>1871</v>
      </c>
      <c r="L34" t="s">
        <v>1871</v>
      </c>
      <c r="M34" t="s">
        <v>1871</v>
      </c>
      <c r="N34" t="s">
        <v>1871</v>
      </c>
      <c r="O34" t="s">
        <v>1871</v>
      </c>
      <c r="P34" t="s">
        <v>1871</v>
      </c>
      <c r="Q34" t="s">
        <v>1871</v>
      </c>
      <c r="R34" t="s">
        <v>1871</v>
      </c>
      <c r="U34" t="s">
        <v>1876</v>
      </c>
      <c r="V34" t="s">
        <v>1877</v>
      </c>
      <c r="W34">
        <v>1</v>
      </c>
      <c r="X34">
        <v>5</v>
      </c>
      <c r="Y34">
        <v>0</v>
      </c>
      <c r="Z34">
        <v>3</v>
      </c>
      <c r="AA34">
        <v>2</v>
      </c>
      <c r="AB34">
        <v>2</v>
      </c>
      <c r="AC34">
        <v>5</v>
      </c>
      <c r="AD34">
        <v>5</v>
      </c>
      <c r="AE34">
        <v>5</v>
      </c>
      <c r="AF34">
        <v>5</v>
      </c>
      <c r="AG34">
        <v>5</v>
      </c>
      <c r="AH34">
        <v>5</v>
      </c>
      <c r="AI34">
        <v>5</v>
      </c>
      <c r="AJ34">
        <v>5</v>
      </c>
      <c r="AK34" t="s">
        <v>195</v>
      </c>
    </row>
    <row r="35" spans="1:37" x14ac:dyDescent="0.25">
      <c r="A35" t="s">
        <v>1626</v>
      </c>
      <c r="B35" t="s">
        <v>65</v>
      </c>
      <c r="C35" t="s">
        <v>370</v>
      </c>
      <c r="D35" t="s">
        <v>1866</v>
      </c>
      <c r="E35" t="s">
        <v>1867</v>
      </c>
      <c r="G35" t="s">
        <v>1878</v>
      </c>
      <c r="H35" t="s">
        <v>1880</v>
      </c>
      <c r="I35" t="s">
        <v>1870</v>
      </c>
      <c r="J35" t="s">
        <v>1882</v>
      </c>
      <c r="K35" t="s">
        <v>1871</v>
      </c>
      <c r="L35" t="s">
        <v>1871</v>
      </c>
      <c r="M35" t="s">
        <v>1871</v>
      </c>
      <c r="N35" t="s">
        <v>1871</v>
      </c>
      <c r="O35" t="s">
        <v>1871</v>
      </c>
      <c r="P35" t="s">
        <v>1871</v>
      </c>
      <c r="Q35" t="s">
        <v>1871</v>
      </c>
      <c r="R35" t="s">
        <v>1871</v>
      </c>
      <c r="U35" t="s">
        <v>1877</v>
      </c>
      <c r="V35" t="s">
        <v>1866</v>
      </c>
      <c r="W35">
        <v>0</v>
      </c>
      <c r="X35">
        <v>5</v>
      </c>
      <c r="Y35">
        <v>0</v>
      </c>
      <c r="Z35">
        <v>3</v>
      </c>
      <c r="AA35">
        <v>3</v>
      </c>
      <c r="AB35">
        <v>3</v>
      </c>
      <c r="AC35">
        <v>5</v>
      </c>
      <c r="AD35">
        <v>5</v>
      </c>
      <c r="AE35">
        <v>5</v>
      </c>
      <c r="AF35">
        <v>5</v>
      </c>
      <c r="AG35">
        <v>5</v>
      </c>
      <c r="AH35">
        <v>5</v>
      </c>
      <c r="AI35">
        <v>5</v>
      </c>
      <c r="AJ35">
        <v>5</v>
      </c>
      <c r="AK35" t="s">
        <v>1626</v>
      </c>
    </row>
    <row r="36" spans="1:37" x14ac:dyDescent="0.25">
      <c r="A36" t="s">
        <v>196</v>
      </c>
      <c r="B36" t="s">
        <v>66</v>
      </c>
      <c r="C36" t="s">
        <v>448</v>
      </c>
      <c r="D36" t="s">
        <v>1866</v>
      </c>
      <c r="E36" t="s">
        <v>1879</v>
      </c>
      <c r="G36" t="s">
        <v>1878</v>
      </c>
      <c r="H36" t="s">
        <v>1880</v>
      </c>
      <c r="I36" t="s">
        <v>1870</v>
      </c>
      <c r="J36" t="s">
        <v>1866</v>
      </c>
      <c r="K36" t="s">
        <v>1871</v>
      </c>
      <c r="L36" t="s">
        <v>1871</v>
      </c>
      <c r="M36" t="s">
        <v>1871</v>
      </c>
      <c r="N36" t="s">
        <v>1871</v>
      </c>
      <c r="O36" t="s">
        <v>1871</v>
      </c>
      <c r="P36" t="s">
        <v>1871</v>
      </c>
      <c r="Q36" t="s">
        <v>1871</v>
      </c>
      <c r="R36" t="s">
        <v>1871</v>
      </c>
      <c r="U36" t="s">
        <v>1877</v>
      </c>
      <c r="V36" t="s">
        <v>1877</v>
      </c>
      <c r="W36">
        <v>0</v>
      </c>
      <c r="X36">
        <v>4</v>
      </c>
      <c r="Y36">
        <v>0</v>
      </c>
      <c r="Z36">
        <v>3</v>
      </c>
      <c r="AA36">
        <v>3</v>
      </c>
      <c r="AB36">
        <v>3</v>
      </c>
      <c r="AC36">
        <v>5</v>
      </c>
      <c r="AD36">
        <v>5</v>
      </c>
      <c r="AE36">
        <v>5</v>
      </c>
      <c r="AF36">
        <v>5</v>
      </c>
      <c r="AG36">
        <v>5</v>
      </c>
      <c r="AH36">
        <v>5</v>
      </c>
      <c r="AI36">
        <v>5</v>
      </c>
      <c r="AJ36">
        <v>5</v>
      </c>
      <c r="AK36" t="s">
        <v>196</v>
      </c>
    </row>
    <row r="37" spans="1:37" x14ac:dyDescent="0.25">
      <c r="A37" t="s">
        <v>196</v>
      </c>
      <c r="B37" t="s">
        <v>66</v>
      </c>
      <c r="C37" t="s">
        <v>448</v>
      </c>
      <c r="D37" t="s">
        <v>1866</v>
      </c>
      <c r="E37" t="s">
        <v>1879</v>
      </c>
      <c r="G37" t="s">
        <v>1878</v>
      </c>
      <c r="H37" t="s">
        <v>1880</v>
      </c>
      <c r="I37" t="s">
        <v>1870</v>
      </c>
      <c r="J37" t="s">
        <v>1866</v>
      </c>
      <c r="K37" t="s">
        <v>1871</v>
      </c>
      <c r="L37" t="s">
        <v>1871</v>
      </c>
      <c r="M37" t="s">
        <v>1871</v>
      </c>
      <c r="N37" t="s">
        <v>1871</v>
      </c>
      <c r="O37" t="s">
        <v>1871</v>
      </c>
      <c r="P37" t="s">
        <v>1871</v>
      </c>
      <c r="Q37" t="s">
        <v>1871</v>
      </c>
      <c r="R37" t="s">
        <v>1871</v>
      </c>
      <c r="U37" t="s">
        <v>1877</v>
      </c>
      <c r="V37" t="s">
        <v>1877</v>
      </c>
      <c r="W37">
        <v>0</v>
      </c>
      <c r="X37">
        <v>4</v>
      </c>
      <c r="Y37">
        <v>0</v>
      </c>
      <c r="Z37">
        <v>3</v>
      </c>
      <c r="AA37">
        <v>3</v>
      </c>
      <c r="AB37">
        <v>3</v>
      </c>
      <c r="AC37">
        <v>5</v>
      </c>
      <c r="AD37">
        <v>5</v>
      </c>
      <c r="AE37">
        <v>5</v>
      </c>
      <c r="AF37">
        <v>5</v>
      </c>
      <c r="AG37">
        <v>5</v>
      </c>
      <c r="AH37">
        <v>5</v>
      </c>
      <c r="AI37">
        <v>5</v>
      </c>
      <c r="AJ37">
        <v>5</v>
      </c>
      <c r="AK37" t="s">
        <v>196</v>
      </c>
    </row>
    <row r="38" spans="1:37" x14ac:dyDescent="0.25">
      <c r="A38" t="s">
        <v>197</v>
      </c>
      <c r="B38" t="s">
        <v>68</v>
      </c>
      <c r="C38" t="s">
        <v>368</v>
      </c>
      <c r="D38" t="s">
        <v>1866</v>
      </c>
      <c r="E38" t="s">
        <v>1884</v>
      </c>
      <c r="G38" t="s">
        <v>1878</v>
      </c>
      <c r="H38" t="s">
        <v>1869</v>
      </c>
      <c r="I38" t="s">
        <v>1870</v>
      </c>
      <c r="J38" t="s">
        <v>1882</v>
      </c>
      <c r="K38" t="s">
        <v>1871</v>
      </c>
      <c r="L38" t="s">
        <v>1871</v>
      </c>
      <c r="M38" t="s">
        <v>1871</v>
      </c>
      <c r="N38" t="s">
        <v>1871</v>
      </c>
      <c r="O38" t="s">
        <v>1871</v>
      </c>
      <c r="P38" t="s">
        <v>1871</v>
      </c>
      <c r="Q38" t="s">
        <v>1871</v>
      </c>
      <c r="R38" t="s">
        <v>1871</v>
      </c>
      <c r="V38" t="s">
        <v>1877</v>
      </c>
      <c r="W38">
        <v>0</v>
      </c>
      <c r="X38">
        <v>3</v>
      </c>
      <c r="Y38">
        <v>0</v>
      </c>
      <c r="Z38">
        <v>2</v>
      </c>
      <c r="AA38">
        <v>3</v>
      </c>
      <c r="AC38">
        <v>5</v>
      </c>
      <c r="AD38">
        <v>5</v>
      </c>
      <c r="AE38">
        <v>5</v>
      </c>
      <c r="AF38">
        <v>5</v>
      </c>
      <c r="AG38">
        <v>5</v>
      </c>
      <c r="AH38">
        <v>5</v>
      </c>
      <c r="AI38">
        <v>5</v>
      </c>
      <c r="AJ38">
        <v>5</v>
      </c>
      <c r="AK38" t="s">
        <v>197</v>
      </c>
    </row>
    <row r="39" spans="1:37" x14ac:dyDescent="0.25">
      <c r="A39" t="s">
        <v>197</v>
      </c>
      <c r="B39" t="s">
        <v>68</v>
      </c>
      <c r="C39" t="s">
        <v>368</v>
      </c>
      <c r="D39" t="s">
        <v>1866</v>
      </c>
      <c r="E39" t="s">
        <v>1867</v>
      </c>
      <c r="G39" t="s">
        <v>1878</v>
      </c>
      <c r="H39" t="s">
        <v>1869</v>
      </c>
      <c r="I39" t="s">
        <v>1870</v>
      </c>
      <c r="J39" t="s">
        <v>1866</v>
      </c>
      <c r="K39" t="s">
        <v>1871</v>
      </c>
      <c r="L39" t="s">
        <v>1871</v>
      </c>
      <c r="M39" t="s">
        <v>1871</v>
      </c>
      <c r="N39" t="s">
        <v>1871</v>
      </c>
      <c r="O39" t="s">
        <v>1871</v>
      </c>
      <c r="P39" t="s">
        <v>1871</v>
      </c>
      <c r="Q39" t="s">
        <v>1871</v>
      </c>
      <c r="R39" t="s">
        <v>1871</v>
      </c>
      <c r="U39" t="s">
        <v>1877</v>
      </c>
      <c r="V39" t="s">
        <v>1877</v>
      </c>
      <c r="W39">
        <v>0</v>
      </c>
      <c r="X39">
        <v>5</v>
      </c>
      <c r="Y39">
        <v>0</v>
      </c>
      <c r="Z39">
        <v>2</v>
      </c>
      <c r="AA39">
        <v>3</v>
      </c>
      <c r="AB39">
        <v>3</v>
      </c>
      <c r="AC39">
        <v>5</v>
      </c>
      <c r="AD39">
        <v>5</v>
      </c>
      <c r="AE39">
        <v>5</v>
      </c>
      <c r="AF39">
        <v>5</v>
      </c>
      <c r="AG39">
        <v>5</v>
      </c>
      <c r="AH39">
        <v>5</v>
      </c>
      <c r="AI39">
        <v>5</v>
      </c>
      <c r="AJ39">
        <v>5</v>
      </c>
      <c r="AK39" t="s">
        <v>197</v>
      </c>
    </row>
    <row r="40" spans="1:37" x14ac:dyDescent="0.25">
      <c r="A40" t="s">
        <v>197</v>
      </c>
      <c r="B40" t="s">
        <v>68</v>
      </c>
      <c r="C40" t="s">
        <v>368</v>
      </c>
      <c r="D40" t="s">
        <v>1866</v>
      </c>
      <c r="E40" t="s">
        <v>1867</v>
      </c>
      <c r="G40" t="s">
        <v>1878</v>
      </c>
      <c r="H40" t="s">
        <v>1880</v>
      </c>
      <c r="I40" t="s">
        <v>1870</v>
      </c>
      <c r="J40" t="s">
        <v>1882</v>
      </c>
      <c r="K40" t="s">
        <v>1871</v>
      </c>
      <c r="L40" t="s">
        <v>1871</v>
      </c>
      <c r="M40" t="s">
        <v>1871</v>
      </c>
      <c r="N40" t="s">
        <v>1872</v>
      </c>
      <c r="O40" t="s">
        <v>1873</v>
      </c>
      <c r="P40" t="s">
        <v>1871</v>
      </c>
      <c r="Q40" t="s">
        <v>1871</v>
      </c>
      <c r="R40" t="s">
        <v>1871</v>
      </c>
      <c r="U40" t="s">
        <v>1877</v>
      </c>
      <c r="V40" t="s">
        <v>1877</v>
      </c>
      <c r="W40">
        <v>0</v>
      </c>
      <c r="X40">
        <v>5</v>
      </c>
      <c r="Y40">
        <v>0</v>
      </c>
      <c r="Z40">
        <v>3</v>
      </c>
      <c r="AA40">
        <v>3</v>
      </c>
      <c r="AB40">
        <v>3</v>
      </c>
      <c r="AC40">
        <v>5</v>
      </c>
      <c r="AD40">
        <v>5</v>
      </c>
      <c r="AE40">
        <v>5</v>
      </c>
      <c r="AF40">
        <v>4</v>
      </c>
      <c r="AG40">
        <v>3</v>
      </c>
      <c r="AH40">
        <v>5</v>
      </c>
      <c r="AI40">
        <v>5</v>
      </c>
      <c r="AJ40">
        <v>5</v>
      </c>
      <c r="AK40" t="s">
        <v>197</v>
      </c>
    </row>
    <row r="41" spans="1:37" x14ac:dyDescent="0.25">
      <c r="A41" t="s">
        <v>1299</v>
      </c>
      <c r="B41" t="s">
        <v>68</v>
      </c>
      <c r="C41" t="s">
        <v>406</v>
      </c>
      <c r="D41" t="s">
        <v>1866</v>
      </c>
      <c r="E41" t="s">
        <v>1867</v>
      </c>
      <c r="G41" t="s">
        <v>1878</v>
      </c>
      <c r="H41" t="s">
        <v>1869</v>
      </c>
      <c r="I41" t="s">
        <v>1870</v>
      </c>
      <c r="J41" t="s">
        <v>1882</v>
      </c>
      <c r="K41" t="s">
        <v>1871</v>
      </c>
      <c r="L41" t="s">
        <v>1871</v>
      </c>
      <c r="M41" t="s">
        <v>1871</v>
      </c>
      <c r="N41" t="s">
        <v>1872</v>
      </c>
      <c r="O41" t="s">
        <v>1872</v>
      </c>
      <c r="P41" t="s">
        <v>1871</v>
      </c>
      <c r="Q41" t="s">
        <v>1872</v>
      </c>
      <c r="R41" t="s">
        <v>1871</v>
      </c>
      <c r="U41" t="s">
        <v>1877</v>
      </c>
      <c r="V41" t="s">
        <v>1877</v>
      </c>
      <c r="W41">
        <v>0</v>
      </c>
      <c r="X41">
        <v>5</v>
      </c>
      <c r="Y41">
        <v>0</v>
      </c>
      <c r="Z41">
        <v>2</v>
      </c>
      <c r="AA41">
        <v>3</v>
      </c>
      <c r="AB41">
        <v>3</v>
      </c>
      <c r="AC41">
        <v>5</v>
      </c>
      <c r="AD41">
        <v>5</v>
      </c>
      <c r="AE41">
        <v>5</v>
      </c>
      <c r="AF41">
        <v>4</v>
      </c>
      <c r="AG41">
        <v>4</v>
      </c>
      <c r="AH41">
        <v>5</v>
      </c>
      <c r="AI41">
        <v>4</v>
      </c>
      <c r="AJ41">
        <v>5</v>
      </c>
      <c r="AK41" t="s">
        <v>1299</v>
      </c>
    </row>
    <row r="42" spans="1:37" x14ac:dyDescent="0.25">
      <c r="A42" t="s">
        <v>1299</v>
      </c>
      <c r="B42" t="s">
        <v>68</v>
      </c>
      <c r="C42" t="s">
        <v>406</v>
      </c>
      <c r="D42" t="s">
        <v>1866</v>
      </c>
      <c r="E42" t="s">
        <v>1867</v>
      </c>
      <c r="G42" t="s">
        <v>1868</v>
      </c>
      <c r="H42" t="s">
        <v>1869</v>
      </c>
      <c r="I42" t="s">
        <v>1870</v>
      </c>
      <c r="J42" t="s">
        <v>1866</v>
      </c>
      <c r="K42" t="s">
        <v>1871</v>
      </c>
      <c r="L42" t="s">
        <v>1871</v>
      </c>
      <c r="M42" t="s">
        <v>1872</v>
      </c>
      <c r="N42" t="s">
        <v>1873</v>
      </c>
      <c r="O42" t="s">
        <v>1873</v>
      </c>
      <c r="P42" t="s">
        <v>1872</v>
      </c>
      <c r="Q42" t="s">
        <v>1872</v>
      </c>
      <c r="R42" t="s">
        <v>1872</v>
      </c>
      <c r="U42" t="s">
        <v>1877</v>
      </c>
      <c r="V42" t="s">
        <v>1877</v>
      </c>
      <c r="W42">
        <v>0</v>
      </c>
      <c r="X42">
        <v>5</v>
      </c>
      <c r="Y42">
        <v>0</v>
      </c>
      <c r="Z42">
        <v>2</v>
      </c>
      <c r="AA42">
        <v>2</v>
      </c>
      <c r="AB42">
        <v>3</v>
      </c>
      <c r="AC42">
        <v>5</v>
      </c>
      <c r="AD42">
        <v>5</v>
      </c>
      <c r="AE42">
        <v>4</v>
      </c>
      <c r="AF42">
        <v>3</v>
      </c>
      <c r="AG42">
        <v>3</v>
      </c>
      <c r="AH42">
        <v>4</v>
      </c>
      <c r="AI42">
        <v>4</v>
      </c>
      <c r="AJ42">
        <v>4</v>
      </c>
      <c r="AK42" t="s">
        <v>1299</v>
      </c>
    </row>
    <row r="43" spans="1:37" x14ac:dyDescent="0.25">
      <c r="A43" t="s">
        <v>1317</v>
      </c>
      <c r="B43" t="s">
        <v>68</v>
      </c>
      <c r="C43" t="s">
        <v>452</v>
      </c>
      <c r="D43" t="s">
        <v>1866</v>
      </c>
      <c r="E43" t="s">
        <v>1879</v>
      </c>
      <c r="G43" t="s">
        <v>1878</v>
      </c>
      <c r="H43" t="s">
        <v>1880</v>
      </c>
      <c r="I43" t="s">
        <v>1870</v>
      </c>
      <c r="J43" t="s">
        <v>1882</v>
      </c>
      <c r="K43" t="s">
        <v>1871</v>
      </c>
      <c r="L43" t="s">
        <v>1871</v>
      </c>
      <c r="M43" t="s">
        <v>1871</v>
      </c>
      <c r="N43" t="s">
        <v>1871</v>
      </c>
      <c r="O43" t="s">
        <v>1871</v>
      </c>
      <c r="P43" t="s">
        <v>1871</v>
      </c>
      <c r="Q43" t="s">
        <v>1871</v>
      </c>
      <c r="R43" t="s">
        <v>1871</v>
      </c>
      <c r="U43" t="s">
        <v>1877</v>
      </c>
      <c r="V43" t="s">
        <v>1866</v>
      </c>
      <c r="W43">
        <v>0</v>
      </c>
      <c r="X43">
        <v>4</v>
      </c>
      <c r="Y43">
        <v>0</v>
      </c>
      <c r="Z43">
        <v>3</v>
      </c>
      <c r="AA43">
        <v>3</v>
      </c>
      <c r="AB43">
        <v>3</v>
      </c>
      <c r="AC43">
        <v>5</v>
      </c>
      <c r="AD43">
        <v>5</v>
      </c>
      <c r="AE43">
        <v>5</v>
      </c>
      <c r="AF43">
        <v>5</v>
      </c>
      <c r="AG43">
        <v>5</v>
      </c>
      <c r="AH43">
        <v>5</v>
      </c>
      <c r="AI43">
        <v>5</v>
      </c>
      <c r="AJ43">
        <v>5</v>
      </c>
      <c r="AK43" t="s">
        <v>1317</v>
      </c>
    </row>
    <row r="44" spans="1:37" x14ac:dyDescent="0.25">
      <c r="A44" t="s">
        <v>1319</v>
      </c>
      <c r="B44" t="s">
        <v>68</v>
      </c>
      <c r="C44" t="s">
        <v>456</v>
      </c>
      <c r="D44" t="s">
        <v>1866</v>
      </c>
      <c r="E44" t="s">
        <v>1879</v>
      </c>
      <c r="G44" t="s">
        <v>1878</v>
      </c>
      <c r="H44" t="s">
        <v>1880</v>
      </c>
      <c r="I44" t="s">
        <v>1883</v>
      </c>
      <c r="J44" t="s">
        <v>1866</v>
      </c>
      <c r="K44" t="s">
        <v>1871</v>
      </c>
      <c r="L44" t="s">
        <v>1871</v>
      </c>
      <c r="M44" t="s">
        <v>1871</v>
      </c>
      <c r="N44" t="s">
        <v>1873</v>
      </c>
      <c r="O44" t="s">
        <v>1872</v>
      </c>
      <c r="P44" t="s">
        <v>1871</v>
      </c>
      <c r="Q44" t="s">
        <v>1871</v>
      </c>
      <c r="R44" t="s">
        <v>1871</v>
      </c>
      <c r="U44" t="s">
        <v>1877</v>
      </c>
      <c r="W44">
        <v>0</v>
      </c>
      <c r="X44">
        <v>4</v>
      </c>
      <c r="Y44">
        <v>0</v>
      </c>
      <c r="Z44">
        <v>3</v>
      </c>
      <c r="AA44">
        <v>3</v>
      </c>
      <c r="AB44">
        <v>3</v>
      </c>
      <c r="AC44">
        <v>5</v>
      </c>
      <c r="AD44">
        <v>5</v>
      </c>
      <c r="AE44">
        <v>5</v>
      </c>
      <c r="AF44">
        <v>3</v>
      </c>
      <c r="AG44">
        <v>4</v>
      </c>
      <c r="AH44">
        <v>5</v>
      </c>
      <c r="AI44">
        <v>5</v>
      </c>
      <c r="AJ44">
        <v>5</v>
      </c>
      <c r="AK44" t="s">
        <v>1319</v>
      </c>
    </row>
    <row r="45" spans="1:37" x14ac:dyDescent="0.25">
      <c r="A45" t="s">
        <v>1419</v>
      </c>
      <c r="B45" t="s">
        <v>68</v>
      </c>
      <c r="C45" t="s">
        <v>500</v>
      </c>
      <c r="D45" t="s">
        <v>1866</v>
      </c>
      <c r="E45" t="s">
        <v>1884</v>
      </c>
      <c r="G45" t="s">
        <v>1868</v>
      </c>
      <c r="H45" t="s">
        <v>1869</v>
      </c>
      <c r="I45" t="s">
        <v>1870</v>
      </c>
      <c r="J45" t="s">
        <v>1882</v>
      </c>
      <c r="K45" t="s">
        <v>1871</v>
      </c>
      <c r="L45" t="s">
        <v>1871</v>
      </c>
      <c r="M45" t="s">
        <v>1871</v>
      </c>
      <c r="N45" t="s">
        <v>1873</v>
      </c>
      <c r="O45" t="s">
        <v>1873</v>
      </c>
      <c r="P45" t="s">
        <v>1874</v>
      </c>
      <c r="Q45" t="s">
        <v>1873</v>
      </c>
      <c r="R45" t="s">
        <v>1872</v>
      </c>
      <c r="U45" t="s">
        <v>1876</v>
      </c>
      <c r="V45" t="s">
        <v>1877</v>
      </c>
      <c r="W45">
        <v>0</v>
      </c>
      <c r="X45">
        <v>3</v>
      </c>
      <c r="Y45">
        <v>0</v>
      </c>
      <c r="Z45">
        <v>2</v>
      </c>
      <c r="AA45">
        <v>2</v>
      </c>
      <c r="AB45">
        <v>2</v>
      </c>
      <c r="AC45">
        <v>5</v>
      </c>
      <c r="AD45">
        <v>5</v>
      </c>
      <c r="AE45">
        <v>5</v>
      </c>
      <c r="AF45">
        <v>3</v>
      </c>
      <c r="AG45">
        <v>3</v>
      </c>
      <c r="AH45">
        <v>2</v>
      </c>
      <c r="AI45">
        <v>3</v>
      </c>
      <c r="AJ45">
        <v>4</v>
      </c>
      <c r="AK45" t="s">
        <v>1419</v>
      </c>
    </row>
    <row r="46" spans="1:37" x14ac:dyDescent="0.25">
      <c r="A46" t="s">
        <v>1419</v>
      </c>
      <c r="B46" t="s">
        <v>68</v>
      </c>
      <c r="C46" t="s">
        <v>500</v>
      </c>
      <c r="D46" t="s">
        <v>1877</v>
      </c>
      <c r="E46" t="s">
        <v>1879</v>
      </c>
      <c r="G46" t="s">
        <v>1888</v>
      </c>
      <c r="H46" t="s">
        <v>1885</v>
      </c>
      <c r="I46" t="s">
        <v>1870</v>
      </c>
      <c r="J46" t="s">
        <v>1866</v>
      </c>
      <c r="K46" t="s">
        <v>1871</v>
      </c>
      <c r="L46" t="s">
        <v>1871</v>
      </c>
      <c r="M46" t="s">
        <v>1873</v>
      </c>
      <c r="N46" t="s">
        <v>1873</v>
      </c>
      <c r="O46" t="s">
        <v>1873</v>
      </c>
      <c r="P46" t="s">
        <v>1873</v>
      </c>
      <c r="Q46" t="s">
        <v>1873</v>
      </c>
      <c r="R46" t="s">
        <v>1873</v>
      </c>
      <c r="U46" t="s">
        <v>1877</v>
      </c>
      <c r="V46" t="s">
        <v>1877</v>
      </c>
      <c r="W46">
        <v>1</v>
      </c>
      <c r="X46">
        <v>4</v>
      </c>
      <c r="Y46">
        <v>0</v>
      </c>
      <c r="Z46">
        <v>1</v>
      </c>
      <c r="AA46">
        <v>1</v>
      </c>
      <c r="AB46">
        <v>3</v>
      </c>
      <c r="AC46">
        <v>5</v>
      </c>
      <c r="AD46">
        <v>5</v>
      </c>
      <c r="AE46">
        <v>3</v>
      </c>
      <c r="AF46">
        <v>3</v>
      </c>
      <c r="AG46">
        <v>3</v>
      </c>
      <c r="AH46">
        <v>3</v>
      </c>
      <c r="AI46">
        <v>3</v>
      </c>
      <c r="AJ46">
        <v>3</v>
      </c>
      <c r="AK46" t="s">
        <v>1419</v>
      </c>
    </row>
    <row r="47" spans="1:37" x14ac:dyDescent="0.25">
      <c r="A47" t="s">
        <v>198</v>
      </c>
      <c r="B47" t="s">
        <v>69</v>
      </c>
      <c r="C47" t="s">
        <v>406</v>
      </c>
      <c r="D47" t="s">
        <v>1866</v>
      </c>
      <c r="E47" t="s">
        <v>1884</v>
      </c>
      <c r="G47" t="s">
        <v>1888</v>
      </c>
      <c r="H47" t="s">
        <v>1880</v>
      </c>
      <c r="I47" t="s">
        <v>1870</v>
      </c>
      <c r="J47" t="s">
        <v>1866</v>
      </c>
      <c r="K47" t="s">
        <v>1871</v>
      </c>
      <c r="L47" t="s">
        <v>1871</v>
      </c>
      <c r="M47" t="s">
        <v>1871</v>
      </c>
      <c r="N47" t="s">
        <v>1871</v>
      </c>
      <c r="O47" t="s">
        <v>1871</v>
      </c>
      <c r="P47" t="s">
        <v>1871</v>
      </c>
      <c r="Q47" t="s">
        <v>1871</v>
      </c>
      <c r="R47" t="s">
        <v>1871</v>
      </c>
      <c r="U47" t="s">
        <v>1877</v>
      </c>
      <c r="V47" t="s">
        <v>1877</v>
      </c>
      <c r="W47">
        <v>0</v>
      </c>
      <c r="X47">
        <v>3</v>
      </c>
      <c r="Y47">
        <v>0</v>
      </c>
      <c r="Z47">
        <v>3</v>
      </c>
      <c r="AA47">
        <v>1</v>
      </c>
      <c r="AB47">
        <v>3</v>
      </c>
      <c r="AC47">
        <v>5</v>
      </c>
      <c r="AD47">
        <v>5</v>
      </c>
      <c r="AE47">
        <v>5</v>
      </c>
      <c r="AF47">
        <v>5</v>
      </c>
      <c r="AG47">
        <v>5</v>
      </c>
      <c r="AH47">
        <v>5</v>
      </c>
      <c r="AI47">
        <v>5</v>
      </c>
      <c r="AJ47">
        <v>5</v>
      </c>
      <c r="AK47" t="s">
        <v>198</v>
      </c>
    </row>
    <row r="48" spans="1:37" x14ac:dyDescent="0.25">
      <c r="A48" t="s">
        <v>198</v>
      </c>
      <c r="B48" t="s">
        <v>69</v>
      </c>
      <c r="C48" t="s">
        <v>406</v>
      </c>
      <c r="D48" t="s">
        <v>1866</v>
      </c>
      <c r="E48" t="s">
        <v>1879</v>
      </c>
      <c r="G48" t="s">
        <v>1878</v>
      </c>
      <c r="H48" t="s">
        <v>1880</v>
      </c>
      <c r="I48" t="s">
        <v>1870</v>
      </c>
      <c r="J48" t="s">
        <v>1882</v>
      </c>
      <c r="K48" t="s">
        <v>1871</v>
      </c>
      <c r="L48" t="s">
        <v>1871</v>
      </c>
      <c r="M48" t="s">
        <v>1872</v>
      </c>
      <c r="N48" t="s">
        <v>1871</v>
      </c>
      <c r="O48" t="s">
        <v>1871</v>
      </c>
      <c r="P48" t="s">
        <v>1871</v>
      </c>
      <c r="Q48" t="s">
        <v>1871</v>
      </c>
      <c r="R48" t="s">
        <v>1871</v>
      </c>
      <c r="U48" t="s">
        <v>1877</v>
      </c>
      <c r="V48" t="s">
        <v>1877</v>
      </c>
      <c r="W48">
        <v>0</v>
      </c>
      <c r="X48">
        <v>4</v>
      </c>
      <c r="Y48">
        <v>0</v>
      </c>
      <c r="Z48">
        <v>3</v>
      </c>
      <c r="AA48">
        <v>3</v>
      </c>
      <c r="AB48">
        <v>3</v>
      </c>
      <c r="AC48">
        <v>5</v>
      </c>
      <c r="AD48">
        <v>5</v>
      </c>
      <c r="AE48">
        <v>4</v>
      </c>
      <c r="AF48">
        <v>5</v>
      </c>
      <c r="AG48">
        <v>5</v>
      </c>
      <c r="AH48">
        <v>5</v>
      </c>
      <c r="AI48">
        <v>5</v>
      </c>
      <c r="AJ48">
        <v>5</v>
      </c>
      <c r="AK48" t="s">
        <v>198</v>
      </c>
    </row>
    <row r="49" spans="1:37" x14ac:dyDescent="0.25">
      <c r="A49" t="s">
        <v>1635</v>
      </c>
      <c r="B49" t="s">
        <v>69</v>
      </c>
      <c r="C49" t="s">
        <v>526</v>
      </c>
      <c r="D49" t="s">
        <v>1866</v>
      </c>
      <c r="E49" t="s">
        <v>1879</v>
      </c>
      <c r="G49" t="s">
        <v>1868</v>
      </c>
      <c r="H49" t="s">
        <v>1869</v>
      </c>
      <c r="I49" t="s">
        <v>1870</v>
      </c>
      <c r="J49" t="s">
        <v>1866</v>
      </c>
      <c r="K49" t="s">
        <v>1871</v>
      </c>
      <c r="L49" t="s">
        <v>1871</v>
      </c>
      <c r="M49" t="s">
        <v>1872</v>
      </c>
      <c r="N49" t="s">
        <v>1873</v>
      </c>
      <c r="O49" t="s">
        <v>1873</v>
      </c>
      <c r="P49" t="s">
        <v>1874</v>
      </c>
      <c r="Q49" t="s">
        <v>1872</v>
      </c>
      <c r="R49" t="s">
        <v>1871</v>
      </c>
      <c r="V49" t="s">
        <v>1877</v>
      </c>
      <c r="W49">
        <v>0</v>
      </c>
      <c r="X49">
        <v>4</v>
      </c>
      <c r="Y49">
        <v>0</v>
      </c>
      <c r="Z49">
        <v>2</v>
      </c>
      <c r="AA49">
        <v>2</v>
      </c>
      <c r="AC49">
        <v>5</v>
      </c>
      <c r="AD49">
        <v>5</v>
      </c>
      <c r="AE49">
        <v>4</v>
      </c>
      <c r="AF49">
        <v>3</v>
      </c>
      <c r="AG49">
        <v>3</v>
      </c>
      <c r="AH49">
        <v>2</v>
      </c>
      <c r="AI49">
        <v>4</v>
      </c>
      <c r="AJ49">
        <v>5</v>
      </c>
      <c r="AK49" t="s">
        <v>1635</v>
      </c>
    </row>
    <row r="50" spans="1:37" x14ac:dyDescent="0.25">
      <c r="A50" t="s">
        <v>1635</v>
      </c>
      <c r="B50" t="s">
        <v>69</v>
      </c>
      <c r="C50" t="s">
        <v>526</v>
      </c>
      <c r="D50" t="s">
        <v>1866</v>
      </c>
      <c r="E50" t="s">
        <v>1867</v>
      </c>
      <c r="G50" t="s">
        <v>1878</v>
      </c>
      <c r="H50" t="s">
        <v>1869</v>
      </c>
      <c r="I50" t="s">
        <v>1870</v>
      </c>
      <c r="J50" t="s">
        <v>1866</v>
      </c>
      <c r="K50" t="s">
        <v>1871</v>
      </c>
      <c r="L50" t="s">
        <v>1871</v>
      </c>
      <c r="M50" t="s">
        <v>1871</v>
      </c>
      <c r="N50" t="s">
        <v>1871</v>
      </c>
      <c r="O50" t="s">
        <v>1871</v>
      </c>
      <c r="P50" t="s">
        <v>1871</v>
      </c>
      <c r="Q50" t="s">
        <v>1871</v>
      </c>
      <c r="R50" t="s">
        <v>1871</v>
      </c>
      <c r="U50" t="s">
        <v>1877</v>
      </c>
      <c r="V50" t="s">
        <v>1877</v>
      </c>
      <c r="W50">
        <v>0</v>
      </c>
      <c r="X50">
        <v>5</v>
      </c>
      <c r="Y50">
        <v>0</v>
      </c>
      <c r="Z50">
        <v>2</v>
      </c>
      <c r="AA50">
        <v>3</v>
      </c>
      <c r="AB50">
        <v>3</v>
      </c>
      <c r="AC50">
        <v>5</v>
      </c>
      <c r="AD50">
        <v>5</v>
      </c>
      <c r="AE50">
        <v>5</v>
      </c>
      <c r="AF50">
        <v>5</v>
      </c>
      <c r="AG50">
        <v>5</v>
      </c>
      <c r="AH50">
        <v>5</v>
      </c>
      <c r="AI50">
        <v>5</v>
      </c>
      <c r="AJ50">
        <v>5</v>
      </c>
      <c r="AK50" t="s">
        <v>1635</v>
      </c>
    </row>
    <row r="51" spans="1:37" x14ac:dyDescent="0.25">
      <c r="A51" t="s">
        <v>1639</v>
      </c>
      <c r="B51" t="s">
        <v>69</v>
      </c>
      <c r="C51" t="s">
        <v>534</v>
      </c>
      <c r="D51" t="s">
        <v>1866</v>
      </c>
      <c r="E51" t="s">
        <v>1867</v>
      </c>
      <c r="G51" t="s">
        <v>1868</v>
      </c>
      <c r="H51" t="s">
        <v>1869</v>
      </c>
      <c r="I51" t="s">
        <v>1870</v>
      </c>
      <c r="J51" t="s">
        <v>1866</v>
      </c>
      <c r="K51" t="s">
        <v>1871</v>
      </c>
      <c r="L51" t="s">
        <v>1871</v>
      </c>
      <c r="M51" t="s">
        <v>1872</v>
      </c>
      <c r="N51" t="s">
        <v>1873</v>
      </c>
      <c r="O51" t="s">
        <v>1873</v>
      </c>
      <c r="P51" t="s">
        <v>1873</v>
      </c>
      <c r="Q51" t="s">
        <v>1873</v>
      </c>
      <c r="R51" t="s">
        <v>1871</v>
      </c>
      <c r="U51" t="s">
        <v>1876</v>
      </c>
      <c r="V51" t="s">
        <v>1877</v>
      </c>
      <c r="W51">
        <v>0</v>
      </c>
      <c r="X51">
        <v>5</v>
      </c>
      <c r="Y51">
        <v>0</v>
      </c>
      <c r="Z51">
        <v>2</v>
      </c>
      <c r="AA51">
        <v>2</v>
      </c>
      <c r="AB51">
        <v>2</v>
      </c>
      <c r="AC51">
        <v>5</v>
      </c>
      <c r="AD51">
        <v>5</v>
      </c>
      <c r="AE51">
        <v>4</v>
      </c>
      <c r="AF51">
        <v>3</v>
      </c>
      <c r="AG51">
        <v>3</v>
      </c>
      <c r="AH51">
        <v>3</v>
      </c>
      <c r="AI51">
        <v>3</v>
      </c>
      <c r="AJ51">
        <v>5</v>
      </c>
      <c r="AK51" t="s">
        <v>1639</v>
      </c>
    </row>
    <row r="52" spans="1:37" x14ac:dyDescent="0.25">
      <c r="A52" t="s">
        <v>1640</v>
      </c>
      <c r="B52" t="s">
        <v>69</v>
      </c>
      <c r="C52" t="s">
        <v>953</v>
      </c>
      <c r="D52" t="s">
        <v>1866</v>
      </c>
      <c r="E52" t="s">
        <v>1879</v>
      </c>
      <c r="G52" t="s">
        <v>1868</v>
      </c>
      <c r="H52" t="s">
        <v>1869</v>
      </c>
      <c r="I52" t="s">
        <v>1870</v>
      </c>
      <c r="J52" t="s">
        <v>1886</v>
      </c>
      <c r="K52" t="s">
        <v>1871</v>
      </c>
      <c r="L52" t="s">
        <v>1871</v>
      </c>
      <c r="M52" t="s">
        <v>1872</v>
      </c>
      <c r="N52" t="s">
        <v>1871</v>
      </c>
      <c r="O52" t="s">
        <v>1872</v>
      </c>
      <c r="P52" t="s">
        <v>1871</v>
      </c>
      <c r="Q52" t="s">
        <v>1872</v>
      </c>
      <c r="R52" t="s">
        <v>1872</v>
      </c>
      <c r="U52" t="s">
        <v>1877</v>
      </c>
      <c r="V52" t="s">
        <v>1877</v>
      </c>
      <c r="W52">
        <v>0</v>
      </c>
      <c r="X52">
        <v>4</v>
      </c>
      <c r="Y52">
        <v>0</v>
      </c>
      <c r="Z52">
        <v>2</v>
      </c>
      <c r="AA52">
        <v>2</v>
      </c>
      <c r="AB52">
        <v>3</v>
      </c>
      <c r="AC52">
        <v>5</v>
      </c>
      <c r="AD52">
        <v>5</v>
      </c>
      <c r="AE52">
        <v>4</v>
      </c>
      <c r="AF52">
        <v>5</v>
      </c>
      <c r="AG52">
        <v>4</v>
      </c>
      <c r="AH52">
        <v>5</v>
      </c>
      <c r="AI52">
        <v>4</v>
      </c>
      <c r="AJ52">
        <v>4</v>
      </c>
      <c r="AK52" t="s">
        <v>1640</v>
      </c>
    </row>
    <row r="53" spans="1:37" x14ac:dyDescent="0.25">
      <c r="A53" t="s">
        <v>1641</v>
      </c>
      <c r="B53" t="s">
        <v>69</v>
      </c>
      <c r="C53" t="s">
        <v>536</v>
      </c>
      <c r="D53" t="s">
        <v>1866</v>
      </c>
      <c r="E53" t="s">
        <v>1867</v>
      </c>
      <c r="G53" t="s">
        <v>1868</v>
      </c>
      <c r="H53" t="s">
        <v>1880</v>
      </c>
      <c r="I53" t="s">
        <v>1870</v>
      </c>
      <c r="J53" t="s">
        <v>1882</v>
      </c>
      <c r="K53" t="s">
        <v>1871</v>
      </c>
      <c r="L53" t="s">
        <v>1871</v>
      </c>
      <c r="M53" t="s">
        <v>1871</v>
      </c>
      <c r="N53" t="s">
        <v>1871</v>
      </c>
      <c r="O53" t="s">
        <v>1873</v>
      </c>
      <c r="P53" t="s">
        <v>1871</v>
      </c>
      <c r="Q53" t="s">
        <v>1872</v>
      </c>
      <c r="R53" t="s">
        <v>1871</v>
      </c>
      <c r="V53" t="s">
        <v>1877</v>
      </c>
      <c r="W53">
        <v>0</v>
      </c>
      <c r="X53">
        <v>5</v>
      </c>
      <c r="Y53">
        <v>0</v>
      </c>
      <c r="Z53">
        <v>3</v>
      </c>
      <c r="AA53">
        <v>2</v>
      </c>
      <c r="AC53">
        <v>5</v>
      </c>
      <c r="AD53">
        <v>5</v>
      </c>
      <c r="AE53">
        <v>5</v>
      </c>
      <c r="AF53">
        <v>5</v>
      </c>
      <c r="AG53">
        <v>3</v>
      </c>
      <c r="AH53">
        <v>5</v>
      </c>
      <c r="AI53">
        <v>4</v>
      </c>
      <c r="AJ53">
        <v>5</v>
      </c>
      <c r="AK53" t="s">
        <v>1641</v>
      </c>
    </row>
    <row r="54" spans="1:37" x14ac:dyDescent="0.25">
      <c r="A54" t="s">
        <v>1641</v>
      </c>
      <c r="B54" t="s">
        <v>69</v>
      </c>
      <c r="C54" t="s">
        <v>536</v>
      </c>
      <c r="D54" t="s">
        <v>1877</v>
      </c>
      <c r="E54" t="s">
        <v>1879</v>
      </c>
      <c r="G54" t="s">
        <v>1878</v>
      </c>
      <c r="H54" t="s">
        <v>1880</v>
      </c>
      <c r="I54" t="s">
        <v>1870</v>
      </c>
      <c r="J54" t="s">
        <v>1882</v>
      </c>
      <c r="K54" t="s">
        <v>1871</v>
      </c>
      <c r="L54" t="s">
        <v>1871</v>
      </c>
      <c r="M54" t="s">
        <v>1871</v>
      </c>
      <c r="N54" t="s">
        <v>1871</v>
      </c>
      <c r="O54" t="s">
        <v>1871</v>
      </c>
      <c r="P54" t="s">
        <v>1871</v>
      </c>
      <c r="Q54" t="s">
        <v>1871</v>
      </c>
      <c r="R54" t="s">
        <v>1871</v>
      </c>
      <c r="V54" t="s">
        <v>1877</v>
      </c>
      <c r="W54">
        <v>1</v>
      </c>
      <c r="X54">
        <v>4</v>
      </c>
      <c r="Y54">
        <v>0</v>
      </c>
      <c r="Z54">
        <v>3</v>
      </c>
      <c r="AA54">
        <v>3</v>
      </c>
      <c r="AC54">
        <v>5</v>
      </c>
      <c r="AD54">
        <v>5</v>
      </c>
      <c r="AE54">
        <v>5</v>
      </c>
      <c r="AF54">
        <v>5</v>
      </c>
      <c r="AG54">
        <v>5</v>
      </c>
      <c r="AH54">
        <v>5</v>
      </c>
      <c r="AI54">
        <v>5</v>
      </c>
      <c r="AJ54">
        <v>5</v>
      </c>
      <c r="AK54" t="s">
        <v>1641</v>
      </c>
    </row>
    <row r="55" spans="1:37" x14ac:dyDescent="0.25">
      <c r="A55" t="s">
        <v>1644</v>
      </c>
      <c r="B55" t="s">
        <v>69</v>
      </c>
      <c r="C55" t="s">
        <v>540</v>
      </c>
      <c r="D55" t="s">
        <v>1866</v>
      </c>
      <c r="E55" t="s">
        <v>1867</v>
      </c>
      <c r="G55" t="s">
        <v>1868</v>
      </c>
      <c r="H55" t="s">
        <v>1869</v>
      </c>
      <c r="I55" t="s">
        <v>1870</v>
      </c>
      <c r="J55" t="s">
        <v>1882</v>
      </c>
      <c r="K55" t="s">
        <v>1871</v>
      </c>
      <c r="L55" t="s">
        <v>1871</v>
      </c>
      <c r="M55" t="s">
        <v>1871</v>
      </c>
      <c r="N55" t="s">
        <v>1872</v>
      </c>
      <c r="O55" t="s">
        <v>1873</v>
      </c>
      <c r="P55" t="s">
        <v>1872</v>
      </c>
      <c r="Q55" t="s">
        <v>1872</v>
      </c>
      <c r="R55" t="s">
        <v>1871</v>
      </c>
      <c r="V55" t="s">
        <v>1877</v>
      </c>
      <c r="W55">
        <v>0</v>
      </c>
      <c r="X55">
        <v>5</v>
      </c>
      <c r="Y55">
        <v>0</v>
      </c>
      <c r="Z55">
        <v>2</v>
      </c>
      <c r="AA55">
        <v>2</v>
      </c>
      <c r="AC55">
        <v>5</v>
      </c>
      <c r="AD55">
        <v>5</v>
      </c>
      <c r="AE55">
        <v>5</v>
      </c>
      <c r="AF55">
        <v>4</v>
      </c>
      <c r="AG55">
        <v>3</v>
      </c>
      <c r="AH55">
        <v>4</v>
      </c>
      <c r="AI55">
        <v>4</v>
      </c>
      <c r="AJ55">
        <v>5</v>
      </c>
      <c r="AK55" t="s">
        <v>1644</v>
      </c>
    </row>
    <row r="56" spans="1:37" x14ac:dyDescent="0.25">
      <c r="A56" t="s">
        <v>1644</v>
      </c>
      <c r="B56" t="s">
        <v>69</v>
      </c>
      <c r="C56" t="s">
        <v>540</v>
      </c>
      <c r="D56" t="s">
        <v>1866</v>
      </c>
      <c r="E56" t="s">
        <v>1867</v>
      </c>
      <c r="G56" t="s">
        <v>1878</v>
      </c>
      <c r="H56" t="s">
        <v>1880</v>
      </c>
      <c r="I56" t="s">
        <v>1870</v>
      </c>
      <c r="J56" t="s">
        <v>1882</v>
      </c>
      <c r="K56" t="s">
        <v>1871</v>
      </c>
      <c r="L56" t="s">
        <v>1871</v>
      </c>
      <c r="M56" t="s">
        <v>1871</v>
      </c>
      <c r="N56" t="s">
        <v>1871</v>
      </c>
      <c r="O56" t="s">
        <v>1871</v>
      </c>
      <c r="P56" t="s">
        <v>1871</v>
      </c>
      <c r="Q56" t="s">
        <v>1871</v>
      </c>
      <c r="R56" t="s">
        <v>1871</v>
      </c>
      <c r="U56" t="s">
        <v>1877</v>
      </c>
      <c r="V56" t="s">
        <v>1866</v>
      </c>
      <c r="W56">
        <v>0</v>
      </c>
      <c r="X56">
        <v>5</v>
      </c>
      <c r="Y56">
        <v>0</v>
      </c>
      <c r="Z56">
        <v>3</v>
      </c>
      <c r="AA56">
        <v>3</v>
      </c>
      <c r="AB56">
        <v>3</v>
      </c>
      <c r="AC56">
        <v>5</v>
      </c>
      <c r="AD56">
        <v>5</v>
      </c>
      <c r="AE56">
        <v>5</v>
      </c>
      <c r="AF56">
        <v>5</v>
      </c>
      <c r="AG56">
        <v>5</v>
      </c>
      <c r="AH56">
        <v>5</v>
      </c>
      <c r="AI56">
        <v>5</v>
      </c>
      <c r="AJ56">
        <v>5</v>
      </c>
      <c r="AK56" t="s">
        <v>1644</v>
      </c>
    </row>
    <row r="57" spans="1:37" x14ac:dyDescent="0.25">
      <c r="A57" t="s">
        <v>1644</v>
      </c>
      <c r="B57" t="s">
        <v>69</v>
      </c>
      <c r="C57" t="s">
        <v>540</v>
      </c>
      <c r="D57" t="s">
        <v>1866</v>
      </c>
      <c r="E57" t="s">
        <v>1867</v>
      </c>
      <c r="G57" t="s">
        <v>1868</v>
      </c>
      <c r="H57" t="s">
        <v>1869</v>
      </c>
      <c r="I57" t="s">
        <v>1883</v>
      </c>
      <c r="J57" t="s">
        <v>1882</v>
      </c>
      <c r="K57" t="s">
        <v>1871</v>
      </c>
      <c r="L57" t="s">
        <v>1871</v>
      </c>
      <c r="M57" t="s">
        <v>1871</v>
      </c>
      <c r="N57" t="s">
        <v>1873</v>
      </c>
      <c r="O57" t="s">
        <v>1873</v>
      </c>
      <c r="P57" t="s">
        <v>1871</v>
      </c>
      <c r="Q57" t="s">
        <v>1871</v>
      </c>
      <c r="R57" t="s">
        <v>1871</v>
      </c>
      <c r="U57" t="s">
        <v>1877</v>
      </c>
      <c r="V57" t="s">
        <v>1877</v>
      </c>
      <c r="W57">
        <v>0</v>
      </c>
      <c r="X57">
        <v>5</v>
      </c>
      <c r="Y57">
        <v>0</v>
      </c>
      <c r="Z57">
        <v>2</v>
      </c>
      <c r="AA57">
        <v>2</v>
      </c>
      <c r="AB57">
        <v>3</v>
      </c>
      <c r="AC57">
        <v>5</v>
      </c>
      <c r="AD57">
        <v>5</v>
      </c>
      <c r="AE57">
        <v>5</v>
      </c>
      <c r="AF57">
        <v>3</v>
      </c>
      <c r="AG57">
        <v>3</v>
      </c>
      <c r="AH57">
        <v>5</v>
      </c>
      <c r="AI57">
        <v>5</v>
      </c>
      <c r="AJ57">
        <v>5</v>
      </c>
      <c r="AK57" t="s">
        <v>1644</v>
      </c>
    </row>
    <row r="58" spans="1:37" x14ac:dyDescent="0.25">
      <c r="A58" t="s">
        <v>1645</v>
      </c>
      <c r="B58" t="s">
        <v>69</v>
      </c>
      <c r="C58" t="s">
        <v>460</v>
      </c>
      <c r="D58" t="s">
        <v>1866</v>
      </c>
      <c r="E58" t="s">
        <v>1867</v>
      </c>
      <c r="G58" t="s">
        <v>1868</v>
      </c>
      <c r="H58" t="s">
        <v>1869</v>
      </c>
      <c r="I58" t="s">
        <v>1881</v>
      </c>
      <c r="J58" t="s">
        <v>1866</v>
      </c>
      <c r="K58" t="s">
        <v>1871</v>
      </c>
      <c r="L58" t="s">
        <v>1871</v>
      </c>
      <c r="M58" t="s">
        <v>1871</v>
      </c>
      <c r="N58" t="s">
        <v>1872</v>
      </c>
      <c r="O58" t="s">
        <v>1872</v>
      </c>
      <c r="P58" t="s">
        <v>1872</v>
      </c>
      <c r="Q58" t="s">
        <v>1872</v>
      </c>
      <c r="R58" t="s">
        <v>1871</v>
      </c>
      <c r="U58" t="s">
        <v>1877</v>
      </c>
      <c r="V58" t="s">
        <v>1877</v>
      </c>
      <c r="W58">
        <v>0</v>
      </c>
      <c r="X58">
        <v>5</v>
      </c>
      <c r="Y58">
        <v>0</v>
      </c>
      <c r="Z58">
        <v>2</v>
      </c>
      <c r="AA58">
        <v>2</v>
      </c>
      <c r="AB58">
        <v>3</v>
      </c>
      <c r="AC58">
        <v>5</v>
      </c>
      <c r="AD58">
        <v>5</v>
      </c>
      <c r="AE58">
        <v>5</v>
      </c>
      <c r="AF58">
        <v>4</v>
      </c>
      <c r="AG58">
        <v>4</v>
      </c>
      <c r="AH58">
        <v>4</v>
      </c>
      <c r="AI58">
        <v>4</v>
      </c>
      <c r="AJ58">
        <v>5</v>
      </c>
      <c r="AK58" t="s">
        <v>1645</v>
      </c>
    </row>
    <row r="59" spans="1:37" x14ac:dyDescent="0.25">
      <c r="A59" t="s">
        <v>1650</v>
      </c>
      <c r="B59" t="s">
        <v>72</v>
      </c>
      <c r="C59" t="s">
        <v>372</v>
      </c>
      <c r="D59" t="s">
        <v>1866</v>
      </c>
      <c r="E59" t="s">
        <v>1867</v>
      </c>
      <c r="G59" t="s">
        <v>1888</v>
      </c>
      <c r="H59" t="s">
        <v>1869</v>
      </c>
      <c r="I59" t="s">
        <v>1870</v>
      </c>
      <c r="J59" t="s">
        <v>1866</v>
      </c>
      <c r="K59" t="s">
        <v>1871</v>
      </c>
      <c r="L59" t="s">
        <v>1871</v>
      </c>
      <c r="M59" t="s">
        <v>1871</v>
      </c>
      <c r="N59" t="s">
        <v>1871</v>
      </c>
      <c r="O59" t="s">
        <v>1871</v>
      </c>
      <c r="P59" t="s">
        <v>1871</v>
      </c>
      <c r="Q59" t="s">
        <v>1871</v>
      </c>
      <c r="R59" t="s">
        <v>1871</v>
      </c>
      <c r="U59" t="s">
        <v>1877</v>
      </c>
      <c r="V59" t="s">
        <v>1866</v>
      </c>
      <c r="W59">
        <v>0</v>
      </c>
      <c r="X59">
        <v>5</v>
      </c>
      <c r="Y59">
        <v>0</v>
      </c>
      <c r="Z59">
        <v>2</v>
      </c>
      <c r="AA59">
        <v>1</v>
      </c>
      <c r="AB59">
        <v>3</v>
      </c>
      <c r="AC59">
        <v>5</v>
      </c>
      <c r="AD59">
        <v>5</v>
      </c>
      <c r="AE59">
        <v>5</v>
      </c>
      <c r="AF59">
        <v>5</v>
      </c>
      <c r="AG59">
        <v>5</v>
      </c>
      <c r="AH59">
        <v>5</v>
      </c>
      <c r="AI59">
        <v>5</v>
      </c>
      <c r="AJ59">
        <v>5</v>
      </c>
      <c r="AK59" t="s">
        <v>1650</v>
      </c>
    </row>
    <row r="60" spans="1:37" x14ac:dyDescent="0.25">
      <c r="A60" t="s">
        <v>1650</v>
      </c>
      <c r="B60" t="s">
        <v>72</v>
      </c>
      <c r="C60" t="s">
        <v>372</v>
      </c>
      <c r="D60" t="s">
        <v>1866</v>
      </c>
      <c r="E60" t="s">
        <v>1867</v>
      </c>
      <c r="G60" t="s">
        <v>1878</v>
      </c>
      <c r="H60" t="s">
        <v>1869</v>
      </c>
      <c r="I60" t="s">
        <v>1870</v>
      </c>
      <c r="J60" t="s">
        <v>1866</v>
      </c>
      <c r="K60" t="s">
        <v>1871</v>
      </c>
      <c r="L60" t="s">
        <v>1871</v>
      </c>
      <c r="M60" t="s">
        <v>1871</v>
      </c>
      <c r="N60" t="s">
        <v>1871</v>
      </c>
      <c r="O60" t="s">
        <v>1871</v>
      </c>
      <c r="P60" t="s">
        <v>1871</v>
      </c>
      <c r="Q60" t="s">
        <v>1871</v>
      </c>
      <c r="R60" t="s">
        <v>1871</v>
      </c>
      <c r="U60" t="s">
        <v>1877</v>
      </c>
      <c r="V60" t="s">
        <v>1877</v>
      </c>
      <c r="W60">
        <v>0</v>
      </c>
      <c r="X60">
        <v>5</v>
      </c>
      <c r="Y60">
        <v>0</v>
      </c>
      <c r="Z60">
        <v>2</v>
      </c>
      <c r="AA60">
        <v>3</v>
      </c>
      <c r="AB60">
        <v>3</v>
      </c>
      <c r="AC60">
        <v>5</v>
      </c>
      <c r="AD60">
        <v>5</v>
      </c>
      <c r="AE60">
        <v>5</v>
      </c>
      <c r="AF60">
        <v>5</v>
      </c>
      <c r="AG60">
        <v>5</v>
      </c>
      <c r="AH60">
        <v>5</v>
      </c>
      <c r="AI60">
        <v>5</v>
      </c>
      <c r="AJ60">
        <v>5</v>
      </c>
      <c r="AK60" t="s">
        <v>1650</v>
      </c>
    </row>
    <row r="61" spans="1:37" x14ac:dyDescent="0.25">
      <c r="A61" t="s">
        <v>1661</v>
      </c>
      <c r="B61" t="s">
        <v>73</v>
      </c>
      <c r="C61" t="s">
        <v>454</v>
      </c>
      <c r="D61" t="s">
        <v>1866</v>
      </c>
      <c r="E61" t="s">
        <v>1867</v>
      </c>
      <c r="G61" t="s">
        <v>1878</v>
      </c>
      <c r="H61" t="s">
        <v>1880</v>
      </c>
      <c r="I61" t="s">
        <v>1870</v>
      </c>
      <c r="J61" t="s">
        <v>1882</v>
      </c>
      <c r="K61" t="s">
        <v>1871</v>
      </c>
      <c r="L61" t="s">
        <v>1871</v>
      </c>
      <c r="M61" t="s">
        <v>1871</v>
      </c>
      <c r="N61" t="s">
        <v>1871</v>
      </c>
      <c r="O61" t="s">
        <v>1871</v>
      </c>
      <c r="P61" t="s">
        <v>1871</v>
      </c>
      <c r="Q61" t="s">
        <v>1871</v>
      </c>
      <c r="R61" t="s">
        <v>1871</v>
      </c>
      <c r="U61" t="s">
        <v>1877</v>
      </c>
      <c r="V61" t="s">
        <v>1877</v>
      </c>
      <c r="W61">
        <v>0</v>
      </c>
      <c r="X61">
        <v>5</v>
      </c>
      <c r="Y61">
        <v>0</v>
      </c>
      <c r="Z61">
        <v>3</v>
      </c>
      <c r="AA61">
        <v>3</v>
      </c>
      <c r="AB61">
        <v>3</v>
      </c>
      <c r="AC61">
        <v>5</v>
      </c>
      <c r="AD61">
        <v>5</v>
      </c>
      <c r="AE61">
        <v>5</v>
      </c>
      <c r="AF61">
        <v>5</v>
      </c>
      <c r="AG61">
        <v>5</v>
      </c>
      <c r="AH61">
        <v>5</v>
      </c>
      <c r="AI61">
        <v>5</v>
      </c>
      <c r="AJ61">
        <v>5</v>
      </c>
      <c r="AK61" t="s">
        <v>1661</v>
      </c>
    </row>
    <row r="62" spans="1:37" x14ac:dyDescent="0.25">
      <c r="A62" t="s">
        <v>1661</v>
      </c>
      <c r="B62" t="s">
        <v>73</v>
      </c>
      <c r="C62" t="s">
        <v>454</v>
      </c>
      <c r="D62" t="s">
        <v>1866</v>
      </c>
      <c r="E62" t="s">
        <v>1867</v>
      </c>
      <c r="G62" t="s">
        <v>1868</v>
      </c>
      <c r="H62" t="s">
        <v>1869</v>
      </c>
      <c r="I62" t="s">
        <v>1870</v>
      </c>
      <c r="J62" t="s">
        <v>1866</v>
      </c>
      <c r="K62" t="s">
        <v>1871</v>
      </c>
      <c r="L62" t="s">
        <v>1871</v>
      </c>
      <c r="M62" t="s">
        <v>1871</v>
      </c>
      <c r="N62" t="s">
        <v>1871</v>
      </c>
      <c r="O62" t="s">
        <v>1871</v>
      </c>
      <c r="P62" t="s">
        <v>1871</v>
      </c>
      <c r="Q62" t="s">
        <v>1871</v>
      </c>
      <c r="R62" t="s">
        <v>1871</v>
      </c>
      <c r="U62" t="s">
        <v>1877</v>
      </c>
      <c r="V62" t="s">
        <v>1877</v>
      </c>
      <c r="W62">
        <v>0</v>
      </c>
      <c r="X62">
        <v>5</v>
      </c>
      <c r="Y62">
        <v>0</v>
      </c>
      <c r="Z62">
        <v>2</v>
      </c>
      <c r="AA62">
        <v>2</v>
      </c>
      <c r="AB62">
        <v>3</v>
      </c>
      <c r="AC62">
        <v>5</v>
      </c>
      <c r="AD62">
        <v>5</v>
      </c>
      <c r="AE62">
        <v>5</v>
      </c>
      <c r="AF62">
        <v>5</v>
      </c>
      <c r="AG62">
        <v>5</v>
      </c>
      <c r="AH62">
        <v>5</v>
      </c>
      <c r="AI62">
        <v>5</v>
      </c>
      <c r="AJ62">
        <v>5</v>
      </c>
      <c r="AK62" t="s">
        <v>1661</v>
      </c>
    </row>
    <row r="63" spans="1:37" x14ac:dyDescent="0.25">
      <c r="A63" t="s">
        <v>1798</v>
      </c>
      <c r="B63" t="s">
        <v>73</v>
      </c>
      <c r="C63" t="s">
        <v>502</v>
      </c>
      <c r="D63" t="s">
        <v>1866</v>
      </c>
      <c r="E63" t="s">
        <v>1879</v>
      </c>
      <c r="G63" t="s">
        <v>1868</v>
      </c>
      <c r="H63" t="s">
        <v>1869</v>
      </c>
      <c r="I63" t="s">
        <v>1870</v>
      </c>
      <c r="J63" t="s">
        <v>1866</v>
      </c>
      <c r="K63" t="s">
        <v>1871</v>
      </c>
      <c r="L63" t="s">
        <v>1871</v>
      </c>
      <c r="M63" t="s">
        <v>1871</v>
      </c>
      <c r="N63" t="s">
        <v>1872</v>
      </c>
      <c r="O63" t="s">
        <v>1873</v>
      </c>
      <c r="P63" t="s">
        <v>1873</v>
      </c>
      <c r="Q63" t="s">
        <v>1872</v>
      </c>
      <c r="R63" t="s">
        <v>1871</v>
      </c>
      <c r="U63" t="s">
        <v>1866</v>
      </c>
      <c r="V63" t="s">
        <v>1866</v>
      </c>
      <c r="W63">
        <v>0</v>
      </c>
      <c r="X63">
        <v>4</v>
      </c>
      <c r="Y63">
        <v>0</v>
      </c>
      <c r="Z63">
        <v>2</v>
      </c>
      <c r="AA63">
        <v>2</v>
      </c>
      <c r="AB63">
        <v>1</v>
      </c>
      <c r="AC63">
        <v>5</v>
      </c>
      <c r="AD63">
        <v>5</v>
      </c>
      <c r="AE63">
        <v>5</v>
      </c>
      <c r="AF63">
        <v>4</v>
      </c>
      <c r="AG63">
        <v>3</v>
      </c>
      <c r="AH63">
        <v>3</v>
      </c>
      <c r="AI63">
        <v>4</v>
      </c>
      <c r="AJ63">
        <v>5</v>
      </c>
      <c r="AK63" t="s">
        <v>1798</v>
      </c>
    </row>
    <row r="64" spans="1:37" x14ac:dyDescent="0.25">
      <c r="A64" t="s">
        <v>689</v>
      </c>
      <c r="B64" t="s">
        <v>74</v>
      </c>
      <c r="C64" t="s">
        <v>450</v>
      </c>
      <c r="D64" t="s">
        <v>1866</v>
      </c>
      <c r="E64" t="s">
        <v>1867</v>
      </c>
      <c r="G64" t="s">
        <v>1868</v>
      </c>
      <c r="H64" t="s">
        <v>1869</v>
      </c>
      <c r="I64" t="s">
        <v>1870</v>
      </c>
      <c r="J64" t="s">
        <v>1866</v>
      </c>
      <c r="K64" t="s">
        <v>1871</v>
      </c>
      <c r="L64" t="s">
        <v>1873</v>
      </c>
      <c r="M64" t="s">
        <v>1872</v>
      </c>
      <c r="N64" t="s">
        <v>1873</v>
      </c>
      <c r="O64" t="s">
        <v>1873</v>
      </c>
      <c r="P64" t="s">
        <v>1871</v>
      </c>
      <c r="Q64" t="s">
        <v>1871</v>
      </c>
      <c r="R64" t="s">
        <v>1872</v>
      </c>
      <c r="U64" t="s">
        <v>1877</v>
      </c>
      <c r="V64" t="s">
        <v>1866</v>
      </c>
      <c r="W64">
        <v>0</v>
      </c>
      <c r="X64">
        <v>5</v>
      </c>
      <c r="Y64">
        <v>0</v>
      </c>
      <c r="Z64">
        <v>2</v>
      </c>
      <c r="AA64">
        <v>2</v>
      </c>
      <c r="AB64">
        <v>3</v>
      </c>
      <c r="AC64">
        <v>5</v>
      </c>
      <c r="AD64">
        <v>3</v>
      </c>
      <c r="AE64">
        <v>4</v>
      </c>
      <c r="AF64">
        <v>3</v>
      </c>
      <c r="AG64">
        <v>3</v>
      </c>
      <c r="AH64">
        <v>5</v>
      </c>
      <c r="AI64">
        <v>5</v>
      </c>
      <c r="AJ64">
        <v>4</v>
      </c>
      <c r="AK64" t="s">
        <v>689</v>
      </c>
    </row>
    <row r="65" spans="1:37" x14ac:dyDescent="0.25">
      <c r="A65" t="s">
        <v>200</v>
      </c>
      <c r="B65" t="s">
        <v>78</v>
      </c>
      <c r="C65" t="s">
        <v>406</v>
      </c>
      <c r="D65" t="s">
        <v>1866</v>
      </c>
      <c r="E65" t="s">
        <v>1879</v>
      </c>
      <c r="G65" t="s">
        <v>1868</v>
      </c>
      <c r="H65" t="s">
        <v>1869</v>
      </c>
      <c r="I65" t="s">
        <v>1870</v>
      </c>
      <c r="J65" t="s">
        <v>1866</v>
      </c>
      <c r="K65" t="s">
        <v>1871</v>
      </c>
      <c r="L65" t="s">
        <v>1871</v>
      </c>
      <c r="M65" t="s">
        <v>1873</v>
      </c>
      <c r="N65" t="s">
        <v>1875</v>
      </c>
      <c r="O65" t="s">
        <v>1875</v>
      </c>
      <c r="P65" t="s">
        <v>1872</v>
      </c>
      <c r="Q65" t="s">
        <v>1873</v>
      </c>
      <c r="R65" t="s">
        <v>1874</v>
      </c>
      <c r="U65" t="s">
        <v>1876</v>
      </c>
      <c r="V65" t="s">
        <v>1877</v>
      </c>
      <c r="W65">
        <v>0</v>
      </c>
      <c r="X65">
        <v>4</v>
      </c>
      <c r="Y65">
        <v>0</v>
      </c>
      <c r="Z65">
        <v>2</v>
      </c>
      <c r="AA65">
        <v>2</v>
      </c>
      <c r="AB65">
        <v>2</v>
      </c>
      <c r="AC65">
        <v>5</v>
      </c>
      <c r="AD65">
        <v>5</v>
      </c>
      <c r="AE65">
        <v>3</v>
      </c>
      <c r="AF65">
        <v>1</v>
      </c>
      <c r="AG65">
        <v>1</v>
      </c>
      <c r="AH65">
        <v>4</v>
      </c>
      <c r="AI65">
        <v>3</v>
      </c>
      <c r="AJ65">
        <v>2</v>
      </c>
      <c r="AK65" t="s">
        <v>200</v>
      </c>
    </row>
    <row r="66" spans="1:37" x14ac:dyDescent="0.25">
      <c r="A66" t="s">
        <v>703</v>
      </c>
      <c r="B66" t="s">
        <v>78</v>
      </c>
      <c r="C66" t="s">
        <v>452</v>
      </c>
      <c r="D66" t="s">
        <v>1866</v>
      </c>
      <c r="E66" t="s">
        <v>1867</v>
      </c>
      <c r="G66" t="s">
        <v>1868</v>
      </c>
      <c r="H66" t="s">
        <v>1869</v>
      </c>
      <c r="I66" t="s">
        <v>1881</v>
      </c>
      <c r="J66" t="s">
        <v>1866</v>
      </c>
      <c r="K66" t="s">
        <v>1871</v>
      </c>
      <c r="L66" t="s">
        <v>1871</v>
      </c>
      <c r="M66" t="s">
        <v>1871</v>
      </c>
      <c r="N66" t="s">
        <v>1873</v>
      </c>
      <c r="O66" t="s">
        <v>1873</v>
      </c>
      <c r="P66" t="s">
        <v>1873</v>
      </c>
      <c r="Q66" t="s">
        <v>1872</v>
      </c>
      <c r="R66" t="s">
        <v>1871</v>
      </c>
      <c r="U66" t="s">
        <v>1877</v>
      </c>
      <c r="V66" t="s">
        <v>1866</v>
      </c>
      <c r="W66">
        <v>0</v>
      </c>
      <c r="X66">
        <v>5</v>
      </c>
      <c r="Y66">
        <v>0</v>
      </c>
      <c r="Z66">
        <v>2</v>
      </c>
      <c r="AA66">
        <v>2</v>
      </c>
      <c r="AB66">
        <v>3</v>
      </c>
      <c r="AC66">
        <v>5</v>
      </c>
      <c r="AD66">
        <v>5</v>
      </c>
      <c r="AE66">
        <v>5</v>
      </c>
      <c r="AF66">
        <v>3</v>
      </c>
      <c r="AG66">
        <v>3</v>
      </c>
      <c r="AH66">
        <v>3</v>
      </c>
      <c r="AI66">
        <v>4</v>
      </c>
      <c r="AJ66">
        <v>5</v>
      </c>
      <c r="AK66" t="s">
        <v>703</v>
      </c>
    </row>
    <row r="67" spans="1:37" x14ac:dyDescent="0.25">
      <c r="A67" t="s">
        <v>705</v>
      </c>
      <c r="B67" t="s">
        <v>78</v>
      </c>
      <c r="C67" t="s">
        <v>456</v>
      </c>
      <c r="D67" t="s">
        <v>1866</v>
      </c>
      <c r="E67" t="s">
        <v>1879</v>
      </c>
      <c r="G67" t="s">
        <v>1878</v>
      </c>
      <c r="H67" t="s">
        <v>1869</v>
      </c>
      <c r="I67" t="s">
        <v>1870</v>
      </c>
      <c r="J67" t="s">
        <v>1882</v>
      </c>
      <c r="K67" t="s">
        <v>1871</v>
      </c>
      <c r="L67" t="s">
        <v>1872</v>
      </c>
      <c r="M67" t="s">
        <v>1872</v>
      </c>
      <c r="N67" t="s">
        <v>1873</v>
      </c>
      <c r="O67" t="s">
        <v>1873</v>
      </c>
      <c r="P67" t="s">
        <v>1872</v>
      </c>
      <c r="Q67" t="s">
        <v>1872</v>
      </c>
      <c r="R67" t="s">
        <v>1872</v>
      </c>
      <c r="U67" t="s">
        <v>1877</v>
      </c>
      <c r="V67" t="s">
        <v>1877</v>
      </c>
      <c r="W67">
        <v>0</v>
      </c>
      <c r="X67">
        <v>4</v>
      </c>
      <c r="Y67">
        <v>0</v>
      </c>
      <c r="Z67">
        <v>2</v>
      </c>
      <c r="AA67">
        <v>3</v>
      </c>
      <c r="AB67">
        <v>3</v>
      </c>
      <c r="AC67">
        <v>5</v>
      </c>
      <c r="AD67">
        <v>4</v>
      </c>
      <c r="AE67">
        <v>4</v>
      </c>
      <c r="AF67">
        <v>3</v>
      </c>
      <c r="AG67">
        <v>3</v>
      </c>
      <c r="AH67">
        <v>4</v>
      </c>
      <c r="AI67">
        <v>4</v>
      </c>
      <c r="AJ67">
        <v>4</v>
      </c>
      <c r="AK67" t="s">
        <v>705</v>
      </c>
    </row>
    <row r="68" spans="1:37" x14ac:dyDescent="0.25">
      <c r="A68" t="s">
        <v>1683</v>
      </c>
      <c r="B68" t="s">
        <v>78</v>
      </c>
      <c r="C68" t="s">
        <v>458</v>
      </c>
      <c r="D68" t="s">
        <v>1877</v>
      </c>
      <c r="E68" t="s">
        <v>1884</v>
      </c>
      <c r="G68" t="s">
        <v>1878</v>
      </c>
      <c r="H68" t="s">
        <v>1869</v>
      </c>
      <c r="I68" t="s">
        <v>1870</v>
      </c>
      <c r="J68" t="s">
        <v>1882</v>
      </c>
      <c r="K68" t="s">
        <v>1871</v>
      </c>
      <c r="L68" t="s">
        <v>1871</v>
      </c>
      <c r="M68" t="s">
        <v>1871</v>
      </c>
      <c r="N68" t="s">
        <v>1873</v>
      </c>
      <c r="O68" t="s">
        <v>1872</v>
      </c>
      <c r="P68" t="s">
        <v>1871</v>
      </c>
      <c r="Q68" t="s">
        <v>1871</v>
      </c>
      <c r="R68" t="s">
        <v>1871</v>
      </c>
      <c r="U68" t="s">
        <v>1877</v>
      </c>
      <c r="V68" t="s">
        <v>1866</v>
      </c>
      <c r="W68">
        <v>1</v>
      </c>
      <c r="X68">
        <v>3</v>
      </c>
      <c r="Y68">
        <v>0</v>
      </c>
      <c r="Z68">
        <v>2</v>
      </c>
      <c r="AA68">
        <v>3</v>
      </c>
      <c r="AB68">
        <v>3</v>
      </c>
      <c r="AC68">
        <v>5</v>
      </c>
      <c r="AD68">
        <v>5</v>
      </c>
      <c r="AE68">
        <v>5</v>
      </c>
      <c r="AF68">
        <v>3</v>
      </c>
      <c r="AG68">
        <v>4</v>
      </c>
      <c r="AH68">
        <v>5</v>
      </c>
      <c r="AI68">
        <v>5</v>
      </c>
      <c r="AJ68">
        <v>5</v>
      </c>
      <c r="AK68" t="s">
        <v>1683</v>
      </c>
    </row>
    <row r="69" spans="1:37" x14ac:dyDescent="0.25">
      <c r="A69" t="s">
        <v>201</v>
      </c>
      <c r="B69" t="s">
        <v>79</v>
      </c>
      <c r="C69" t="s">
        <v>406</v>
      </c>
      <c r="D69" t="s">
        <v>1866</v>
      </c>
      <c r="E69" t="s">
        <v>1867</v>
      </c>
      <c r="G69" t="s">
        <v>1868</v>
      </c>
      <c r="H69" t="s">
        <v>1869</v>
      </c>
      <c r="I69" t="s">
        <v>1870</v>
      </c>
      <c r="J69" t="s">
        <v>1866</v>
      </c>
      <c r="K69" t="s">
        <v>1871</v>
      </c>
      <c r="L69" t="s">
        <v>1871</v>
      </c>
      <c r="M69" t="s">
        <v>1871</v>
      </c>
      <c r="N69" t="s">
        <v>1871</v>
      </c>
      <c r="O69" t="s">
        <v>1871</v>
      </c>
      <c r="P69" t="s">
        <v>1871</v>
      </c>
      <c r="Q69" t="s">
        <v>1871</v>
      </c>
      <c r="R69" t="s">
        <v>1871</v>
      </c>
      <c r="U69" t="s">
        <v>1876</v>
      </c>
      <c r="W69">
        <v>0</v>
      </c>
      <c r="X69">
        <v>5</v>
      </c>
      <c r="Y69">
        <v>0</v>
      </c>
      <c r="Z69">
        <v>2</v>
      </c>
      <c r="AA69">
        <v>2</v>
      </c>
      <c r="AB69">
        <v>2</v>
      </c>
      <c r="AC69">
        <v>5</v>
      </c>
      <c r="AD69">
        <v>5</v>
      </c>
      <c r="AE69">
        <v>5</v>
      </c>
      <c r="AF69">
        <v>5</v>
      </c>
      <c r="AG69">
        <v>5</v>
      </c>
      <c r="AH69">
        <v>5</v>
      </c>
      <c r="AI69">
        <v>5</v>
      </c>
      <c r="AJ69">
        <v>5</v>
      </c>
      <c r="AK69" t="s">
        <v>201</v>
      </c>
    </row>
    <row r="70" spans="1:37" x14ac:dyDescent="0.25">
      <c r="A70" t="s">
        <v>201</v>
      </c>
      <c r="B70" t="s">
        <v>79</v>
      </c>
      <c r="C70" t="s">
        <v>406</v>
      </c>
      <c r="D70" t="s">
        <v>1866</v>
      </c>
      <c r="E70" t="s">
        <v>1867</v>
      </c>
      <c r="G70" t="s">
        <v>1868</v>
      </c>
      <c r="H70" t="s">
        <v>1869</v>
      </c>
      <c r="I70" t="s">
        <v>1870</v>
      </c>
      <c r="J70" t="s">
        <v>1882</v>
      </c>
      <c r="K70" t="s">
        <v>1871</v>
      </c>
      <c r="L70" t="s">
        <v>1871</v>
      </c>
      <c r="M70" t="s">
        <v>1872</v>
      </c>
      <c r="N70" t="s">
        <v>1873</v>
      </c>
      <c r="O70" t="s">
        <v>1873</v>
      </c>
      <c r="P70" t="s">
        <v>1872</v>
      </c>
      <c r="Q70" t="s">
        <v>1872</v>
      </c>
      <c r="R70" t="s">
        <v>1872</v>
      </c>
      <c r="U70" t="s">
        <v>1876</v>
      </c>
      <c r="V70" t="s">
        <v>1877</v>
      </c>
      <c r="W70">
        <v>0</v>
      </c>
      <c r="X70">
        <v>5</v>
      </c>
      <c r="Y70">
        <v>0</v>
      </c>
      <c r="Z70">
        <v>2</v>
      </c>
      <c r="AA70">
        <v>2</v>
      </c>
      <c r="AB70">
        <v>2</v>
      </c>
      <c r="AC70">
        <v>5</v>
      </c>
      <c r="AD70">
        <v>5</v>
      </c>
      <c r="AE70">
        <v>4</v>
      </c>
      <c r="AF70">
        <v>3</v>
      </c>
      <c r="AG70">
        <v>3</v>
      </c>
      <c r="AH70">
        <v>4</v>
      </c>
      <c r="AI70">
        <v>4</v>
      </c>
      <c r="AJ70">
        <v>4</v>
      </c>
      <c r="AK70" t="s">
        <v>201</v>
      </c>
    </row>
    <row r="71" spans="1:37" x14ac:dyDescent="0.25">
      <c r="A71" t="s">
        <v>1689</v>
      </c>
      <c r="B71" t="s">
        <v>79</v>
      </c>
      <c r="C71" t="s">
        <v>1688</v>
      </c>
      <c r="D71" t="s">
        <v>1866</v>
      </c>
      <c r="E71" t="s">
        <v>1879</v>
      </c>
      <c r="G71" t="s">
        <v>1868</v>
      </c>
      <c r="H71" t="s">
        <v>1869</v>
      </c>
      <c r="I71" t="s">
        <v>1870</v>
      </c>
      <c r="J71" t="s">
        <v>1882</v>
      </c>
      <c r="K71" t="s">
        <v>1871</v>
      </c>
      <c r="L71" t="s">
        <v>1871</v>
      </c>
      <c r="M71" t="s">
        <v>1871</v>
      </c>
      <c r="N71" t="s">
        <v>1871</v>
      </c>
      <c r="O71" t="s">
        <v>1871</v>
      </c>
      <c r="P71" t="s">
        <v>1871</v>
      </c>
      <c r="Q71" t="s">
        <v>1871</v>
      </c>
      <c r="R71" t="s">
        <v>1871</v>
      </c>
      <c r="U71" t="s">
        <v>1877</v>
      </c>
      <c r="V71" t="s">
        <v>1877</v>
      </c>
      <c r="W71">
        <v>0</v>
      </c>
      <c r="X71">
        <v>4</v>
      </c>
      <c r="Y71">
        <v>0</v>
      </c>
      <c r="Z71">
        <v>2</v>
      </c>
      <c r="AA71">
        <v>2</v>
      </c>
      <c r="AB71">
        <v>3</v>
      </c>
      <c r="AC71">
        <v>5</v>
      </c>
      <c r="AD71">
        <v>5</v>
      </c>
      <c r="AE71">
        <v>5</v>
      </c>
      <c r="AF71">
        <v>5</v>
      </c>
      <c r="AG71">
        <v>5</v>
      </c>
      <c r="AH71">
        <v>5</v>
      </c>
      <c r="AI71">
        <v>5</v>
      </c>
      <c r="AJ71">
        <v>5</v>
      </c>
      <c r="AK71" t="s">
        <v>1689</v>
      </c>
    </row>
    <row r="72" spans="1:37" x14ac:dyDescent="0.25">
      <c r="A72" t="s">
        <v>1689</v>
      </c>
      <c r="B72" t="s">
        <v>79</v>
      </c>
      <c r="C72" t="s">
        <v>1688</v>
      </c>
      <c r="D72" t="s">
        <v>1866</v>
      </c>
      <c r="E72" t="s">
        <v>1867</v>
      </c>
      <c r="G72" t="s">
        <v>1878</v>
      </c>
      <c r="H72" t="s">
        <v>1869</v>
      </c>
      <c r="I72" t="s">
        <v>1870</v>
      </c>
      <c r="J72" t="s">
        <v>1866</v>
      </c>
      <c r="K72" t="s">
        <v>1871</v>
      </c>
      <c r="L72" t="s">
        <v>1871</v>
      </c>
      <c r="M72" t="s">
        <v>1871</v>
      </c>
      <c r="N72" t="s">
        <v>1871</v>
      </c>
      <c r="O72" t="s">
        <v>1871</v>
      </c>
      <c r="P72" t="s">
        <v>1871</v>
      </c>
      <c r="Q72" t="s">
        <v>1871</v>
      </c>
      <c r="R72" t="s">
        <v>1871</v>
      </c>
      <c r="U72" t="s">
        <v>1877</v>
      </c>
      <c r="V72" t="s">
        <v>1877</v>
      </c>
      <c r="W72">
        <v>0</v>
      </c>
      <c r="X72">
        <v>5</v>
      </c>
      <c r="Y72">
        <v>0</v>
      </c>
      <c r="Z72">
        <v>2</v>
      </c>
      <c r="AA72">
        <v>3</v>
      </c>
      <c r="AB72">
        <v>3</v>
      </c>
      <c r="AC72">
        <v>5</v>
      </c>
      <c r="AD72">
        <v>5</v>
      </c>
      <c r="AE72">
        <v>5</v>
      </c>
      <c r="AF72">
        <v>5</v>
      </c>
      <c r="AG72">
        <v>5</v>
      </c>
      <c r="AH72">
        <v>5</v>
      </c>
      <c r="AI72">
        <v>5</v>
      </c>
      <c r="AJ72">
        <v>5</v>
      </c>
      <c r="AK72" t="s">
        <v>1689</v>
      </c>
    </row>
    <row r="73" spans="1:37" x14ac:dyDescent="0.25">
      <c r="A73" t="s">
        <v>202</v>
      </c>
      <c r="B73" t="s">
        <v>88</v>
      </c>
      <c r="C73" t="s">
        <v>448</v>
      </c>
      <c r="D73" t="s">
        <v>1866</v>
      </c>
      <c r="E73" t="s">
        <v>1867</v>
      </c>
      <c r="G73" t="s">
        <v>1878</v>
      </c>
      <c r="H73" t="s">
        <v>1880</v>
      </c>
      <c r="I73" t="s">
        <v>1870</v>
      </c>
      <c r="J73" t="s">
        <v>1882</v>
      </c>
      <c r="K73" t="s">
        <v>1871</v>
      </c>
      <c r="L73" t="s">
        <v>1871</v>
      </c>
      <c r="M73" t="s">
        <v>1871</v>
      </c>
      <c r="N73" t="s">
        <v>1871</v>
      </c>
      <c r="O73" t="s">
        <v>1871</v>
      </c>
      <c r="P73" t="s">
        <v>1871</v>
      </c>
      <c r="Q73" t="s">
        <v>1871</v>
      </c>
      <c r="R73" t="s">
        <v>1871</v>
      </c>
      <c r="U73" t="s">
        <v>1877</v>
      </c>
      <c r="V73" t="s">
        <v>1877</v>
      </c>
      <c r="W73">
        <v>0</v>
      </c>
      <c r="X73">
        <v>5</v>
      </c>
      <c r="Y73">
        <v>0</v>
      </c>
      <c r="Z73">
        <v>3</v>
      </c>
      <c r="AA73">
        <v>3</v>
      </c>
      <c r="AB73">
        <v>3</v>
      </c>
      <c r="AC73">
        <v>5</v>
      </c>
      <c r="AD73">
        <v>5</v>
      </c>
      <c r="AE73">
        <v>5</v>
      </c>
      <c r="AF73">
        <v>5</v>
      </c>
      <c r="AG73">
        <v>5</v>
      </c>
      <c r="AH73">
        <v>5</v>
      </c>
      <c r="AI73">
        <v>5</v>
      </c>
      <c r="AJ73">
        <v>5</v>
      </c>
      <c r="AK73" t="s">
        <v>202</v>
      </c>
    </row>
    <row r="74" spans="1:37" x14ac:dyDescent="0.25">
      <c r="A74" t="s">
        <v>203</v>
      </c>
      <c r="B74" t="s">
        <v>114</v>
      </c>
      <c r="C74" t="s">
        <v>406</v>
      </c>
      <c r="D74" t="s">
        <v>1866</v>
      </c>
      <c r="E74" t="s">
        <v>1884</v>
      </c>
      <c r="G74" t="s">
        <v>1888</v>
      </c>
      <c r="H74" t="s">
        <v>1887</v>
      </c>
      <c r="I74" t="s">
        <v>1883</v>
      </c>
      <c r="J74" t="s">
        <v>1882</v>
      </c>
      <c r="K74" t="s">
        <v>1871</v>
      </c>
      <c r="L74" t="s">
        <v>1871</v>
      </c>
      <c r="M74" t="s">
        <v>1871</v>
      </c>
      <c r="N74" t="s">
        <v>1871</v>
      </c>
      <c r="O74" t="s">
        <v>1871</v>
      </c>
      <c r="P74" t="s">
        <v>1871</v>
      </c>
      <c r="Q74" t="s">
        <v>1871</v>
      </c>
      <c r="R74" t="s">
        <v>1871</v>
      </c>
      <c r="U74" t="s">
        <v>1877</v>
      </c>
      <c r="V74" t="s">
        <v>1877</v>
      </c>
      <c r="W74">
        <v>0</v>
      </c>
      <c r="X74">
        <v>3</v>
      </c>
      <c r="Y74">
        <v>0</v>
      </c>
      <c r="AA74">
        <v>1</v>
      </c>
      <c r="AB74">
        <v>3</v>
      </c>
      <c r="AC74">
        <v>5</v>
      </c>
      <c r="AD74">
        <v>5</v>
      </c>
      <c r="AE74">
        <v>5</v>
      </c>
      <c r="AF74">
        <v>5</v>
      </c>
      <c r="AG74">
        <v>5</v>
      </c>
      <c r="AH74">
        <v>5</v>
      </c>
      <c r="AI74">
        <v>5</v>
      </c>
      <c r="AJ74">
        <v>5</v>
      </c>
      <c r="AK74" t="s">
        <v>203</v>
      </c>
    </row>
    <row r="75" spans="1:37" x14ac:dyDescent="0.25">
      <c r="A75" t="s">
        <v>203</v>
      </c>
      <c r="B75" t="s">
        <v>114</v>
      </c>
      <c r="C75" t="s">
        <v>406</v>
      </c>
      <c r="D75" t="s">
        <v>1866</v>
      </c>
      <c r="E75" t="s">
        <v>1867</v>
      </c>
      <c r="G75" t="s">
        <v>1878</v>
      </c>
      <c r="H75" t="s">
        <v>1869</v>
      </c>
      <c r="I75" t="s">
        <v>1870</v>
      </c>
      <c r="J75" t="s">
        <v>1866</v>
      </c>
      <c r="K75" t="s">
        <v>1871</v>
      </c>
      <c r="L75" t="s">
        <v>1871</v>
      </c>
      <c r="M75" t="s">
        <v>1871</v>
      </c>
      <c r="N75" t="s">
        <v>1871</v>
      </c>
      <c r="O75" t="s">
        <v>1871</v>
      </c>
      <c r="P75" t="s">
        <v>1871</v>
      </c>
      <c r="Q75" t="s">
        <v>1871</v>
      </c>
      <c r="R75" t="s">
        <v>1871</v>
      </c>
      <c r="U75" t="s">
        <v>1877</v>
      </c>
      <c r="V75" t="s">
        <v>1877</v>
      </c>
      <c r="W75">
        <v>0</v>
      </c>
      <c r="X75">
        <v>5</v>
      </c>
      <c r="Y75">
        <v>0</v>
      </c>
      <c r="Z75">
        <v>2</v>
      </c>
      <c r="AA75">
        <v>3</v>
      </c>
      <c r="AB75">
        <v>3</v>
      </c>
      <c r="AC75">
        <v>5</v>
      </c>
      <c r="AD75">
        <v>5</v>
      </c>
      <c r="AE75">
        <v>5</v>
      </c>
      <c r="AF75">
        <v>5</v>
      </c>
      <c r="AG75">
        <v>5</v>
      </c>
      <c r="AH75">
        <v>5</v>
      </c>
      <c r="AI75">
        <v>5</v>
      </c>
      <c r="AJ75">
        <v>5</v>
      </c>
      <c r="AK75" t="s">
        <v>203</v>
      </c>
    </row>
    <row r="76" spans="1:37" x14ac:dyDescent="0.25">
      <c r="A76" t="s">
        <v>1124</v>
      </c>
      <c r="B76" t="s">
        <v>114</v>
      </c>
      <c r="C76" t="s">
        <v>408</v>
      </c>
      <c r="D76" t="s">
        <v>1866</v>
      </c>
      <c r="E76" t="s">
        <v>1867</v>
      </c>
      <c r="G76" t="s">
        <v>1868</v>
      </c>
      <c r="H76" t="s">
        <v>1880</v>
      </c>
      <c r="I76" t="s">
        <v>1870</v>
      </c>
      <c r="J76" t="s">
        <v>1866</v>
      </c>
      <c r="K76" t="s">
        <v>1871</v>
      </c>
      <c r="L76" t="s">
        <v>1871</v>
      </c>
      <c r="M76" t="s">
        <v>1871</v>
      </c>
      <c r="N76" t="s">
        <v>1871</v>
      </c>
      <c r="O76" t="s">
        <v>1871</v>
      </c>
      <c r="P76" t="s">
        <v>1871</v>
      </c>
      <c r="Q76" t="s">
        <v>1871</v>
      </c>
      <c r="R76" t="s">
        <v>1871</v>
      </c>
      <c r="U76" t="s">
        <v>1876</v>
      </c>
      <c r="V76" t="s">
        <v>1877</v>
      </c>
      <c r="W76">
        <v>0</v>
      </c>
      <c r="X76">
        <v>5</v>
      </c>
      <c r="Y76">
        <v>0</v>
      </c>
      <c r="Z76">
        <v>3</v>
      </c>
      <c r="AA76">
        <v>2</v>
      </c>
      <c r="AB76">
        <v>2</v>
      </c>
      <c r="AC76">
        <v>5</v>
      </c>
      <c r="AD76">
        <v>5</v>
      </c>
      <c r="AE76">
        <v>5</v>
      </c>
      <c r="AF76">
        <v>5</v>
      </c>
      <c r="AG76">
        <v>5</v>
      </c>
      <c r="AH76">
        <v>5</v>
      </c>
      <c r="AI76">
        <v>5</v>
      </c>
      <c r="AJ76">
        <v>5</v>
      </c>
      <c r="AK76" t="s">
        <v>1124</v>
      </c>
    </row>
    <row r="77" spans="1:37" x14ac:dyDescent="0.25">
      <c r="A77" t="s">
        <v>1127</v>
      </c>
      <c r="B77" t="s">
        <v>114</v>
      </c>
      <c r="C77" t="s">
        <v>450</v>
      </c>
      <c r="D77" t="s">
        <v>1877</v>
      </c>
      <c r="E77" t="s">
        <v>1879</v>
      </c>
      <c r="G77" t="s">
        <v>1878</v>
      </c>
      <c r="H77" t="s">
        <v>1869</v>
      </c>
      <c r="I77" t="s">
        <v>1883</v>
      </c>
      <c r="J77" t="s">
        <v>1882</v>
      </c>
      <c r="K77" t="s">
        <v>1871</v>
      </c>
      <c r="L77" t="s">
        <v>1871</v>
      </c>
      <c r="M77" t="s">
        <v>1871</v>
      </c>
      <c r="N77" t="s">
        <v>1871</v>
      </c>
      <c r="O77" t="s">
        <v>1872</v>
      </c>
      <c r="P77" t="s">
        <v>1871</v>
      </c>
      <c r="Q77" t="s">
        <v>1871</v>
      </c>
      <c r="R77" t="s">
        <v>1871</v>
      </c>
      <c r="U77" t="s">
        <v>1877</v>
      </c>
      <c r="V77" t="s">
        <v>1877</v>
      </c>
      <c r="W77">
        <v>1</v>
      </c>
      <c r="X77">
        <v>4</v>
      </c>
      <c r="Y77">
        <v>0</v>
      </c>
      <c r="Z77">
        <v>2</v>
      </c>
      <c r="AA77">
        <v>3</v>
      </c>
      <c r="AB77">
        <v>3</v>
      </c>
      <c r="AC77">
        <v>5</v>
      </c>
      <c r="AD77">
        <v>5</v>
      </c>
      <c r="AE77">
        <v>5</v>
      </c>
      <c r="AF77">
        <v>5</v>
      </c>
      <c r="AG77">
        <v>4</v>
      </c>
      <c r="AH77">
        <v>5</v>
      </c>
      <c r="AI77">
        <v>5</v>
      </c>
      <c r="AJ77">
        <v>5</v>
      </c>
      <c r="AK77" t="s">
        <v>1127</v>
      </c>
    </row>
    <row r="78" spans="1:37" x14ac:dyDescent="0.25">
      <c r="A78" t="s">
        <v>204</v>
      </c>
      <c r="B78" t="s">
        <v>106</v>
      </c>
      <c r="C78" t="s">
        <v>510</v>
      </c>
      <c r="D78" t="s">
        <v>1877</v>
      </c>
      <c r="E78" t="s">
        <v>1867</v>
      </c>
      <c r="G78" t="s">
        <v>1868</v>
      </c>
      <c r="H78" t="s">
        <v>1869</v>
      </c>
      <c r="I78" t="s">
        <v>1870</v>
      </c>
      <c r="J78" t="s">
        <v>1882</v>
      </c>
      <c r="K78" t="s">
        <v>1871</v>
      </c>
      <c r="L78" t="s">
        <v>1871</v>
      </c>
      <c r="M78" t="s">
        <v>1872</v>
      </c>
      <c r="N78" t="s">
        <v>1873</v>
      </c>
      <c r="O78" t="s">
        <v>1872</v>
      </c>
      <c r="P78" t="s">
        <v>1871</v>
      </c>
      <c r="Q78" t="s">
        <v>1871</v>
      </c>
      <c r="R78" t="s">
        <v>1871</v>
      </c>
      <c r="U78" t="s">
        <v>1877</v>
      </c>
      <c r="W78">
        <v>1</v>
      </c>
      <c r="X78">
        <v>5</v>
      </c>
      <c r="Y78">
        <v>0</v>
      </c>
      <c r="Z78">
        <v>2</v>
      </c>
      <c r="AA78">
        <v>2</v>
      </c>
      <c r="AB78">
        <v>3</v>
      </c>
      <c r="AC78">
        <v>5</v>
      </c>
      <c r="AD78">
        <v>5</v>
      </c>
      <c r="AE78">
        <v>4</v>
      </c>
      <c r="AF78">
        <v>3</v>
      </c>
      <c r="AG78">
        <v>4</v>
      </c>
      <c r="AH78">
        <v>5</v>
      </c>
      <c r="AI78">
        <v>5</v>
      </c>
      <c r="AJ78">
        <v>5</v>
      </c>
      <c r="AK78" t="s">
        <v>204</v>
      </c>
    </row>
    <row r="79" spans="1:37" x14ac:dyDescent="0.25">
      <c r="A79" t="s">
        <v>1726</v>
      </c>
      <c r="B79" t="s">
        <v>106</v>
      </c>
      <c r="C79" t="s">
        <v>408</v>
      </c>
      <c r="D79" t="s">
        <v>1866</v>
      </c>
      <c r="E79" t="s">
        <v>1884</v>
      </c>
      <c r="G79" t="s">
        <v>1868</v>
      </c>
      <c r="H79" t="s">
        <v>1880</v>
      </c>
      <c r="I79" t="s">
        <v>1870</v>
      </c>
      <c r="J79" t="s">
        <v>1866</v>
      </c>
      <c r="K79" t="s">
        <v>1871</v>
      </c>
      <c r="L79" t="s">
        <v>1871</v>
      </c>
      <c r="M79" t="s">
        <v>1872</v>
      </c>
      <c r="N79" t="s">
        <v>1873</v>
      </c>
      <c r="O79" t="s">
        <v>1872</v>
      </c>
      <c r="P79" t="s">
        <v>1871</v>
      </c>
      <c r="Q79" t="s">
        <v>1871</v>
      </c>
      <c r="R79" t="s">
        <v>1872</v>
      </c>
      <c r="U79" t="s">
        <v>1877</v>
      </c>
      <c r="V79" t="s">
        <v>1877</v>
      </c>
      <c r="W79">
        <v>0</v>
      </c>
      <c r="X79">
        <v>3</v>
      </c>
      <c r="Y79">
        <v>0</v>
      </c>
      <c r="Z79">
        <v>3</v>
      </c>
      <c r="AA79">
        <v>2</v>
      </c>
      <c r="AB79">
        <v>3</v>
      </c>
      <c r="AC79">
        <v>5</v>
      </c>
      <c r="AD79">
        <v>5</v>
      </c>
      <c r="AE79">
        <v>4</v>
      </c>
      <c r="AF79">
        <v>3</v>
      </c>
      <c r="AG79">
        <v>4</v>
      </c>
      <c r="AH79">
        <v>5</v>
      </c>
      <c r="AI79">
        <v>5</v>
      </c>
      <c r="AJ79">
        <v>4</v>
      </c>
      <c r="AK79" t="s">
        <v>1726</v>
      </c>
    </row>
    <row r="80" spans="1:37" x14ac:dyDescent="0.25">
      <c r="A80" t="s">
        <v>1726</v>
      </c>
      <c r="B80" t="s">
        <v>106</v>
      </c>
      <c r="C80" t="s">
        <v>408</v>
      </c>
      <c r="D80" t="s">
        <v>1866</v>
      </c>
      <c r="E80" t="s">
        <v>1879</v>
      </c>
      <c r="G80" t="s">
        <v>1878</v>
      </c>
      <c r="H80" t="s">
        <v>1869</v>
      </c>
      <c r="I80" t="s">
        <v>1870</v>
      </c>
      <c r="J80" t="s">
        <v>1882</v>
      </c>
      <c r="K80" t="s">
        <v>1871</v>
      </c>
      <c r="L80" t="s">
        <v>1871</v>
      </c>
      <c r="M80" t="s">
        <v>1871</v>
      </c>
      <c r="N80" t="s">
        <v>1871</v>
      </c>
      <c r="O80" t="s">
        <v>1871</v>
      </c>
      <c r="P80" t="s">
        <v>1871</v>
      </c>
      <c r="Q80" t="s">
        <v>1871</v>
      </c>
      <c r="R80" t="s">
        <v>1871</v>
      </c>
      <c r="U80" t="s">
        <v>1877</v>
      </c>
      <c r="V80" t="s">
        <v>1877</v>
      </c>
      <c r="W80">
        <v>0</v>
      </c>
      <c r="X80">
        <v>4</v>
      </c>
      <c r="Y80">
        <v>0</v>
      </c>
      <c r="Z80">
        <v>2</v>
      </c>
      <c r="AA80">
        <v>3</v>
      </c>
      <c r="AB80">
        <v>3</v>
      </c>
      <c r="AC80">
        <v>5</v>
      </c>
      <c r="AD80">
        <v>5</v>
      </c>
      <c r="AE80">
        <v>5</v>
      </c>
      <c r="AF80">
        <v>5</v>
      </c>
      <c r="AG80">
        <v>5</v>
      </c>
      <c r="AH80">
        <v>5</v>
      </c>
      <c r="AI80">
        <v>5</v>
      </c>
      <c r="AJ80">
        <v>5</v>
      </c>
      <c r="AK80" t="s">
        <v>1726</v>
      </c>
    </row>
    <row r="81" spans="1:37" x14ac:dyDescent="0.25">
      <c r="A81" t="s">
        <v>1145</v>
      </c>
      <c r="B81" t="s">
        <v>106</v>
      </c>
      <c r="C81" t="s">
        <v>598</v>
      </c>
      <c r="D81" t="s">
        <v>1866</v>
      </c>
      <c r="E81" t="s">
        <v>1867</v>
      </c>
      <c r="G81" t="s">
        <v>1878</v>
      </c>
      <c r="H81" t="s">
        <v>1869</v>
      </c>
      <c r="I81" t="s">
        <v>1870</v>
      </c>
      <c r="J81" t="s">
        <v>1866</v>
      </c>
      <c r="K81" t="s">
        <v>1871</v>
      </c>
      <c r="L81" t="s">
        <v>1871</v>
      </c>
      <c r="M81" t="s">
        <v>1871</v>
      </c>
      <c r="N81" t="s">
        <v>1872</v>
      </c>
      <c r="O81" t="s">
        <v>1872</v>
      </c>
      <c r="P81" t="s">
        <v>1871</v>
      </c>
      <c r="Q81" t="s">
        <v>1871</v>
      </c>
      <c r="R81" t="s">
        <v>1871</v>
      </c>
      <c r="U81" t="s">
        <v>1877</v>
      </c>
      <c r="V81" t="s">
        <v>1877</v>
      </c>
      <c r="W81">
        <v>0</v>
      </c>
      <c r="X81">
        <v>5</v>
      </c>
      <c r="Y81">
        <v>0</v>
      </c>
      <c r="Z81">
        <v>2</v>
      </c>
      <c r="AA81">
        <v>3</v>
      </c>
      <c r="AB81">
        <v>3</v>
      </c>
      <c r="AC81">
        <v>5</v>
      </c>
      <c r="AD81">
        <v>5</v>
      </c>
      <c r="AE81">
        <v>5</v>
      </c>
      <c r="AF81">
        <v>4</v>
      </c>
      <c r="AG81">
        <v>4</v>
      </c>
      <c r="AH81">
        <v>5</v>
      </c>
      <c r="AI81">
        <v>5</v>
      </c>
      <c r="AJ81">
        <v>5</v>
      </c>
      <c r="AK81" t="s">
        <v>1145</v>
      </c>
    </row>
    <row r="82" spans="1:37" x14ac:dyDescent="0.25">
      <c r="A82" t="s">
        <v>1160</v>
      </c>
      <c r="B82" t="s">
        <v>106</v>
      </c>
      <c r="C82" t="s">
        <v>538</v>
      </c>
      <c r="D82" t="s">
        <v>1866</v>
      </c>
      <c r="E82" t="s">
        <v>1867</v>
      </c>
      <c r="G82" t="s">
        <v>1868</v>
      </c>
      <c r="H82" t="s">
        <v>1869</v>
      </c>
      <c r="I82" t="s">
        <v>1870</v>
      </c>
      <c r="J82" t="s">
        <v>1882</v>
      </c>
      <c r="K82" t="s">
        <v>1871</v>
      </c>
      <c r="L82" t="s">
        <v>1871</v>
      </c>
      <c r="M82" t="s">
        <v>1871</v>
      </c>
      <c r="N82" t="s">
        <v>1871</v>
      </c>
      <c r="O82" t="s">
        <v>1871</v>
      </c>
      <c r="P82" t="s">
        <v>1871</v>
      </c>
      <c r="Q82" t="s">
        <v>1871</v>
      </c>
      <c r="R82" t="s">
        <v>1871</v>
      </c>
      <c r="U82" t="s">
        <v>1877</v>
      </c>
      <c r="V82" t="s">
        <v>1866</v>
      </c>
      <c r="W82">
        <v>0</v>
      </c>
      <c r="X82">
        <v>5</v>
      </c>
      <c r="Y82">
        <v>0</v>
      </c>
      <c r="Z82">
        <v>2</v>
      </c>
      <c r="AA82">
        <v>2</v>
      </c>
      <c r="AB82">
        <v>3</v>
      </c>
      <c r="AC82">
        <v>5</v>
      </c>
      <c r="AD82">
        <v>5</v>
      </c>
      <c r="AE82">
        <v>5</v>
      </c>
      <c r="AF82">
        <v>5</v>
      </c>
      <c r="AG82">
        <v>5</v>
      </c>
      <c r="AH82">
        <v>5</v>
      </c>
      <c r="AI82">
        <v>5</v>
      </c>
      <c r="AJ82">
        <v>5</v>
      </c>
      <c r="AK82" t="s">
        <v>1160</v>
      </c>
    </row>
    <row r="83" spans="1:37" x14ac:dyDescent="0.25">
      <c r="A83" t="s">
        <v>1160</v>
      </c>
      <c r="B83" t="s">
        <v>106</v>
      </c>
      <c r="C83" t="s">
        <v>538</v>
      </c>
      <c r="D83" t="s">
        <v>1866</v>
      </c>
      <c r="E83" t="s">
        <v>1867</v>
      </c>
      <c r="G83" t="s">
        <v>1868</v>
      </c>
      <c r="H83" t="s">
        <v>1869</v>
      </c>
      <c r="I83" t="s">
        <v>1870</v>
      </c>
      <c r="J83" t="s">
        <v>1882</v>
      </c>
      <c r="K83" t="s">
        <v>1871</v>
      </c>
      <c r="L83" t="s">
        <v>1871</v>
      </c>
      <c r="M83" t="s">
        <v>1871</v>
      </c>
      <c r="N83" t="s">
        <v>1872</v>
      </c>
      <c r="O83" t="s">
        <v>1871</v>
      </c>
      <c r="P83" t="s">
        <v>1871</v>
      </c>
      <c r="Q83" t="s">
        <v>1871</v>
      </c>
      <c r="R83" t="s">
        <v>1871</v>
      </c>
      <c r="U83" t="s">
        <v>1877</v>
      </c>
      <c r="V83" t="s">
        <v>1877</v>
      </c>
      <c r="W83">
        <v>0</v>
      </c>
      <c r="X83">
        <v>5</v>
      </c>
      <c r="Y83">
        <v>0</v>
      </c>
      <c r="Z83">
        <v>2</v>
      </c>
      <c r="AA83">
        <v>2</v>
      </c>
      <c r="AB83">
        <v>3</v>
      </c>
      <c r="AC83">
        <v>5</v>
      </c>
      <c r="AD83">
        <v>5</v>
      </c>
      <c r="AE83">
        <v>5</v>
      </c>
      <c r="AF83">
        <v>4</v>
      </c>
      <c r="AG83">
        <v>5</v>
      </c>
      <c r="AH83">
        <v>5</v>
      </c>
      <c r="AI83">
        <v>5</v>
      </c>
      <c r="AJ83">
        <v>5</v>
      </c>
      <c r="AK83" t="s">
        <v>1160</v>
      </c>
    </row>
    <row r="84" spans="1:37" x14ac:dyDescent="0.25">
      <c r="A84" t="s">
        <v>1164</v>
      </c>
      <c r="B84" t="s">
        <v>106</v>
      </c>
      <c r="C84" t="s">
        <v>544</v>
      </c>
      <c r="D84" t="s">
        <v>1866</v>
      </c>
      <c r="E84" t="s">
        <v>1879</v>
      </c>
      <c r="G84" t="s">
        <v>1878</v>
      </c>
      <c r="H84" t="s">
        <v>1880</v>
      </c>
      <c r="I84" t="s">
        <v>1870</v>
      </c>
      <c r="J84" t="s">
        <v>1866</v>
      </c>
      <c r="K84" t="s">
        <v>1871</v>
      </c>
      <c r="L84" t="s">
        <v>1871</v>
      </c>
      <c r="M84" t="s">
        <v>1871</v>
      </c>
      <c r="N84" t="s">
        <v>1873</v>
      </c>
      <c r="O84" t="s">
        <v>1872</v>
      </c>
      <c r="P84" t="s">
        <v>1874</v>
      </c>
      <c r="Q84" t="s">
        <v>1873</v>
      </c>
      <c r="R84" t="s">
        <v>1872</v>
      </c>
      <c r="U84" t="s">
        <v>1876</v>
      </c>
      <c r="W84">
        <v>0</v>
      </c>
      <c r="X84">
        <v>4</v>
      </c>
      <c r="Y84">
        <v>0</v>
      </c>
      <c r="Z84">
        <v>3</v>
      </c>
      <c r="AA84">
        <v>3</v>
      </c>
      <c r="AB84">
        <v>2</v>
      </c>
      <c r="AC84">
        <v>5</v>
      </c>
      <c r="AD84">
        <v>5</v>
      </c>
      <c r="AE84">
        <v>5</v>
      </c>
      <c r="AF84">
        <v>3</v>
      </c>
      <c r="AG84">
        <v>4</v>
      </c>
      <c r="AH84">
        <v>2</v>
      </c>
      <c r="AI84">
        <v>3</v>
      </c>
      <c r="AJ84">
        <v>4</v>
      </c>
      <c r="AK84" t="s">
        <v>1164</v>
      </c>
    </row>
    <row r="85" spans="1:37" x14ac:dyDescent="0.25">
      <c r="A85" t="s">
        <v>1164</v>
      </c>
      <c r="B85" t="s">
        <v>106</v>
      </c>
      <c r="C85" t="s">
        <v>544</v>
      </c>
      <c r="D85" t="s">
        <v>1866</v>
      </c>
      <c r="E85" t="s">
        <v>1879</v>
      </c>
      <c r="G85" t="s">
        <v>1888</v>
      </c>
      <c r="H85" t="s">
        <v>1880</v>
      </c>
      <c r="I85" t="s">
        <v>1870</v>
      </c>
      <c r="J85" t="s">
        <v>1882</v>
      </c>
      <c r="K85" t="s">
        <v>1871</v>
      </c>
      <c r="L85" t="s">
        <v>1871</v>
      </c>
      <c r="M85" t="s">
        <v>1871</v>
      </c>
      <c r="N85" t="s">
        <v>1871</v>
      </c>
      <c r="O85" t="s">
        <v>1871</v>
      </c>
      <c r="P85" t="s">
        <v>1871</v>
      </c>
      <c r="Q85" t="s">
        <v>1871</v>
      </c>
      <c r="R85" t="s">
        <v>1871</v>
      </c>
      <c r="U85" t="s">
        <v>1877</v>
      </c>
      <c r="V85" t="s">
        <v>1866</v>
      </c>
      <c r="W85">
        <v>0</v>
      </c>
      <c r="X85">
        <v>4</v>
      </c>
      <c r="Y85">
        <v>0</v>
      </c>
      <c r="Z85">
        <v>3</v>
      </c>
      <c r="AA85">
        <v>1</v>
      </c>
      <c r="AB85">
        <v>3</v>
      </c>
      <c r="AC85">
        <v>5</v>
      </c>
      <c r="AD85">
        <v>5</v>
      </c>
      <c r="AE85">
        <v>5</v>
      </c>
      <c r="AF85">
        <v>5</v>
      </c>
      <c r="AG85">
        <v>5</v>
      </c>
      <c r="AH85">
        <v>5</v>
      </c>
      <c r="AI85">
        <v>5</v>
      </c>
      <c r="AJ85">
        <v>5</v>
      </c>
      <c r="AK85" t="s">
        <v>1164</v>
      </c>
    </row>
    <row r="86" spans="1:37" x14ac:dyDescent="0.25">
      <c r="A86" t="s">
        <v>1234</v>
      </c>
      <c r="B86" t="s">
        <v>106</v>
      </c>
      <c r="C86" t="s">
        <v>800</v>
      </c>
      <c r="D86" t="s">
        <v>1866</v>
      </c>
      <c r="E86" t="s">
        <v>1879</v>
      </c>
      <c r="G86" t="s">
        <v>1878</v>
      </c>
      <c r="H86" t="s">
        <v>1869</v>
      </c>
      <c r="I86" t="s">
        <v>1870</v>
      </c>
      <c r="J86" t="s">
        <v>1866</v>
      </c>
      <c r="K86" t="s">
        <v>1871</v>
      </c>
      <c r="L86" t="s">
        <v>1871</v>
      </c>
      <c r="M86" t="s">
        <v>1871</v>
      </c>
      <c r="N86" t="s">
        <v>1873</v>
      </c>
      <c r="O86" t="s">
        <v>1874</v>
      </c>
      <c r="P86" t="s">
        <v>1873</v>
      </c>
      <c r="Q86" t="s">
        <v>1873</v>
      </c>
      <c r="R86" t="s">
        <v>1872</v>
      </c>
      <c r="U86" t="s">
        <v>1877</v>
      </c>
      <c r="V86" t="s">
        <v>1877</v>
      </c>
      <c r="W86">
        <v>0</v>
      </c>
      <c r="X86">
        <v>4</v>
      </c>
      <c r="Y86">
        <v>0</v>
      </c>
      <c r="Z86">
        <v>2</v>
      </c>
      <c r="AA86">
        <v>3</v>
      </c>
      <c r="AB86">
        <v>3</v>
      </c>
      <c r="AC86">
        <v>5</v>
      </c>
      <c r="AD86">
        <v>5</v>
      </c>
      <c r="AE86">
        <v>5</v>
      </c>
      <c r="AF86">
        <v>3</v>
      </c>
      <c r="AG86">
        <v>2</v>
      </c>
      <c r="AH86">
        <v>3</v>
      </c>
      <c r="AI86">
        <v>3</v>
      </c>
      <c r="AJ86">
        <v>4</v>
      </c>
      <c r="AK86" t="s">
        <v>1234</v>
      </c>
    </row>
    <row r="87" spans="1:37" x14ac:dyDescent="0.25">
      <c r="A87" t="s">
        <v>1234</v>
      </c>
      <c r="B87" t="s">
        <v>106</v>
      </c>
      <c r="C87" t="s">
        <v>800</v>
      </c>
      <c r="D87" t="s">
        <v>1866</v>
      </c>
      <c r="E87" t="s">
        <v>1867</v>
      </c>
      <c r="G87" t="s">
        <v>1868</v>
      </c>
      <c r="H87" t="s">
        <v>1880</v>
      </c>
      <c r="I87" t="s">
        <v>1870</v>
      </c>
      <c r="J87" t="s">
        <v>1866</v>
      </c>
      <c r="K87" t="s">
        <v>1871</v>
      </c>
      <c r="L87" t="s">
        <v>1871</v>
      </c>
      <c r="M87" t="s">
        <v>1871</v>
      </c>
      <c r="N87" t="s">
        <v>1871</v>
      </c>
      <c r="O87" t="s">
        <v>1871</v>
      </c>
      <c r="P87" t="s">
        <v>1871</v>
      </c>
      <c r="Q87" t="s">
        <v>1871</v>
      </c>
      <c r="R87" t="s">
        <v>1871</v>
      </c>
      <c r="U87" t="s">
        <v>1877</v>
      </c>
      <c r="V87" t="s">
        <v>1877</v>
      </c>
      <c r="W87">
        <v>0</v>
      </c>
      <c r="X87">
        <v>5</v>
      </c>
      <c r="Y87">
        <v>0</v>
      </c>
      <c r="Z87">
        <v>3</v>
      </c>
      <c r="AA87">
        <v>2</v>
      </c>
      <c r="AB87">
        <v>3</v>
      </c>
      <c r="AC87">
        <v>5</v>
      </c>
      <c r="AD87">
        <v>5</v>
      </c>
      <c r="AE87">
        <v>5</v>
      </c>
      <c r="AF87">
        <v>5</v>
      </c>
      <c r="AG87">
        <v>5</v>
      </c>
      <c r="AH87">
        <v>5</v>
      </c>
      <c r="AI87">
        <v>5</v>
      </c>
      <c r="AJ87">
        <v>5</v>
      </c>
      <c r="AK87" t="s">
        <v>1234</v>
      </c>
    </row>
    <row r="88" spans="1:37" x14ac:dyDescent="0.25">
      <c r="A88" t="s">
        <v>206</v>
      </c>
      <c r="B88" t="s">
        <v>107</v>
      </c>
      <c r="C88" t="s">
        <v>456</v>
      </c>
      <c r="D88" t="s">
        <v>1866</v>
      </c>
      <c r="E88" t="s">
        <v>1884</v>
      </c>
      <c r="G88" t="s">
        <v>1878</v>
      </c>
      <c r="H88" t="s">
        <v>1880</v>
      </c>
      <c r="I88" t="s">
        <v>1870</v>
      </c>
      <c r="J88" t="s">
        <v>1882</v>
      </c>
      <c r="K88" t="s">
        <v>1871</v>
      </c>
      <c r="L88" t="s">
        <v>1871</v>
      </c>
      <c r="M88" t="s">
        <v>1871</v>
      </c>
      <c r="N88" t="s">
        <v>1871</v>
      </c>
      <c r="O88" t="s">
        <v>1871</v>
      </c>
      <c r="P88" t="s">
        <v>1871</v>
      </c>
      <c r="Q88" t="s">
        <v>1871</v>
      </c>
      <c r="R88" t="s">
        <v>1871</v>
      </c>
      <c r="U88" t="s">
        <v>1877</v>
      </c>
      <c r="V88" t="s">
        <v>1877</v>
      </c>
      <c r="W88">
        <v>0</v>
      </c>
      <c r="X88">
        <v>3</v>
      </c>
      <c r="Y88">
        <v>0</v>
      </c>
      <c r="Z88">
        <v>3</v>
      </c>
      <c r="AA88">
        <v>3</v>
      </c>
      <c r="AB88">
        <v>3</v>
      </c>
      <c r="AC88">
        <v>5</v>
      </c>
      <c r="AD88">
        <v>5</v>
      </c>
      <c r="AE88">
        <v>5</v>
      </c>
      <c r="AF88">
        <v>5</v>
      </c>
      <c r="AG88">
        <v>5</v>
      </c>
      <c r="AH88">
        <v>5</v>
      </c>
      <c r="AI88">
        <v>5</v>
      </c>
      <c r="AJ88">
        <v>5</v>
      </c>
      <c r="AK88" t="s">
        <v>206</v>
      </c>
    </row>
    <row r="89" spans="1:37" x14ac:dyDescent="0.25">
      <c r="A89" t="s">
        <v>207</v>
      </c>
      <c r="B89" t="s">
        <v>110</v>
      </c>
      <c r="C89" t="s">
        <v>406</v>
      </c>
      <c r="D89" t="s">
        <v>1866</v>
      </c>
      <c r="E89" t="s">
        <v>1867</v>
      </c>
      <c r="G89" t="s">
        <v>1878</v>
      </c>
      <c r="H89" t="s">
        <v>1880</v>
      </c>
      <c r="I89" t="s">
        <v>1870</v>
      </c>
      <c r="J89" t="s">
        <v>1882</v>
      </c>
      <c r="K89" t="s">
        <v>1871</v>
      </c>
      <c r="L89" t="s">
        <v>1871</v>
      </c>
      <c r="M89" t="s">
        <v>1871</v>
      </c>
      <c r="N89" t="s">
        <v>1871</v>
      </c>
      <c r="O89" t="s">
        <v>1871</v>
      </c>
      <c r="P89" t="s">
        <v>1871</v>
      </c>
      <c r="Q89" t="s">
        <v>1871</v>
      </c>
      <c r="R89" t="s">
        <v>1871</v>
      </c>
      <c r="U89" t="s">
        <v>1877</v>
      </c>
      <c r="W89">
        <v>0</v>
      </c>
      <c r="X89">
        <v>5</v>
      </c>
      <c r="Y89">
        <v>0</v>
      </c>
      <c r="Z89">
        <v>3</v>
      </c>
      <c r="AA89">
        <v>3</v>
      </c>
      <c r="AB89">
        <v>3</v>
      </c>
      <c r="AC89">
        <v>5</v>
      </c>
      <c r="AD89">
        <v>5</v>
      </c>
      <c r="AE89">
        <v>5</v>
      </c>
      <c r="AF89">
        <v>5</v>
      </c>
      <c r="AG89">
        <v>5</v>
      </c>
      <c r="AH89">
        <v>5</v>
      </c>
      <c r="AI89">
        <v>5</v>
      </c>
      <c r="AJ89">
        <v>5</v>
      </c>
      <c r="AK89" t="s">
        <v>207</v>
      </c>
    </row>
    <row r="90" spans="1:37" x14ac:dyDescent="0.25">
      <c r="A90" t="s">
        <v>207</v>
      </c>
      <c r="B90" t="s">
        <v>110</v>
      </c>
      <c r="C90" t="s">
        <v>406</v>
      </c>
      <c r="D90" t="s">
        <v>1866</v>
      </c>
      <c r="E90" t="s">
        <v>1867</v>
      </c>
      <c r="G90" t="s">
        <v>1878</v>
      </c>
      <c r="H90" t="s">
        <v>1880</v>
      </c>
      <c r="I90" t="s">
        <v>1870</v>
      </c>
      <c r="J90" t="s">
        <v>1882</v>
      </c>
      <c r="K90" t="s">
        <v>1871</v>
      </c>
      <c r="L90" t="s">
        <v>1871</v>
      </c>
      <c r="M90" t="s">
        <v>1872</v>
      </c>
      <c r="N90" t="s">
        <v>1871</v>
      </c>
      <c r="O90" t="s">
        <v>1873</v>
      </c>
      <c r="P90" t="s">
        <v>1871</v>
      </c>
      <c r="Q90" t="s">
        <v>1871</v>
      </c>
      <c r="R90" t="s">
        <v>1871</v>
      </c>
      <c r="U90" t="s">
        <v>1877</v>
      </c>
      <c r="V90" t="s">
        <v>1877</v>
      </c>
      <c r="W90">
        <v>0</v>
      </c>
      <c r="X90">
        <v>5</v>
      </c>
      <c r="Y90">
        <v>0</v>
      </c>
      <c r="Z90">
        <v>3</v>
      </c>
      <c r="AA90">
        <v>3</v>
      </c>
      <c r="AB90">
        <v>3</v>
      </c>
      <c r="AC90">
        <v>5</v>
      </c>
      <c r="AD90">
        <v>5</v>
      </c>
      <c r="AE90">
        <v>4</v>
      </c>
      <c r="AF90">
        <v>5</v>
      </c>
      <c r="AG90">
        <v>3</v>
      </c>
      <c r="AH90">
        <v>5</v>
      </c>
      <c r="AI90">
        <v>5</v>
      </c>
      <c r="AJ90">
        <v>5</v>
      </c>
      <c r="AK90" t="s">
        <v>207</v>
      </c>
    </row>
    <row r="91" spans="1:37" x14ac:dyDescent="0.25">
      <c r="A91" t="s">
        <v>208</v>
      </c>
      <c r="B91" t="s">
        <v>110</v>
      </c>
      <c r="C91" t="s">
        <v>452</v>
      </c>
      <c r="D91" t="s">
        <v>1866</v>
      </c>
      <c r="E91" t="s">
        <v>1867</v>
      </c>
      <c r="G91" t="s">
        <v>1878</v>
      </c>
      <c r="H91" t="s">
        <v>1887</v>
      </c>
      <c r="I91" t="s">
        <v>1870</v>
      </c>
      <c r="J91" t="s">
        <v>1866</v>
      </c>
      <c r="K91" t="s">
        <v>1871</v>
      </c>
      <c r="L91" t="s">
        <v>1872</v>
      </c>
      <c r="M91" t="s">
        <v>1873</v>
      </c>
      <c r="N91" t="s">
        <v>1872</v>
      </c>
      <c r="O91" t="s">
        <v>1873</v>
      </c>
      <c r="P91" t="s">
        <v>1871</v>
      </c>
      <c r="Q91" t="s">
        <v>1871</v>
      </c>
      <c r="R91" t="s">
        <v>1873</v>
      </c>
      <c r="U91" t="s">
        <v>1877</v>
      </c>
      <c r="V91" t="s">
        <v>1877</v>
      </c>
      <c r="W91">
        <v>0</v>
      </c>
      <c r="X91">
        <v>5</v>
      </c>
      <c r="Y91">
        <v>0</v>
      </c>
      <c r="AA91">
        <v>3</v>
      </c>
      <c r="AB91">
        <v>3</v>
      </c>
      <c r="AC91">
        <v>5</v>
      </c>
      <c r="AD91">
        <v>4</v>
      </c>
      <c r="AE91">
        <v>3</v>
      </c>
      <c r="AF91">
        <v>4</v>
      </c>
      <c r="AG91">
        <v>3</v>
      </c>
      <c r="AH91">
        <v>5</v>
      </c>
      <c r="AI91">
        <v>5</v>
      </c>
      <c r="AJ91">
        <v>3</v>
      </c>
      <c r="AK91" t="s">
        <v>208</v>
      </c>
    </row>
    <row r="92" spans="1:37" x14ac:dyDescent="0.25">
      <c r="A92" t="s">
        <v>1394</v>
      </c>
      <c r="B92" t="s">
        <v>113</v>
      </c>
      <c r="C92" t="s">
        <v>406</v>
      </c>
      <c r="D92" t="s">
        <v>1866</v>
      </c>
      <c r="E92" t="s">
        <v>1879</v>
      </c>
      <c r="G92" t="s">
        <v>1878</v>
      </c>
      <c r="H92" t="s">
        <v>1880</v>
      </c>
      <c r="I92" t="s">
        <v>1870</v>
      </c>
      <c r="J92" t="s">
        <v>1882</v>
      </c>
      <c r="K92" t="s">
        <v>1871</v>
      </c>
      <c r="L92" t="s">
        <v>1873</v>
      </c>
      <c r="M92" t="s">
        <v>1872</v>
      </c>
      <c r="N92" t="s">
        <v>1871</v>
      </c>
      <c r="O92" t="s">
        <v>1873</v>
      </c>
      <c r="P92" t="s">
        <v>1871</v>
      </c>
      <c r="Q92" t="s">
        <v>1873</v>
      </c>
      <c r="R92" t="s">
        <v>1872</v>
      </c>
      <c r="U92" t="s">
        <v>1877</v>
      </c>
      <c r="V92" t="s">
        <v>1866</v>
      </c>
      <c r="W92">
        <v>0</v>
      </c>
      <c r="X92">
        <v>4</v>
      </c>
      <c r="Y92">
        <v>0</v>
      </c>
      <c r="Z92">
        <v>3</v>
      </c>
      <c r="AA92">
        <v>3</v>
      </c>
      <c r="AB92">
        <v>3</v>
      </c>
      <c r="AC92">
        <v>5</v>
      </c>
      <c r="AD92">
        <v>3</v>
      </c>
      <c r="AE92">
        <v>4</v>
      </c>
      <c r="AF92">
        <v>5</v>
      </c>
      <c r="AG92">
        <v>3</v>
      </c>
      <c r="AH92">
        <v>5</v>
      </c>
      <c r="AI92">
        <v>3</v>
      </c>
      <c r="AJ92">
        <v>4</v>
      </c>
      <c r="AK92" t="s">
        <v>1394</v>
      </c>
    </row>
    <row r="93" spans="1:37" x14ac:dyDescent="0.25">
      <c r="A93" t="s">
        <v>1402</v>
      </c>
      <c r="B93" t="s">
        <v>113</v>
      </c>
      <c r="C93" t="s">
        <v>448</v>
      </c>
      <c r="D93" t="s">
        <v>1866</v>
      </c>
      <c r="E93" t="s">
        <v>1867</v>
      </c>
      <c r="G93" t="s">
        <v>1868</v>
      </c>
      <c r="H93" t="s">
        <v>1869</v>
      </c>
      <c r="I93" t="s">
        <v>1870</v>
      </c>
      <c r="J93" t="s">
        <v>1866</v>
      </c>
      <c r="K93" t="s">
        <v>1871</v>
      </c>
      <c r="L93" t="s">
        <v>1871</v>
      </c>
      <c r="M93" t="s">
        <v>1871</v>
      </c>
      <c r="N93" t="s">
        <v>1871</v>
      </c>
      <c r="O93" t="s">
        <v>1871</v>
      </c>
      <c r="P93" t="s">
        <v>1871</v>
      </c>
      <c r="Q93" t="s">
        <v>1871</v>
      </c>
      <c r="R93" t="s">
        <v>1871</v>
      </c>
      <c r="U93" t="s">
        <v>1877</v>
      </c>
      <c r="V93" t="s">
        <v>1866</v>
      </c>
      <c r="W93">
        <v>0</v>
      </c>
      <c r="X93">
        <v>5</v>
      </c>
      <c r="Y93">
        <v>0</v>
      </c>
      <c r="Z93">
        <v>2</v>
      </c>
      <c r="AA93">
        <v>2</v>
      </c>
      <c r="AB93">
        <v>3</v>
      </c>
      <c r="AC93">
        <v>5</v>
      </c>
      <c r="AD93">
        <v>5</v>
      </c>
      <c r="AE93">
        <v>5</v>
      </c>
      <c r="AF93">
        <v>5</v>
      </c>
      <c r="AG93">
        <v>5</v>
      </c>
      <c r="AH93">
        <v>5</v>
      </c>
      <c r="AI93">
        <v>5</v>
      </c>
      <c r="AJ93">
        <v>5</v>
      </c>
      <c r="AK93" t="s">
        <v>1402</v>
      </c>
    </row>
    <row r="94" spans="1:37" x14ac:dyDescent="0.25">
      <c r="A94" t="s">
        <v>181</v>
      </c>
      <c r="B94" t="s">
        <v>15</v>
      </c>
      <c r="C94" t="s">
        <v>368</v>
      </c>
      <c r="D94" t="s">
        <v>1877</v>
      </c>
      <c r="E94" t="s">
        <v>1879</v>
      </c>
      <c r="G94" t="s">
        <v>1868</v>
      </c>
      <c r="H94" t="s">
        <v>1869</v>
      </c>
      <c r="I94" t="s">
        <v>1870</v>
      </c>
      <c r="J94" t="s">
        <v>1882</v>
      </c>
      <c r="K94" t="s">
        <v>1873</v>
      </c>
      <c r="L94" t="s">
        <v>1873</v>
      </c>
      <c r="M94" t="s">
        <v>1873</v>
      </c>
      <c r="N94" t="s">
        <v>1873</v>
      </c>
      <c r="O94" t="s">
        <v>1873</v>
      </c>
      <c r="P94" t="s">
        <v>1872</v>
      </c>
      <c r="Q94" t="s">
        <v>1872</v>
      </c>
      <c r="R94" t="s">
        <v>1872</v>
      </c>
      <c r="U94" t="s">
        <v>1866</v>
      </c>
      <c r="V94" t="s">
        <v>1877</v>
      </c>
      <c r="W94">
        <v>1</v>
      </c>
      <c r="X94">
        <v>4</v>
      </c>
      <c r="Y94">
        <v>0</v>
      </c>
      <c r="Z94">
        <v>2</v>
      </c>
      <c r="AA94">
        <v>2</v>
      </c>
      <c r="AB94">
        <v>1</v>
      </c>
      <c r="AC94">
        <v>3</v>
      </c>
      <c r="AD94">
        <v>3</v>
      </c>
      <c r="AE94">
        <v>3</v>
      </c>
      <c r="AF94">
        <v>3</v>
      </c>
      <c r="AG94">
        <v>3</v>
      </c>
      <c r="AH94">
        <v>4</v>
      </c>
      <c r="AI94">
        <v>4</v>
      </c>
      <c r="AJ94">
        <v>4</v>
      </c>
      <c r="AK94" t="s">
        <v>181</v>
      </c>
    </row>
    <row r="95" spans="1:37" x14ac:dyDescent="0.25">
      <c r="A95" t="s">
        <v>183</v>
      </c>
      <c r="B95" t="s">
        <v>15</v>
      </c>
      <c r="C95" t="s">
        <v>524</v>
      </c>
      <c r="D95" t="s">
        <v>1866</v>
      </c>
      <c r="E95" t="s">
        <v>1879</v>
      </c>
      <c r="G95" t="s">
        <v>1868</v>
      </c>
      <c r="H95" t="s">
        <v>1869</v>
      </c>
      <c r="I95" t="s">
        <v>1881</v>
      </c>
      <c r="J95" t="s">
        <v>1866</v>
      </c>
      <c r="K95" t="s">
        <v>1872</v>
      </c>
      <c r="L95" t="s">
        <v>1872</v>
      </c>
      <c r="M95" t="s">
        <v>1872</v>
      </c>
      <c r="N95" t="s">
        <v>1874</v>
      </c>
      <c r="O95" t="s">
        <v>1873</v>
      </c>
      <c r="P95" t="s">
        <v>1873</v>
      </c>
      <c r="Q95" t="s">
        <v>1871</v>
      </c>
      <c r="R95" t="s">
        <v>1871</v>
      </c>
      <c r="U95" t="s">
        <v>1876</v>
      </c>
      <c r="V95" t="s">
        <v>1866</v>
      </c>
      <c r="W95">
        <v>0</v>
      </c>
      <c r="X95">
        <v>4</v>
      </c>
      <c r="Y95">
        <v>0</v>
      </c>
      <c r="Z95">
        <v>2</v>
      </c>
      <c r="AA95">
        <v>2</v>
      </c>
      <c r="AB95">
        <v>2</v>
      </c>
      <c r="AC95">
        <v>4</v>
      </c>
      <c r="AD95">
        <v>4</v>
      </c>
      <c r="AE95">
        <v>4</v>
      </c>
      <c r="AF95">
        <v>2</v>
      </c>
      <c r="AG95">
        <v>3</v>
      </c>
      <c r="AH95">
        <v>3</v>
      </c>
      <c r="AI95">
        <v>5</v>
      </c>
      <c r="AJ95">
        <v>5</v>
      </c>
      <c r="AK95" t="s">
        <v>183</v>
      </c>
    </row>
    <row r="96" spans="1:37" x14ac:dyDescent="0.25">
      <c r="A96" t="s">
        <v>183</v>
      </c>
      <c r="B96" t="s">
        <v>15</v>
      </c>
      <c r="C96" t="s">
        <v>524</v>
      </c>
      <c r="D96" t="s">
        <v>1866</v>
      </c>
      <c r="E96" t="s">
        <v>1867</v>
      </c>
      <c r="G96" t="s">
        <v>1868</v>
      </c>
      <c r="H96" t="s">
        <v>1869</v>
      </c>
      <c r="I96" t="s">
        <v>1870</v>
      </c>
      <c r="J96" t="s">
        <v>1882</v>
      </c>
      <c r="K96" t="s">
        <v>1872</v>
      </c>
      <c r="L96" t="s">
        <v>1872</v>
      </c>
      <c r="M96" t="s">
        <v>1872</v>
      </c>
      <c r="N96" t="s">
        <v>1872</v>
      </c>
      <c r="O96" t="s">
        <v>1872</v>
      </c>
      <c r="P96" t="s">
        <v>1872</v>
      </c>
      <c r="Q96" t="s">
        <v>1872</v>
      </c>
      <c r="R96" t="s">
        <v>1872</v>
      </c>
      <c r="U96" t="s">
        <v>1877</v>
      </c>
      <c r="V96" t="s">
        <v>1866</v>
      </c>
      <c r="W96">
        <v>0</v>
      </c>
      <c r="X96">
        <v>5</v>
      </c>
      <c r="Y96">
        <v>0</v>
      </c>
      <c r="Z96">
        <v>2</v>
      </c>
      <c r="AA96">
        <v>2</v>
      </c>
      <c r="AB96">
        <v>3</v>
      </c>
      <c r="AC96">
        <v>4</v>
      </c>
      <c r="AD96">
        <v>4</v>
      </c>
      <c r="AE96">
        <v>4</v>
      </c>
      <c r="AF96">
        <v>4</v>
      </c>
      <c r="AG96">
        <v>4</v>
      </c>
      <c r="AH96">
        <v>4</v>
      </c>
      <c r="AI96">
        <v>4</v>
      </c>
      <c r="AJ96">
        <v>4</v>
      </c>
      <c r="AK96" t="s">
        <v>183</v>
      </c>
    </row>
    <row r="97" spans="1:37" x14ac:dyDescent="0.25">
      <c r="A97" t="s">
        <v>183</v>
      </c>
      <c r="B97" t="s">
        <v>15</v>
      </c>
      <c r="C97" t="s">
        <v>524</v>
      </c>
      <c r="D97" t="s">
        <v>1866</v>
      </c>
      <c r="E97" t="s">
        <v>1879</v>
      </c>
      <c r="G97" t="s">
        <v>1878</v>
      </c>
      <c r="H97" t="s">
        <v>1869</v>
      </c>
      <c r="I97" t="s">
        <v>1870</v>
      </c>
      <c r="J97" t="s">
        <v>1882</v>
      </c>
      <c r="K97" t="s">
        <v>1872</v>
      </c>
      <c r="L97" t="s">
        <v>1872</v>
      </c>
      <c r="M97" t="s">
        <v>1871</v>
      </c>
      <c r="N97" t="s">
        <v>1871</v>
      </c>
      <c r="O97" t="s">
        <v>1873</v>
      </c>
      <c r="P97" t="s">
        <v>1871</v>
      </c>
      <c r="Q97" t="s">
        <v>1872</v>
      </c>
      <c r="R97" t="s">
        <v>1872</v>
      </c>
      <c r="U97" t="s">
        <v>1877</v>
      </c>
      <c r="V97" t="s">
        <v>1866</v>
      </c>
      <c r="W97">
        <v>0</v>
      </c>
      <c r="X97">
        <v>4</v>
      </c>
      <c r="Y97">
        <v>0</v>
      </c>
      <c r="Z97">
        <v>2</v>
      </c>
      <c r="AA97">
        <v>3</v>
      </c>
      <c r="AB97">
        <v>3</v>
      </c>
      <c r="AC97">
        <v>4</v>
      </c>
      <c r="AD97">
        <v>4</v>
      </c>
      <c r="AE97">
        <v>5</v>
      </c>
      <c r="AF97">
        <v>5</v>
      </c>
      <c r="AG97">
        <v>3</v>
      </c>
      <c r="AH97">
        <v>5</v>
      </c>
      <c r="AI97">
        <v>4</v>
      </c>
      <c r="AJ97">
        <v>4</v>
      </c>
      <c r="AK97" t="s">
        <v>183</v>
      </c>
    </row>
    <row r="98" spans="1:37" x14ac:dyDescent="0.25">
      <c r="A98" t="s">
        <v>878</v>
      </c>
      <c r="B98" t="s">
        <v>36</v>
      </c>
      <c r="C98" t="s">
        <v>450</v>
      </c>
      <c r="D98" t="s">
        <v>1866</v>
      </c>
      <c r="E98" t="s">
        <v>1879</v>
      </c>
      <c r="G98" t="s">
        <v>1878</v>
      </c>
      <c r="H98" t="s">
        <v>1869</v>
      </c>
      <c r="I98" t="s">
        <v>1870</v>
      </c>
      <c r="J98" t="s">
        <v>1866</v>
      </c>
      <c r="K98" t="s">
        <v>1872</v>
      </c>
      <c r="L98" t="s">
        <v>1872</v>
      </c>
      <c r="M98" t="s">
        <v>1872</v>
      </c>
      <c r="N98" t="s">
        <v>1872</v>
      </c>
      <c r="O98" t="s">
        <v>1873</v>
      </c>
      <c r="P98" t="s">
        <v>1872</v>
      </c>
      <c r="Q98" t="s">
        <v>1872</v>
      </c>
      <c r="R98" t="s">
        <v>1872</v>
      </c>
      <c r="U98" t="s">
        <v>1877</v>
      </c>
      <c r="V98" t="s">
        <v>1866</v>
      </c>
      <c r="W98">
        <v>0</v>
      </c>
      <c r="X98">
        <v>4</v>
      </c>
      <c r="Y98">
        <v>0</v>
      </c>
      <c r="Z98">
        <v>2</v>
      </c>
      <c r="AA98">
        <v>3</v>
      </c>
      <c r="AB98">
        <v>3</v>
      </c>
      <c r="AC98">
        <v>4</v>
      </c>
      <c r="AD98">
        <v>4</v>
      </c>
      <c r="AE98">
        <v>4</v>
      </c>
      <c r="AF98">
        <v>4</v>
      </c>
      <c r="AG98">
        <v>3</v>
      </c>
      <c r="AH98">
        <v>4</v>
      </c>
      <c r="AI98">
        <v>4</v>
      </c>
      <c r="AJ98">
        <v>4</v>
      </c>
      <c r="AK98" t="s">
        <v>878</v>
      </c>
    </row>
    <row r="99" spans="1:37" x14ac:dyDescent="0.25">
      <c r="A99" t="s">
        <v>1466</v>
      </c>
      <c r="B99" t="s">
        <v>37</v>
      </c>
      <c r="C99" t="s">
        <v>448</v>
      </c>
      <c r="D99" t="s">
        <v>1866</v>
      </c>
      <c r="E99" t="s">
        <v>1879</v>
      </c>
      <c r="G99" t="s">
        <v>1868</v>
      </c>
      <c r="H99" t="s">
        <v>1869</v>
      </c>
      <c r="I99" t="s">
        <v>1870</v>
      </c>
      <c r="J99" t="s">
        <v>1882</v>
      </c>
      <c r="K99" t="s">
        <v>1872</v>
      </c>
      <c r="L99" t="s">
        <v>1872</v>
      </c>
      <c r="M99" t="s">
        <v>1872</v>
      </c>
      <c r="N99" t="s">
        <v>1872</v>
      </c>
      <c r="O99" t="s">
        <v>1872</v>
      </c>
      <c r="P99" t="s">
        <v>1872</v>
      </c>
      <c r="Q99" t="s">
        <v>1872</v>
      </c>
      <c r="R99" t="s">
        <v>1872</v>
      </c>
      <c r="U99" t="s">
        <v>1877</v>
      </c>
      <c r="V99" t="s">
        <v>1866</v>
      </c>
      <c r="W99">
        <v>0</v>
      </c>
      <c r="X99">
        <v>4</v>
      </c>
      <c r="Y99">
        <v>0</v>
      </c>
      <c r="Z99">
        <v>2</v>
      </c>
      <c r="AA99">
        <v>2</v>
      </c>
      <c r="AB99">
        <v>3</v>
      </c>
      <c r="AC99">
        <v>4</v>
      </c>
      <c r="AD99">
        <v>4</v>
      </c>
      <c r="AE99">
        <v>4</v>
      </c>
      <c r="AF99">
        <v>4</v>
      </c>
      <c r="AG99">
        <v>4</v>
      </c>
      <c r="AH99">
        <v>4</v>
      </c>
      <c r="AI99">
        <v>4</v>
      </c>
      <c r="AJ99">
        <v>4</v>
      </c>
      <c r="AK99" t="s">
        <v>1466</v>
      </c>
    </row>
    <row r="100" spans="1:37" x14ac:dyDescent="0.25">
      <c r="A100" t="s">
        <v>185</v>
      </c>
      <c r="B100" t="s">
        <v>38</v>
      </c>
      <c r="C100" t="s">
        <v>368</v>
      </c>
      <c r="D100" t="s">
        <v>1866</v>
      </c>
      <c r="E100" t="s">
        <v>1879</v>
      </c>
      <c r="G100" t="s">
        <v>1888</v>
      </c>
      <c r="H100" t="s">
        <v>1885</v>
      </c>
      <c r="I100" t="s">
        <v>1870</v>
      </c>
      <c r="J100" t="s">
        <v>1866</v>
      </c>
      <c r="K100" t="s">
        <v>1872</v>
      </c>
      <c r="L100" t="s">
        <v>1873</v>
      </c>
      <c r="M100" t="s">
        <v>1873</v>
      </c>
      <c r="N100" t="s">
        <v>1875</v>
      </c>
      <c r="O100" t="s">
        <v>1874</v>
      </c>
      <c r="P100" t="s">
        <v>1873</v>
      </c>
      <c r="Q100" t="s">
        <v>1873</v>
      </c>
      <c r="R100" t="s">
        <v>1872</v>
      </c>
      <c r="U100" t="s">
        <v>1866</v>
      </c>
      <c r="V100" t="s">
        <v>1877</v>
      </c>
      <c r="W100">
        <v>0</v>
      </c>
      <c r="X100">
        <v>4</v>
      </c>
      <c r="Y100">
        <v>0</v>
      </c>
      <c r="Z100">
        <v>1</v>
      </c>
      <c r="AA100">
        <v>1</v>
      </c>
      <c r="AB100">
        <v>1</v>
      </c>
      <c r="AC100">
        <v>4</v>
      </c>
      <c r="AD100">
        <v>3</v>
      </c>
      <c r="AE100">
        <v>3</v>
      </c>
      <c r="AF100">
        <v>1</v>
      </c>
      <c r="AG100">
        <v>2</v>
      </c>
      <c r="AH100">
        <v>3</v>
      </c>
      <c r="AI100">
        <v>3</v>
      </c>
      <c r="AJ100">
        <v>4</v>
      </c>
      <c r="AK100" t="s">
        <v>185</v>
      </c>
    </row>
    <row r="101" spans="1:37" x14ac:dyDescent="0.25">
      <c r="A101" t="s">
        <v>189</v>
      </c>
      <c r="B101" t="s">
        <v>40</v>
      </c>
      <c r="C101" t="s">
        <v>524</v>
      </c>
      <c r="D101" t="s">
        <v>1866</v>
      </c>
      <c r="E101" t="s">
        <v>1867</v>
      </c>
      <c r="G101" t="s">
        <v>1868</v>
      </c>
      <c r="H101" t="s">
        <v>1869</v>
      </c>
      <c r="I101" t="s">
        <v>1870</v>
      </c>
      <c r="J101" t="s">
        <v>1866</v>
      </c>
      <c r="K101" t="s">
        <v>1872</v>
      </c>
      <c r="L101" t="s">
        <v>1872</v>
      </c>
      <c r="M101" t="s">
        <v>1872</v>
      </c>
      <c r="N101" t="s">
        <v>1872</v>
      </c>
      <c r="O101" t="s">
        <v>1873</v>
      </c>
      <c r="P101" t="s">
        <v>1872</v>
      </c>
      <c r="Q101" t="s">
        <v>1872</v>
      </c>
      <c r="R101" t="s">
        <v>1872</v>
      </c>
      <c r="U101" t="s">
        <v>1876</v>
      </c>
      <c r="V101" t="s">
        <v>1877</v>
      </c>
      <c r="W101">
        <v>0</v>
      </c>
      <c r="X101">
        <v>5</v>
      </c>
      <c r="Y101">
        <v>0</v>
      </c>
      <c r="Z101">
        <v>2</v>
      </c>
      <c r="AA101">
        <v>2</v>
      </c>
      <c r="AB101">
        <v>2</v>
      </c>
      <c r="AC101">
        <v>4</v>
      </c>
      <c r="AD101">
        <v>4</v>
      </c>
      <c r="AE101">
        <v>4</v>
      </c>
      <c r="AF101">
        <v>4</v>
      </c>
      <c r="AG101">
        <v>3</v>
      </c>
      <c r="AH101">
        <v>4</v>
      </c>
      <c r="AI101">
        <v>4</v>
      </c>
      <c r="AJ101">
        <v>4</v>
      </c>
      <c r="AK101" t="s">
        <v>189</v>
      </c>
    </row>
    <row r="102" spans="1:37" x14ac:dyDescent="0.25">
      <c r="A102" t="s">
        <v>189</v>
      </c>
      <c r="B102" t="s">
        <v>40</v>
      </c>
      <c r="C102" t="s">
        <v>524</v>
      </c>
      <c r="D102" t="s">
        <v>1866</v>
      </c>
      <c r="E102" t="s">
        <v>1867</v>
      </c>
      <c r="G102" t="s">
        <v>1888</v>
      </c>
      <c r="H102" t="s">
        <v>1880</v>
      </c>
      <c r="I102" t="s">
        <v>1870</v>
      </c>
      <c r="J102" t="s">
        <v>1866</v>
      </c>
      <c r="K102" t="s">
        <v>1872</v>
      </c>
      <c r="L102" t="s">
        <v>1872</v>
      </c>
      <c r="M102" t="s">
        <v>1872</v>
      </c>
      <c r="N102" t="s">
        <v>1872</v>
      </c>
      <c r="O102" t="s">
        <v>1872</v>
      </c>
      <c r="P102" t="s">
        <v>1872</v>
      </c>
      <c r="Q102" t="s">
        <v>1872</v>
      </c>
      <c r="R102" t="s">
        <v>1872</v>
      </c>
      <c r="U102" t="s">
        <v>1877</v>
      </c>
      <c r="V102" t="s">
        <v>1877</v>
      </c>
      <c r="W102">
        <v>0</v>
      </c>
      <c r="X102">
        <v>5</v>
      </c>
      <c r="Y102">
        <v>0</v>
      </c>
      <c r="Z102">
        <v>3</v>
      </c>
      <c r="AA102">
        <v>1</v>
      </c>
      <c r="AB102">
        <v>3</v>
      </c>
      <c r="AC102">
        <v>4</v>
      </c>
      <c r="AD102">
        <v>4</v>
      </c>
      <c r="AE102">
        <v>4</v>
      </c>
      <c r="AF102">
        <v>4</v>
      </c>
      <c r="AG102">
        <v>4</v>
      </c>
      <c r="AH102">
        <v>4</v>
      </c>
      <c r="AI102">
        <v>4</v>
      </c>
      <c r="AJ102">
        <v>4</v>
      </c>
      <c r="AK102" t="s">
        <v>189</v>
      </c>
    </row>
    <row r="103" spans="1:37" x14ac:dyDescent="0.25">
      <c r="A103" t="s">
        <v>765</v>
      </c>
      <c r="B103" t="s">
        <v>43</v>
      </c>
      <c r="C103" t="s">
        <v>365</v>
      </c>
      <c r="D103" t="s">
        <v>1866</v>
      </c>
      <c r="E103" t="s">
        <v>1867</v>
      </c>
      <c r="G103" t="s">
        <v>1878</v>
      </c>
      <c r="H103" t="s">
        <v>1880</v>
      </c>
      <c r="I103" t="s">
        <v>1870</v>
      </c>
      <c r="J103" t="s">
        <v>1866</v>
      </c>
      <c r="K103" t="s">
        <v>1872</v>
      </c>
      <c r="L103" t="s">
        <v>1872</v>
      </c>
      <c r="M103" t="s">
        <v>1872</v>
      </c>
      <c r="N103" t="s">
        <v>1872</v>
      </c>
      <c r="O103" t="s">
        <v>1872</v>
      </c>
      <c r="P103" t="s">
        <v>1872</v>
      </c>
      <c r="Q103" t="s">
        <v>1872</v>
      </c>
      <c r="R103" t="s">
        <v>1872</v>
      </c>
      <c r="U103" t="s">
        <v>1877</v>
      </c>
      <c r="V103" t="s">
        <v>1877</v>
      </c>
      <c r="W103">
        <v>0</v>
      </c>
      <c r="X103">
        <v>5</v>
      </c>
      <c r="Y103">
        <v>0</v>
      </c>
      <c r="Z103">
        <v>3</v>
      </c>
      <c r="AA103">
        <v>3</v>
      </c>
      <c r="AB103">
        <v>3</v>
      </c>
      <c r="AC103">
        <v>4</v>
      </c>
      <c r="AD103">
        <v>4</v>
      </c>
      <c r="AE103">
        <v>4</v>
      </c>
      <c r="AF103">
        <v>4</v>
      </c>
      <c r="AG103">
        <v>4</v>
      </c>
      <c r="AH103">
        <v>4</v>
      </c>
      <c r="AI103">
        <v>4</v>
      </c>
      <c r="AJ103">
        <v>4</v>
      </c>
      <c r="AK103" t="s">
        <v>765</v>
      </c>
    </row>
    <row r="104" spans="1:37" x14ac:dyDescent="0.25">
      <c r="A104" t="s">
        <v>190</v>
      </c>
      <c r="B104" t="s">
        <v>47</v>
      </c>
      <c r="C104" t="s">
        <v>472</v>
      </c>
      <c r="D104" t="s">
        <v>1866</v>
      </c>
      <c r="E104" t="s">
        <v>1879</v>
      </c>
      <c r="G104" t="s">
        <v>1868</v>
      </c>
      <c r="H104" t="s">
        <v>1869</v>
      </c>
      <c r="I104" t="s">
        <v>1870</v>
      </c>
      <c r="J104" t="s">
        <v>1882</v>
      </c>
      <c r="K104" t="s">
        <v>1872</v>
      </c>
      <c r="L104" t="s">
        <v>1872</v>
      </c>
      <c r="M104" t="s">
        <v>1872</v>
      </c>
      <c r="N104" t="s">
        <v>1872</v>
      </c>
      <c r="O104" t="s">
        <v>1872</v>
      </c>
      <c r="P104" t="s">
        <v>1872</v>
      </c>
      <c r="Q104" t="s">
        <v>1872</v>
      </c>
      <c r="R104" t="s">
        <v>1871</v>
      </c>
      <c r="U104" t="s">
        <v>1877</v>
      </c>
      <c r="V104" t="s">
        <v>1877</v>
      </c>
      <c r="W104">
        <v>0</v>
      </c>
      <c r="X104">
        <v>4</v>
      </c>
      <c r="Y104">
        <v>0</v>
      </c>
      <c r="Z104">
        <v>2</v>
      </c>
      <c r="AA104">
        <v>2</v>
      </c>
      <c r="AB104">
        <v>3</v>
      </c>
      <c r="AC104">
        <v>4</v>
      </c>
      <c r="AD104">
        <v>4</v>
      </c>
      <c r="AE104">
        <v>4</v>
      </c>
      <c r="AF104">
        <v>4</v>
      </c>
      <c r="AG104">
        <v>4</v>
      </c>
      <c r="AH104">
        <v>4</v>
      </c>
      <c r="AI104">
        <v>4</v>
      </c>
      <c r="AJ104">
        <v>5</v>
      </c>
      <c r="AK104" t="s">
        <v>190</v>
      </c>
    </row>
    <row r="105" spans="1:37" x14ac:dyDescent="0.25">
      <c r="A105" t="s">
        <v>1516</v>
      </c>
      <c r="B105" t="s">
        <v>47</v>
      </c>
      <c r="C105" t="s">
        <v>1515</v>
      </c>
      <c r="D105" t="s">
        <v>1866</v>
      </c>
      <c r="E105" t="s">
        <v>1879</v>
      </c>
      <c r="G105" t="s">
        <v>1868</v>
      </c>
      <c r="H105" t="s">
        <v>1869</v>
      </c>
      <c r="I105" t="s">
        <v>1883</v>
      </c>
      <c r="J105" t="s">
        <v>1866</v>
      </c>
      <c r="K105" t="s">
        <v>1872</v>
      </c>
      <c r="L105" t="s">
        <v>1872</v>
      </c>
      <c r="M105" t="s">
        <v>1872</v>
      </c>
      <c r="N105" t="s">
        <v>1873</v>
      </c>
      <c r="O105" t="s">
        <v>1872</v>
      </c>
      <c r="P105" t="s">
        <v>1871</v>
      </c>
      <c r="Q105" t="s">
        <v>1871</v>
      </c>
      <c r="R105" t="s">
        <v>1872</v>
      </c>
      <c r="V105" t="s">
        <v>1877</v>
      </c>
      <c r="W105">
        <v>0</v>
      </c>
      <c r="X105">
        <v>4</v>
      </c>
      <c r="Y105">
        <v>0</v>
      </c>
      <c r="Z105">
        <v>2</v>
      </c>
      <c r="AA105">
        <v>2</v>
      </c>
      <c r="AC105">
        <v>4</v>
      </c>
      <c r="AD105">
        <v>4</v>
      </c>
      <c r="AE105">
        <v>4</v>
      </c>
      <c r="AF105">
        <v>3</v>
      </c>
      <c r="AG105">
        <v>4</v>
      </c>
      <c r="AH105">
        <v>5</v>
      </c>
      <c r="AI105">
        <v>5</v>
      </c>
      <c r="AJ105">
        <v>4</v>
      </c>
      <c r="AK105" t="s">
        <v>1516</v>
      </c>
    </row>
    <row r="106" spans="1:37" x14ac:dyDescent="0.25">
      <c r="A106" t="s">
        <v>1516</v>
      </c>
      <c r="B106" t="s">
        <v>47</v>
      </c>
      <c r="C106" t="s">
        <v>1515</v>
      </c>
      <c r="D106" t="s">
        <v>1866</v>
      </c>
      <c r="E106" t="s">
        <v>1879</v>
      </c>
      <c r="G106" t="s">
        <v>1868</v>
      </c>
      <c r="H106" t="s">
        <v>1869</v>
      </c>
      <c r="I106" t="s">
        <v>1870</v>
      </c>
      <c r="J106" t="s">
        <v>1866</v>
      </c>
      <c r="K106" t="s">
        <v>1872</v>
      </c>
      <c r="L106" t="s">
        <v>1872</v>
      </c>
      <c r="M106" t="s">
        <v>1872</v>
      </c>
      <c r="N106" t="s">
        <v>1872</v>
      </c>
      <c r="O106" t="s">
        <v>1873</v>
      </c>
      <c r="P106" t="s">
        <v>1873</v>
      </c>
      <c r="Q106" t="s">
        <v>1872</v>
      </c>
      <c r="R106" t="s">
        <v>1872</v>
      </c>
      <c r="U106" t="s">
        <v>1876</v>
      </c>
      <c r="V106" t="s">
        <v>1877</v>
      </c>
      <c r="W106">
        <v>0</v>
      </c>
      <c r="X106">
        <v>4</v>
      </c>
      <c r="Y106">
        <v>0</v>
      </c>
      <c r="Z106">
        <v>2</v>
      </c>
      <c r="AA106">
        <v>2</v>
      </c>
      <c r="AB106">
        <v>2</v>
      </c>
      <c r="AC106">
        <v>4</v>
      </c>
      <c r="AD106">
        <v>4</v>
      </c>
      <c r="AE106">
        <v>4</v>
      </c>
      <c r="AF106">
        <v>4</v>
      </c>
      <c r="AG106">
        <v>3</v>
      </c>
      <c r="AH106">
        <v>3</v>
      </c>
      <c r="AI106">
        <v>4</v>
      </c>
      <c r="AJ106">
        <v>4</v>
      </c>
      <c r="AK106" t="s">
        <v>1516</v>
      </c>
    </row>
    <row r="107" spans="1:37" x14ac:dyDescent="0.25">
      <c r="A107" t="s">
        <v>1041</v>
      </c>
      <c r="B107" t="s">
        <v>47</v>
      </c>
      <c r="C107" t="s">
        <v>1040</v>
      </c>
      <c r="D107" t="s">
        <v>1866</v>
      </c>
      <c r="E107" t="s">
        <v>1879</v>
      </c>
      <c r="G107" t="s">
        <v>1868</v>
      </c>
      <c r="H107" t="s">
        <v>1869</v>
      </c>
      <c r="I107" t="s">
        <v>1870</v>
      </c>
      <c r="J107" t="s">
        <v>1866</v>
      </c>
      <c r="K107" t="s">
        <v>1872</v>
      </c>
      <c r="L107" t="s">
        <v>1872</v>
      </c>
      <c r="M107" t="s">
        <v>1873</v>
      </c>
      <c r="N107" t="s">
        <v>1873</v>
      </c>
      <c r="O107" t="s">
        <v>1873</v>
      </c>
      <c r="P107" t="s">
        <v>1872</v>
      </c>
      <c r="Q107" t="s">
        <v>1872</v>
      </c>
      <c r="R107" t="s">
        <v>1872</v>
      </c>
      <c r="U107" t="s">
        <v>1877</v>
      </c>
      <c r="V107" t="s">
        <v>1877</v>
      </c>
      <c r="W107">
        <v>0</v>
      </c>
      <c r="X107">
        <v>4</v>
      </c>
      <c r="Y107">
        <v>0</v>
      </c>
      <c r="Z107">
        <v>2</v>
      </c>
      <c r="AA107">
        <v>2</v>
      </c>
      <c r="AB107">
        <v>3</v>
      </c>
      <c r="AC107">
        <v>4</v>
      </c>
      <c r="AD107">
        <v>4</v>
      </c>
      <c r="AE107">
        <v>3</v>
      </c>
      <c r="AF107">
        <v>3</v>
      </c>
      <c r="AG107">
        <v>3</v>
      </c>
      <c r="AH107">
        <v>4</v>
      </c>
      <c r="AI107">
        <v>4</v>
      </c>
      <c r="AJ107">
        <v>4</v>
      </c>
      <c r="AK107" t="s">
        <v>1041</v>
      </c>
    </row>
    <row r="108" spans="1:37" x14ac:dyDescent="0.25">
      <c r="A108" t="s">
        <v>191</v>
      </c>
      <c r="B108" t="s">
        <v>49</v>
      </c>
      <c r="C108" t="s">
        <v>406</v>
      </c>
      <c r="D108" t="s">
        <v>1866</v>
      </c>
      <c r="E108" t="s">
        <v>1884</v>
      </c>
      <c r="G108" t="s">
        <v>1878</v>
      </c>
      <c r="H108" t="s">
        <v>1880</v>
      </c>
      <c r="I108" t="s">
        <v>1870</v>
      </c>
      <c r="J108" t="s">
        <v>1866</v>
      </c>
      <c r="K108" t="s">
        <v>1872</v>
      </c>
      <c r="L108" t="s">
        <v>1872</v>
      </c>
      <c r="M108" t="s">
        <v>1872</v>
      </c>
      <c r="N108" t="s">
        <v>1872</v>
      </c>
      <c r="O108" t="s">
        <v>1871</v>
      </c>
      <c r="P108" t="s">
        <v>1871</v>
      </c>
      <c r="Q108" t="s">
        <v>1871</v>
      </c>
      <c r="R108" t="s">
        <v>1871</v>
      </c>
      <c r="U108" t="s">
        <v>1877</v>
      </c>
      <c r="V108" t="s">
        <v>1866</v>
      </c>
      <c r="W108">
        <v>0</v>
      </c>
      <c r="X108">
        <v>3</v>
      </c>
      <c r="Y108">
        <v>0</v>
      </c>
      <c r="Z108">
        <v>3</v>
      </c>
      <c r="AA108">
        <v>3</v>
      </c>
      <c r="AB108">
        <v>3</v>
      </c>
      <c r="AC108">
        <v>4</v>
      </c>
      <c r="AD108">
        <v>4</v>
      </c>
      <c r="AE108">
        <v>4</v>
      </c>
      <c r="AF108">
        <v>4</v>
      </c>
      <c r="AG108">
        <v>5</v>
      </c>
      <c r="AH108">
        <v>5</v>
      </c>
      <c r="AI108">
        <v>5</v>
      </c>
      <c r="AJ108">
        <v>5</v>
      </c>
      <c r="AK108" t="s">
        <v>191</v>
      </c>
    </row>
    <row r="109" spans="1:37" x14ac:dyDescent="0.25">
      <c r="A109" t="s">
        <v>191</v>
      </c>
      <c r="B109" t="s">
        <v>49</v>
      </c>
      <c r="C109" t="s">
        <v>406</v>
      </c>
      <c r="D109" t="s">
        <v>1877</v>
      </c>
      <c r="E109" t="s">
        <v>1884</v>
      </c>
      <c r="G109" t="s">
        <v>1868</v>
      </c>
      <c r="H109" t="s">
        <v>1869</v>
      </c>
      <c r="I109" t="s">
        <v>1870</v>
      </c>
      <c r="J109" t="s">
        <v>1866</v>
      </c>
      <c r="K109" t="s">
        <v>1872</v>
      </c>
      <c r="L109" t="s">
        <v>1872</v>
      </c>
      <c r="M109" t="s">
        <v>1872</v>
      </c>
      <c r="N109" t="s">
        <v>1872</v>
      </c>
      <c r="O109" t="s">
        <v>1872</v>
      </c>
      <c r="P109" t="s">
        <v>1872</v>
      </c>
      <c r="Q109" t="s">
        <v>1872</v>
      </c>
      <c r="R109" t="s">
        <v>1872</v>
      </c>
      <c r="U109" t="s">
        <v>1877</v>
      </c>
      <c r="V109" t="s">
        <v>1866</v>
      </c>
      <c r="W109">
        <v>1</v>
      </c>
      <c r="X109">
        <v>3</v>
      </c>
      <c r="Y109">
        <v>0</v>
      </c>
      <c r="Z109">
        <v>2</v>
      </c>
      <c r="AA109">
        <v>2</v>
      </c>
      <c r="AB109">
        <v>3</v>
      </c>
      <c r="AC109">
        <v>4</v>
      </c>
      <c r="AD109">
        <v>4</v>
      </c>
      <c r="AE109">
        <v>4</v>
      </c>
      <c r="AF109">
        <v>4</v>
      </c>
      <c r="AG109">
        <v>4</v>
      </c>
      <c r="AH109">
        <v>4</v>
      </c>
      <c r="AI109">
        <v>4</v>
      </c>
      <c r="AJ109">
        <v>4</v>
      </c>
      <c r="AK109" t="s">
        <v>191</v>
      </c>
    </row>
    <row r="110" spans="1:37" x14ac:dyDescent="0.25">
      <c r="A110" t="s">
        <v>956</v>
      </c>
      <c r="B110" t="s">
        <v>49</v>
      </c>
      <c r="C110" t="s">
        <v>436</v>
      </c>
      <c r="D110" t="s">
        <v>1866</v>
      </c>
      <c r="E110" t="s">
        <v>1867</v>
      </c>
      <c r="G110" t="s">
        <v>1868</v>
      </c>
      <c r="H110" t="s">
        <v>1869</v>
      </c>
      <c r="I110" t="s">
        <v>1870</v>
      </c>
      <c r="J110" t="s">
        <v>1882</v>
      </c>
      <c r="K110" t="s">
        <v>1872</v>
      </c>
      <c r="L110" t="s">
        <v>1872</v>
      </c>
      <c r="M110" t="s">
        <v>1872</v>
      </c>
      <c r="N110" t="s">
        <v>1872</v>
      </c>
      <c r="O110" t="s">
        <v>1872</v>
      </c>
      <c r="P110" t="s">
        <v>1872</v>
      </c>
      <c r="Q110" t="s">
        <v>1872</v>
      </c>
      <c r="R110" t="s">
        <v>1872</v>
      </c>
      <c r="U110" t="s">
        <v>1876</v>
      </c>
      <c r="V110" t="s">
        <v>1877</v>
      </c>
      <c r="W110">
        <v>0</v>
      </c>
      <c r="X110">
        <v>5</v>
      </c>
      <c r="Y110">
        <v>0</v>
      </c>
      <c r="Z110">
        <v>2</v>
      </c>
      <c r="AA110">
        <v>2</v>
      </c>
      <c r="AB110">
        <v>2</v>
      </c>
      <c r="AC110">
        <v>4</v>
      </c>
      <c r="AD110">
        <v>4</v>
      </c>
      <c r="AE110">
        <v>4</v>
      </c>
      <c r="AF110">
        <v>4</v>
      </c>
      <c r="AG110">
        <v>4</v>
      </c>
      <c r="AH110">
        <v>4</v>
      </c>
      <c r="AI110">
        <v>4</v>
      </c>
      <c r="AJ110">
        <v>4</v>
      </c>
      <c r="AK110" t="s">
        <v>956</v>
      </c>
    </row>
    <row r="111" spans="1:37" x14ac:dyDescent="0.25">
      <c r="A111" t="s">
        <v>644</v>
      </c>
      <c r="B111" t="s">
        <v>62</v>
      </c>
      <c r="C111" t="s">
        <v>374</v>
      </c>
      <c r="D111" t="s">
        <v>1866</v>
      </c>
      <c r="E111" t="s">
        <v>1879</v>
      </c>
      <c r="G111" t="s">
        <v>1868</v>
      </c>
      <c r="H111" t="s">
        <v>1885</v>
      </c>
      <c r="I111" t="s">
        <v>1870</v>
      </c>
      <c r="J111" t="s">
        <v>1866</v>
      </c>
      <c r="K111" t="s">
        <v>1872</v>
      </c>
      <c r="L111" t="s">
        <v>1872</v>
      </c>
      <c r="M111" t="s">
        <v>1873</v>
      </c>
      <c r="N111" t="s">
        <v>1873</v>
      </c>
      <c r="O111" t="s">
        <v>1873</v>
      </c>
      <c r="P111" t="s">
        <v>1872</v>
      </c>
      <c r="Q111" t="s">
        <v>1873</v>
      </c>
      <c r="R111" t="s">
        <v>1872</v>
      </c>
      <c r="U111" t="s">
        <v>1876</v>
      </c>
      <c r="V111" t="s">
        <v>1877</v>
      </c>
      <c r="W111">
        <v>0</v>
      </c>
      <c r="X111">
        <v>4</v>
      </c>
      <c r="Y111">
        <v>0</v>
      </c>
      <c r="Z111">
        <v>1</v>
      </c>
      <c r="AA111">
        <v>2</v>
      </c>
      <c r="AB111">
        <v>2</v>
      </c>
      <c r="AC111">
        <v>4</v>
      </c>
      <c r="AD111">
        <v>4</v>
      </c>
      <c r="AE111">
        <v>3</v>
      </c>
      <c r="AF111">
        <v>3</v>
      </c>
      <c r="AG111">
        <v>3</v>
      </c>
      <c r="AH111">
        <v>4</v>
      </c>
      <c r="AI111">
        <v>3</v>
      </c>
      <c r="AJ111">
        <v>4</v>
      </c>
      <c r="AK111" t="s">
        <v>644</v>
      </c>
    </row>
    <row r="112" spans="1:37" x14ac:dyDescent="0.25">
      <c r="A112" t="s">
        <v>644</v>
      </c>
      <c r="B112" t="s">
        <v>62</v>
      </c>
      <c r="C112" t="s">
        <v>374</v>
      </c>
      <c r="D112" t="s">
        <v>1866</v>
      </c>
      <c r="E112" t="s">
        <v>1867</v>
      </c>
      <c r="G112" t="s">
        <v>1868</v>
      </c>
      <c r="H112" t="s">
        <v>1887</v>
      </c>
      <c r="I112" t="s">
        <v>1870</v>
      </c>
      <c r="J112" t="s">
        <v>1866</v>
      </c>
      <c r="K112" t="s">
        <v>1873</v>
      </c>
      <c r="L112" t="s">
        <v>1873</v>
      </c>
      <c r="M112" t="s">
        <v>1873</v>
      </c>
      <c r="N112" t="s">
        <v>1873</v>
      </c>
      <c r="O112" t="s">
        <v>1873</v>
      </c>
      <c r="P112" t="s">
        <v>1873</v>
      </c>
      <c r="Q112" t="s">
        <v>1873</v>
      </c>
      <c r="R112" t="s">
        <v>1873</v>
      </c>
      <c r="U112" t="s">
        <v>1877</v>
      </c>
      <c r="V112" t="s">
        <v>1877</v>
      </c>
      <c r="W112">
        <v>0</v>
      </c>
      <c r="X112">
        <v>5</v>
      </c>
      <c r="Y112">
        <v>0</v>
      </c>
      <c r="AA112">
        <v>2</v>
      </c>
      <c r="AB112">
        <v>3</v>
      </c>
      <c r="AC112">
        <v>3</v>
      </c>
      <c r="AD112">
        <v>3</v>
      </c>
      <c r="AE112">
        <v>3</v>
      </c>
      <c r="AF112">
        <v>3</v>
      </c>
      <c r="AG112">
        <v>3</v>
      </c>
      <c r="AH112">
        <v>3</v>
      </c>
      <c r="AI112">
        <v>3</v>
      </c>
      <c r="AJ112">
        <v>3</v>
      </c>
      <c r="AK112" t="s">
        <v>644</v>
      </c>
    </row>
    <row r="113" spans="1:37" x14ac:dyDescent="0.25">
      <c r="A113" t="s">
        <v>648</v>
      </c>
      <c r="B113" t="s">
        <v>62</v>
      </c>
      <c r="C113" t="s">
        <v>448</v>
      </c>
      <c r="D113" t="s">
        <v>1866</v>
      </c>
      <c r="E113" t="s">
        <v>1879</v>
      </c>
      <c r="G113" t="s">
        <v>1868</v>
      </c>
      <c r="H113" t="s">
        <v>1869</v>
      </c>
      <c r="I113" t="s">
        <v>1883</v>
      </c>
      <c r="J113" t="s">
        <v>1866</v>
      </c>
      <c r="K113" t="s">
        <v>1872</v>
      </c>
      <c r="L113" t="s">
        <v>1873</v>
      </c>
      <c r="M113" t="s">
        <v>1872</v>
      </c>
      <c r="N113" t="s">
        <v>1872</v>
      </c>
      <c r="O113" t="s">
        <v>1873</v>
      </c>
      <c r="P113" t="s">
        <v>1872</v>
      </c>
      <c r="Q113" t="s">
        <v>1872</v>
      </c>
      <c r="R113" t="s">
        <v>1872</v>
      </c>
      <c r="U113" t="s">
        <v>1876</v>
      </c>
      <c r="V113" t="s">
        <v>1866</v>
      </c>
      <c r="W113">
        <v>0</v>
      </c>
      <c r="X113">
        <v>4</v>
      </c>
      <c r="Y113">
        <v>0</v>
      </c>
      <c r="Z113">
        <v>2</v>
      </c>
      <c r="AA113">
        <v>2</v>
      </c>
      <c r="AB113">
        <v>2</v>
      </c>
      <c r="AC113">
        <v>4</v>
      </c>
      <c r="AD113">
        <v>3</v>
      </c>
      <c r="AE113">
        <v>4</v>
      </c>
      <c r="AF113">
        <v>4</v>
      </c>
      <c r="AG113">
        <v>3</v>
      </c>
      <c r="AH113">
        <v>4</v>
      </c>
      <c r="AI113">
        <v>4</v>
      </c>
      <c r="AJ113">
        <v>4</v>
      </c>
      <c r="AK113" t="s">
        <v>648</v>
      </c>
    </row>
    <row r="114" spans="1:37" x14ac:dyDescent="0.25">
      <c r="A114" t="s">
        <v>1622</v>
      </c>
      <c r="B114" t="s">
        <v>62</v>
      </c>
      <c r="C114" t="s">
        <v>464</v>
      </c>
      <c r="D114" t="s">
        <v>1866</v>
      </c>
      <c r="E114" t="s">
        <v>1884</v>
      </c>
      <c r="G114" t="s">
        <v>1888</v>
      </c>
      <c r="H114" t="s">
        <v>1869</v>
      </c>
      <c r="I114" t="s">
        <v>1870</v>
      </c>
      <c r="J114" t="s">
        <v>1882</v>
      </c>
      <c r="K114" t="s">
        <v>1872</v>
      </c>
      <c r="L114" t="s">
        <v>1872</v>
      </c>
      <c r="M114" t="s">
        <v>1872</v>
      </c>
      <c r="N114" t="s">
        <v>1872</v>
      </c>
      <c r="O114" t="s">
        <v>1872</v>
      </c>
      <c r="P114" t="s">
        <v>1872</v>
      </c>
      <c r="Q114" t="s">
        <v>1872</v>
      </c>
      <c r="R114" t="s">
        <v>1872</v>
      </c>
      <c r="V114" t="s">
        <v>1877</v>
      </c>
      <c r="W114">
        <v>0</v>
      </c>
      <c r="X114">
        <v>3</v>
      </c>
      <c r="Y114">
        <v>0</v>
      </c>
      <c r="Z114">
        <v>2</v>
      </c>
      <c r="AA114">
        <v>1</v>
      </c>
      <c r="AC114">
        <v>4</v>
      </c>
      <c r="AD114">
        <v>4</v>
      </c>
      <c r="AE114">
        <v>4</v>
      </c>
      <c r="AF114">
        <v>4</v>
      </c>
      <c r="AG114">
        <v>4</v>
      </c>
      <c r="AH114">
        <v>4</v>
      </c>
      <c r="AI114">
        <v>4</v>
      </c>
      <c r="AJ114">
        <v>4</v>
      </c>
      <c r="AK114" t="s">
        <v>1622</v>
      </c>
    </row>
    <row r="115" spans="1:37" x14ac:dyDescent="0.25">
      <c r="A115" t="s">
        <v>1622</v>
      </c>
      <c r="B115" t="s">
        <v>62</v>
      </c>
      <c r="C115" t="s">
        <v>464</v>
      </c>
      <c r="D115" t="s">
        <v>1866</v>
      </c>
      <c r="E115" t="s">
        <v>1879</v>
      </c>
      <c r="G115" t="s">
        <v>1868</v>
      </c>
      <c r="H115" t="s">
        <v>1869</v>
      </c>
      <c r="I115" t="s">
        <v>1870</v>
      </c>
      <c r="J115" t="s">
        <v>1882</v>
      </c>
      <c r="K115" t="s">
        <v>1872</v>
      </c>
      <c r="L115" t="s">
        <v>1872</v>
      </c>
      <c r="M115" t="s">
        <v>1872</v>
      </c>
      <c r="N115" t="s">
        <v>1872</v>
      </c>
      <c r="O115" t="s">
        <v>1872</v>
      </c>
      <c r="P115" t="s">
        <v>1872</v>
      </c>
      <c r="Q115" t="s">
        <v>1872</v>
      </c>
      <c r="R115" t="s">
        <v>1872</v>
      </c>
      <c r="U115" t="s">
        <v>1877</v>
      </c>
      <c r="V115" t="s">
        <v>1877</v>
      </c>
      <c r="W115">
        <v>0</v>
      </c>
      <c r="X115">
        <v>4</v>
      </c>
      <c r="Y115">
        <v>0</v>
      </c>
      <c r="Z115">
        <v>2</v>
      </c>
      <c r="AA115">
        <v>2</v>
      </c>
      <c r="AB115">
        <v>3</v>
      </c>
      <c r="AC115">
        <v>4</v>
      </c>
      <c r="AD115">
        <v>4</v>
      </c>
      <c r="AE115">
        <v>4</v>
      </c>
      <c r="AF115">
        <v>4</v>
      </c>
      <c r="AG115">
        <v>4</v>
      </c>
      <c r="AH115">
        <v>4</v>
      </c>
      <c r="AI115">
        <v>4</v>
      </c>
      <c r="AJ115">
        <v>4</v>
      </c>
      <c r="AK115" t="s">
        <v>1622</v>
      </c>
    </row>
    <row r="116" spans="1:37" x14ac:dyDescent="0.25">
      <c r="A116" t="s">
        <v>1622</v>
      </c>
      <c r="B116" t="s">
        <v>62</v>
      </c>
      <c r="C116" t="s">
        <v>464</v>
      </c>
      <c r="D116" t="s">
        <v>1866</v>
      </c>
      <c r="E116" t="s">
        <v>1879</v>
      </c>
      <c r="G116" t="s">
        <v>1868</v>
      </c>
      <c r="H116" t="s">
        <v>1869</v>
      </c>
      <c r="I116" t="s">
        <v>1870</v>
      </c>
      <c r="J116" t="s">
        <v>1882</v>
      </c>
      <c r="K116" t="s">
        <v>1872</v>
      </c>
      <c r="L116" t="s">
        <v>1872</v>
      </c>
      <c r="M116" t="s">
        <v>1872</v>
      </c>
      <c r="N116" t="s">
        <v>1872</v>
      </c>
      <c r="O116" t="s">
        <v>1872</v>
      </c>
      <c r="P116" t="s">
        <v>1872</v>
      </c>
      <c r="Q116" t="s">
        <v>1872</v>
      </c>
      <c r="R116" t="s">
        <v>1872</v>
      </c>
      <c r="U116" t="s">
        <v>1877</v>
      </c>
      <c r="V116" t="s">
        <v>1877</v>
      </c>
      <c r="W116">
        <v>0</v>
      </c>
      <c r="X116">
        <v>4</v>
      </c>
      <c r="Y116">
        <v>0</v>
      </c>
      <c r="Z116">
        <v>2</v>
      </c>
      <c r="AA116">
        <v>2</v>
      </c>
      <c r="AB116">
        <v>3</v>
      </c>
      <c r="AC116">
        <v>4</v>
      </c>
      <c r="AD116">
        <v>4</v>
      </c>
      <c r="AE116">
        <v>4</v>
      </c>
      <c r="AF116">
        <v>4</v>
      </c>
      <c r="AG116">
        <v>4</v>
      </c>
      <c r="AH116">
        <v>4</v>
      </c>
      <c r="AI116">
        <v>4</v>
      </c>
      <c r="AJ116">
        <v>4</v>
      </c>
      <c r="AK116" t="s">
        <v>1622</v>
      </c>
    </row>
    <row r="117" spans="1:37" x14ac:dyDescent="0.25">
      <c r="A117" t="s">
        <v>659</v>
      </c>
      <c r="B117" t="s">
        <v>64</v>
      </c>
      <c r="C117" t="s">
        <v>448</v>
      </c>
      <c r="D117" t="s">
        <v>1866</v>
      </c>
      <c r="E117" t="s">
        <v>1879</v>
      </c>
      <c r="G117" t="s">
        <v>1868</v>
      </c>
      <c r="H117" t="s">
        <v>1887</v>
      </c>
      <c r="I117" t="s">
        <v>1883</v>
      </c>
      <c r="J117" t="s">
        <v>1882</v>
      </c>
      <c r="K117" t="s">
        <v>1872</v>
      </c>
      <c r="L117" t="s">
        <v>1872</v>
      </c>
      <c r="M117" t="s">
        <v>1873</v>
      </c>
      <c r="N117" t="s">
        <v>1873</v>
      </c>
      <c r="O117" t="s">
        <v>1873</v>
      </c>
      <c r="P117" t="s">
        <v>1871</v>
      </c>
      <c r="Q117" t="s">
        <v>1871</v>
      </c>
      <c r="R117" t="s">
        <v>1871</v>
      </c>
      <c r="U117" t="s">
        <v>1877</v>
      </c>
      <c r="V117" t="s">
        <v>1877</v>
      </c>
      <c r="W117">
        <v>0</v>
      </c>
      <c r="X117">
        <v>4</v>
      </c>
      <c r="Y117">
        <v>0</v>
      </c>
      <c r="AA117">
        <v>2</v>
      </c>
      <c r="AB117">
        <v>3</v>
      </c>
      <c r="AC117">
        <v>4</v>
      </c>
      <c r="AD117">
        <v>4</v>
      </c>
      <c r="AE117">
        <v>3</v>
      </c>
      <c r="AF117">
        <v>3</v>
      </c>
      <c r="AG117">
        <v>3</v>
      </c>
      <c r="AH117">
        <v>5</v>
      </c>
      <c r="AI117">
        <v>5</v>
      </c>
      <c r="AJ117">
        <v>5</v>
      </c>
      <c r="AK117" t="s">
        <v>659</v>
      </c>
    </row>
    <row r="118" spans="1:37" x14ac:dyDescent="0.25">
      <c r="A118" t="s">
        <v>196</v>
      </c>
      <c r="B118" t="s">
        <v>66</v>
      </c>
      <c r="C118" t="s">
        <v>448</v>
      </c>
      <c r="D118" t="s">
        <v>1866</v>
      </c>
      <c r="E118" t="s">
        <v>1879</v>
      </c>
      <c r="G118" t="s">
        <v>1868</v>
      </c>
      <c r="H118" t="s">
        <v>1869</v>
      </c>
      <c r="I118" t="s">
        <v>1883</v>
      </c>
      <c r="J118" t="s">
        <v>1866</v>
      </c>
      <c r="K118" t="s">
        <v>1872</v>
      </c>
      <c r="L118" t="s">
        <v>1872</v>
      </c>
      <c r="M118" t="s">
        <v>1872</v>
      </c>
      <c r="N118" t="s">
        <v>1873</v>
      </c>
      <c r="O118" t="s">
        <v>1872</v>
      </c>
      <c r="P118" t="s">
        <v>1872</v>
      </c>
      <c r="Q118" t="s">
        <v>1873</v>
      </c>
      <c r="R118" t="s">
        <v>1872</v>
      </c>
      <c r="U118" t="s">
        <v>1866</v>
      </c>
      <c r="V118" t="s">
        <v>1877</v>
      </c>
      <c r="W118">
        <v>0</v>
      </c>
      <c r="X118">
        <v>4</v>
      </c>
      <c r="Y118">
        <v>0</v>
      </c>
      <c r="Z118">
        <v>2</v>
      </c>
      <c r="AA118">
        <v>2</v>
      </c>
      <c r="AB118">
        <v>1</v>
      </c>
      <c r="AC118">
        <v>4</v>
      </c>
      <c r="AD118">
        <v>4</v>
      </c>
      <c r="AE118">
        <v>4</v>
      </c>
      <c r="AF118">
        <v>3</v>
      </c>
      <c r="AG118">
        <v>4</v>
      </c>
      <c r="AH118">
        <v>4</v>
      </c>
      <c r="AI118">
        <v>3</v>
      </c>
      <c r="AJ118">
        <v>4</v>
      </c>
      <c r="AK118" t="s">
        <v>196</v>
      </c>
    </row>
    <row r="119" spans="1:37" x14ac:dyDescent="0.25">
      <c r="A119" t="s">
        <v>196</v>
      </c>
      <c r="B119" t="s">
        <v>66</v>
      </c>
      <c r="C119" t="s">
        <v>448</v>
      </c>
      <c r="D119" t="s">
        <v>1866</v>
      </c>
      <c r="E119" t="s">
        <v>1884</v>
      </c>
      <c r="G119" t="s">
        <v>1868</v>
      </c>
      <c r="H119" t="s">
        <v>1869</v>
      </c>
      <c r="I119" t="s">
        <v>1883</v>
      </c>
      <c r="J119" t="s">
        <v>1882</v>
      </c>
      <c r="K119" t="s">
        <v>1872</v>
      </c>
      <c r="L119" t="s">
        <v>1872</v>
      </c>
      <c r="M119" t="s">
        <v>1873</v>
      </c>
      <c r="N119" t="s">
        <v>1872</v>
      </c>
      <c r="O119" t="s">
        <v>1873</v>
      </c>
      <c r="P119" t="s">
        <v>1871</v>
      </c>
      <c r="Q119" t="s">
        <v>1872</v>
      </c>
      <c r="R119" t="s">
        <v>1872</v>
      </c>
      <c r="U119" t="s">
        <v>1876</v>
      </c>
      <c r="V119" t="s">
        <v>1877</v>
      </c>
      <c r="W119">
        <v>0</v>
      </c>
      <c r="X119">
        <v>3</v>
      </c>
      <c r="Y119">
        <v>0</v>
      </c>
      <c r="Z119">
        <v>2</v>
      </c>
      <c r="AA119">
        <v>2</v>
      </c>
      <c r="AB119">
        <v>2</v>
      </c>
      <c r="AC119">
        <v>4</v>
      </c>
      <c r="AD119">
        <v>4</v>
      </c>
      <c r="AE119">
        <v>3</v>
      </c>
      <c r="AF119">
        <v>4</v>
      </c>
      <c r="AG119">
        <v>3</v>
      </c>
      <c r="AH119">
        <v>5</v>
      </c>
      <c r="AI119">
        <v>4</v>
      </c>
      <c r="AJ119">
        <v>4</v>
      </c>
      <c r="AK119" t="s">
        <v>196</v>
      </c>
    </row>
    <row r="120" spans="1:37" x14ac:dyDescent="0.25">
      <c r="A120" t="s">
        <v>198</v>
      </c>
      <c r="B120" t="s">
        <v>69</v>
      </c>
      <c r="C120" t="s">
        <v>406</v>
      </c>
      <c r="D120" t="s">
        <v>1866</v>
      </c>
      <c r="E120" t="s">
        <v>1884</v>
      </c>
      <c r="G120" t="s">
        <v>1888</v>
      </c>
      <c r="H120" t="s">
        <v>1885</v>
      </c>
      <c r="I120" t="s">
        <v>1883</v>
      </c>
      <c r="J120" t="s">
        <v>1866</v>
      </c>
      <c r="K120" t="s">
        <v>1873</v>
      </c>
      <c r="L120" t="s">
        <v>1873</v>
      </c>
      <c r="M120" t="s">
        <v>1873</v>
      </c>
      <c r="N120" t="s">
        <v>1873</v>
      </c>
      <c r="O120" t="s">
        <v>1873</v>
      </c>
      <c r="P120" t="s">
        <v>1873</v>
      </c>
      <c r="Q120" t="s">
        <v>1873</v>
      </c>
      <c r="R120" t="s">
        <v>1873</v>
      </c>
      <c r="U120" t="s">
        <v>1876</v>
      </c>
      <c r="V120" t="s">
        <v>1877</v>
      </c>
      <c r="W120">
        <v>0</v>
      </c>
      <c r="X120">
        <v>3</v>
      </c>
      <c r="Y120">
        <v>0</v>
      </c>
      <c r="Z120">
        <v>1</v>
      </c>
      <c r="AA120">
        <v>1</v>
      </c>
      <c r="AB120">
        <v>2</v>
      </c>
      <c r="AC120">
        <v>3</v>
      </c>
      <c r="AD120">
        <v>3</v>
      </c>
      <c r="AE120">
        <v>3</v>
      </c>
      <c r="AF120">
        <v>3</v>
      </c>
      <c r="AG120">
        <v>3</v>
      </c>
      <c r="AH120">
        <v>3</v>
      </c>
      <c r="AI120">
        <v>3</v>
      </c>
      <c r="AJ120">
        <v>3</v>
      </c>
      <c r="AK120" t="s">
        <v>198</v>
      </c>
    </row>
    <row r="121" spans="1:37" x14ac:dyDescent="0.25">
      <c r="A121" t="s">
        <v>1635</v>
      </c>
      <c r="B121" t="s">
        <v>69</v>
      </c>
      <c r="C121" t="s">
        <v>526</v>
      </c>
      <c r="D121" t="s">
        <v>1866</v>
      </c>
      <c r="E121" t="s">
        <v>1884</v>
      </c>
      <c r="G121" t="s">
        <v>1868</v>
      </c>
      <c r="H121" t="s">
        <v>1869</v>
      </c>
      <c r="I121" t="s">
        <v>1883</v>
      </c>
      <c r="J121" t="s">
        <v>1882</v>
      </c>
      <c r="K121" t="s">
        <v>1874</v>
      </c>
      <c r="L121" t="s">
        <v>1874</v>
      </c>
      <c r="M121" t="s">
        <v>1872</v>
      </c>
      <c r="N121" t="s">
        <v>1873</v>
      </c>
      <c r="O121" t="s">
        <v>1873</v>
      </c>
      <c r="P121" t="s">
        <v>1874</v>
      </c>
      <c r="Q121" t="s">
        <v>1874</v>
      </c>
      <c r="R121" t="s">
        <v>1873</v>
      </c>
      <c r="U121" t="s">
        <v>1877</v>
      </c>
      <c r="V121" t="s">
        <v>1877</v>
      </c>
      <c r="W121">
        <v>0</v>
      </c>
      <c r="X121">
        <v>3</v>
      </c>
      <c r="Y121">
        <v>0</v>
      </c>
      <c r="Z121">
        <v>2</v>
      </c>
      <c r="AA121">
        <v>2</v>
      </c>
      <c r="AB121">
        <v>3</v>
      </c>
      <c r="AC121">
        <v>2</v>
      </c>
      <c r="AD121">
        <v>2</v>
      </c>
      <c r="AE121">
        <v>4</v>
      </c>
      <c r="AF121">
        <v>3</v>
      </c>
      <c r="AG121">
        <v>3</v>
      </c>
      <c r="AH121">
        <v>2</v>
      </c>
      <c r="AI121">
        <v>2</v>
      </c>
      <c r="AJ121">
        <v>3</v>
      </c>
      <c r="AK121" t="s">
        <v>1635</v>
      </c>
    </row>
    <row r="122" spans="1:37" x14ac:dyDescent="0.25">
      <c r="A122" t="s">
        <v>1640</v>
      </c>
      <c r="B122" t="s">
        <v>69</v>
      </c>
      <c r="C122" t="s">
        <v>953</v>
      </c>
      <c r="D122" t="s">
        <v>1866</v>
      </c>
      <c r="E122" t="s">
        <v>1879</v>
      </c>
      <c r="G122" t="s">
        <v>1878</v>
      </c>
      <c r="H122" t="s">
        <v>1869</v>
      </c>
      <c r="I122" t="s">
        <v>1870</v>
      </c>
      <c r="J122" t="s">
        <v>1882</v>
      </c>
      <c r="K122" t="s">
        <v>1872</v>
      </c>
      <c r="L122" t="s">
        <v>1872</v>
      </c>
      <c r="M122" t="s">
        <v>1873</v>
      </c>
      <c r="N122" t="s">
        <v>1871</v>
      </c>
      <c r="O122" t="s">
        <v>1872</v>
      </c>
      <c r="P122" t="s">
        <v>1871</v>
      </c>
      <c r="Q122" t="s">
        <v>1871</v>
      </c>
      <c r="R122" t="s">
        <v>1872</v>
      </c>
      <c r="U122" t="s">
        <v>1877</v>
      </c>
      <c r="V122" t="s">
        <v>1877</v>
      </c>
      <c r="W122">
        <v>0</v>
      </c>
      <c r="X122">
        <v>4</v>
      </c>
      <c r="Y122">
        <v>0</v>
      </c>
      <c r="Z122">
        <v>2</v>
      </c>
      <c r="AA122">
        <v>3</v>
      </c>
      <c r="AB122">
        <v>3</v>
      </c>
      <c r="AC122">
        <v>4</v>
      </c>
      <c r="AD122">
        <v>4</v>
      </c>
      <c r="AE122">
        <v>3</v>
      </c>
      <c r="AF122">
        <v>5</v>
      </c>
      <c r="AG122">
        <v>4</v>
      </c>
      <c r="AH122">
        <v>5</v>
      </c>
      <c r="AI122">
        <v>5</v>
      </c>
      <c r="AJ122">
        <v>4</v>
      </c>
      <c r="AK122" t="s">
        <v>1640</v>
      </c>
    </row>
    <row r="123" spans="1:37" x14ac:dyDescent="0.25">
      <c r="A123" t="s">
        <v>1644</v>
      </c>
      <c r="B123" t="s">
        <v>69</v>
      </c>
      <c r="C123" t="s">
        <v>540</v>
      </c>
      <c r="D123" t="s">
        <v>1866</v>
      </c>
      <c r="E123" t="s">
        <v>1884</v>
      </c>
      <c r="G123" t="s">
        <v>1868</v>
      </c>
      <c r="H123" t="s">
        <v>1887</v>
      </c>
      <c r="I123" t="s">
        <v>1870</v>
      </c>
      <c r="J123" t="s">
        <v>1866</v>
      </c>
      <c r="K123" t="s">
        <v>1872</v>
      </c>
      <c r="L123" t="s">
        <v>1872</v>
      </c>
      <c r="M123" t="s">
        <v>1873</v>
      </c>
      <c r="N123" t="s">
        <v>1873</v>
      </c>
      <c r="O123" t="s">
        <v>1873</v>
      </c>
      <c r="P123" t="s">
        <v>1873</v>
      </c>
      <c r="Q123" t="s">
        <v>1872</v>
      </c>
      <c r="R123" t="s">
        <v>1873</v>
      </c>
      <c r="U123" t="s">
        <v>1876</v>
      </c>
      <c r="V123" t="s">
        <v>1877</v>
      </c>
      <c r="W123">
        <v>0</v>
      </c>
      <c r="X123">
        <v>3</v>
      </c>
      <c r="Y123">
        <v>0</v>
      </c>
      <c r="AA123">
        <v>2</v>
      </c>
      <c r="AB123">
        <v>2</v>
      </c>
      <c r="AC123">
        <v>4</v>
      </c>
      <c r="AD123">
        <v>4</v>
      </c>
      <c r="AE123">
        <v>3</v>
      </c>
      <c r="AF123">
        <v>3</v>
      </c>
      <c r="AG123">
        <v>3</v>
      </c>
      <c r="AH123">
        <v>3</v>
      </c>
      <c r="AI123">
        <v>4</v>
      </c>
      <c r="AJ123">
        <v>3</v>
      </c>
      <c r="AK123" t="s">
        <v>1644</v>
      </c>
    </row>
    <row r="124" spans="1:37" x14ac:dyDescent="0.25">
      <c r="A124" t="s">
        <v>1644</v>
      </c>
      <c r="B124" t="s">
        <v>69</v>
      </c>
      <c r="C124" t="s">
        <v>540</v>
      </c>
      <c r="D124" t="s">
        <v>1866</v>
      </c>
      <c r="E124" t="s">
        <v>1867</v>
      </c>
      <c r="G124" t="s">
        <v>1888</v>
      </c>
      <c r="H124" t="s">
        <v>1869</v>
      </c>
      <c r="I124" t="s">
        <v>1870</v>
      </c>
      <c r="J124" t="s">
        <v>1866</v>
      </c>
      <c r="K124" t="s">
        <v>1872</v>
      </c>
      <c r="L124" t="s">
        <v>1871</v>
      </c>
      <c r="M124" t="s">
        <v>1872</v>
      </c>
      <c r="N124" t="s">
        <v>1873</v>
      </c>
      <c r="O124" t="s">
        <v>1873</v>
      </c>
      <c r="P124" t="s">
        <v>1872</v>
      </c>
      <c r="Q124" t="s">
        <v>1872</v>
      </c>
      <c r="R124" t="s">
        <v>1872</v>
      </c>
      <c r="U124" t="s">
        <v>1877</v>
      </c>
      <c r="V124" t="s">
        <v>1877</v>
      </c>
      <c r="W124">
        <v>0</v>
      </c>
      <c r="X124">
        <v>5</v>
      </c>
      <c r="Y124">
        <v>0</v>
      </c>
      <c r="Z124">
        <v>2</v>
      </c>
      <c r="AA124">
        <v>1</v>
      </c>
      <c r="AB124">
        <v>3</v>
      </c>
      <c r="AC124">
        <v>4</v>
      </c>
      <c r="AD124">
        <v>5</v>
      </c>
      <c r="AE124">
        <v>4</v>
      </c>
      <c r="AF124">
        <v>3</v>
      </c>
      <c r="AG124">
        <v>3</v>
      </c>
      <c r="AH124">
        <v>4</v>
      </c>
      <c r="AI124">
        <v>4</v>
      </c>
      <c r="AJ124">
        <v>4</v>
      </c>
      <c r="AK124" t="s">
        <v>1644</v>
      </c>
    </row>
    <row r="125" spans="1:37" x14ac:dyDescent="0.25">
      <c r="A125" t="s">
        <v>1645</v>
      </c>
      <c r="B125" t="s">
        <v>69</v>
      </c>
      <c r="C125" t="s">
        <v>460</v>
      </c>
      <c r="D125" t="s">
        <v>1866</v>
      </c>
      <c r="E125" t="s">
        <v>1879</v>
      </c>
      <c r="G125" t="s">
        <v>1868</v>
      </c>
      <c r="H125" t="s">
        <v>1869</v>
      </c>
      <c r="I125" t="s">
        <v>1870</v>
      </c>
      <c r="J125" t="s">
        <v>1882</v>
      </c>
      <c r="K125" t="s">
        <v>1872</v>
      </c>
      <c r="L125" t="s">
        <v>1872</v>
      </c>
      <c r="M125" t="s">
        <v>1873</v>
      </c>
      <c r="N125" t="s">
        <v>1873</v>
      </c>
      <c r="O125" t="s">
        <v>1872</v>
      </c>
      <c r="P125" t="s">
        <v>1872</v>
      </c>
      <c r="Q125" t="s">
        <v>1873</v>
      </c>
      <c r="R125" t="s">
        <v>1872</v>
      </c>
      <c r="U125" t="s">
        <v>1877</v>
      </c>
      <c r="V125" t="s">
        <v>1877</v>
      </c>
      <c r="W125">
        <v>0</v>
      </c>
      <c r="X125">
        <v>4</v>
      </c>
      <c r="Y125">
        <v>0</v>
      </c>
      <c r="Z125">
        <v>2</v>
      </c>
      <c r="AA125">
        <v>2</v>
      </c>
      <c r="AB125">
        <v>3</v>
      </c>
      <c r="AC125">
        <v>4</v>
      </c>
      <c r="AD125">
        <v>4</v>
      </c>
      <c r="AE125">
        <v>3</v>
      </c>
      <c r="AF125">
        <v>3</v>
      </c>
      <c r="AG125">
        <v>4</v>
      </c>
      <c r="AH125">
        <v>4</v>
      </c>
      <c r="AI125">
        <v>3</v>
      </c>
      <c r="AJ125">
        <v>4</v>
      </c>
      <c r="AK125" t="s">
        <v>1645</v>
      </c>
    </row>
    <row r="126" spans="1:37" x14ac:dyDescent="0.25">
      <c r="A126" t="s">
        <v>1651</v>
      </c>
      <c r="B126" t="s">
        <v>72</v>
      </c>
      <c r="C126" t="s">
        <v>376</v>
      </c>
      <c r="D126" t="s">
        <v>1866</v>
      </c>
      <c r="E126" t="s">
        <v>1867</v>
      </c>
      <c r="G126" t="s">
        <v>1868</v>
      </c>
      <c r="H126" t="s">
        <v>1869</v>
      </c>
      <c r="I126" t="s">
        <v>1870</v>
      </c>
      <c r="J126" t="s">
        <v>1866</v>
      </c>
      <c r="K126" t="s">
        <v>1872</v>
      </c>
      <c r="L126" t="s">
        <v>1872</v>
      </c>
      <c r="M126" t="s">
        <v>1872</v>
      </c>
      <c r="N126" t="s">
        <v>1872</v>
      </c>
      <c r="O126" t="s">
        <v>1872</v>
      </c>
      <c r="P126" t="s">
        <v>1872</v>
      </c>
      <c r="Q126" t="s">
        <v>1872</v>
      </c>
      <c r="R126" t="s">
        <v>1872</v>
      </c>
      <c r="U126" t="s">
        <v>1877</v>
      </c>
      <c r="V126" t="s">
        <v>1877</v>
      </c>
      <c r="W126">
        <v>0</v>
      </c>
      <c r="X126">
        <v>5</v>
      </c>
      <c r="Y126">
        <v>0</v>
      </c>
      <c r="Z126">
        <v>2</v>
      </c>
      <c r="AA126">
        <v>2</v>
      </c>
      <c r="AB126">
        <v>3</v>
      </c>
      <c r="AC126">
        <v>4</v>
      </c>
      <c r="AD126">
        <v>4</v>
      </c>
      <c r="AE126">
        <v>4</v>
      </c>
      <c r="AF126">
        <v>4</v>
      </c>
      <c r="AG126">
        <v>4</v>
      </c>
      <c r="AH126">
        <v>4</v>
      </c>
      <c r="AI126">
        <v>4</v>
      </c>
      <c r="AJ126">
        <v>4</v>
      </c>
      <c r="AK126" t="s">
        <v>1651</v>
      </c>
    </row>
    <row r="127" spans="1:37" x14ac:dyDescent="0.25">
      <c r="A127" t="s">
        <v>1661</v>
      </c>
      <c r="B127" t="s">
        <v>73</v>
      </c>
      <c r="C127" t="s">
        <v>454</v>
      </c>
      <c r="D127" t="s">
        <v>1866</v>
      </c>
      <c r="E127" t="s">
        <v>1867</v>
      </c>
      <c r="G127" t="s">
        <v>1868</v>
      </c>
      <c r="H127" t="s">
        <v>1869</v>
      </c>
      <c r="I127" t="s">
        <v>1870</v>
      </c>
      <c r="J127" t="s">
        <v>1866</v>
      </c>
      <c r="K127" t="s">
        <v>1872</v>
      </c>
      <c r="L127" t="s">
        <v>1872</v>
      </c>
      <c r="M127" t="s">
        <v>1872</v>
      </c>
      <c r="N127" t="s">
        <v>1872</v>
      </c>
      <c r="O127" t="s">
        <v>1873</v>
      </c>
      <c r="P127" t="s">
        <v>1872</v>
      </c>
      <c r="Q127" t="s">
        <v>1872</v>
      </c>
      <c r="R127" t="s">
        <v>1872</v>
      </c>
      <c r="U127" t="s">
        <v>1877</v>
      </c>
      <c r="V127" t="s">
        <v>1877</v>
      </c>
      <c r="W127">
        <v>0</v>
      </c>
      <c r="X127">
        <v>5</v>
      </c>
      <c r="Y127">
        <v>0</v>
      </c>
      <c r="Z127">
        <v>2</v>
      </c>
      <c r="AA127">
        <v>2</v>
      </c>
      <c r="AB127">
        <v>3</v>
      </c>
      <c r="AC127">
        <v>4</v>
      </c>
      <c r="AD127">
        <v>4</v>
      </c>
      <c r="AE127">
        <v>4</v>
      </c>
      <c r="AF127">
        <v>4</v>
      </c>
      <c r="AG127">
        <v>3</v>
      </c>
      <c r="AH127">
        <v>4</v>
      </c>
      <c r="AI127">
        <v>4</v>
      </c>
      <c r="AJ127">
        <v>4</v>
      </c>
      <c r="AK127" t="s">
        <v>1661</v>
      </c>
    </row>
    <row r="128" spans="1:37" x14ac:dyDescent="0.25">
      <c r="A128" t="s">
        <v>683</v>
      </c>
      <c r="B128" t="s">
        <v>74</v>
      </c>
      <c r="C128" t="s">
        <v>365</v>
      </c>
      <c r="D128" t="s">
        <v>1866</v>
      </c>
      <c r="E128" t="s">
        <v>1884</v>
      </c>
      <c r="G128" t="s">
        <v>1868</v>
      </c>
      <c r="H128" t="s">
        <v>1869</v>
      </c>
      <c r="I128" t="s">
        <v>1870</v>
      </c>
      <c r="J128" t="s">
        <v>1882</v>
      </c>
      <c r="K128" t="s">
        <v>1872</v>
      </c>
      <c r="L128" t="s">
        <v>1872</v>
      </c>
      <c r="M128" t="s">
        <v>1873</v>
      </c>
      <c r="N128" t="s">
        <v>1873</v>
      </c>
      <c r="O128" t="s">
        <v>1874</v>
      </c>
      <c r="P128" t="s">
        <v>1872</v>
      </c>
      <c r="Q128" t="s">
        <v>1872</v>
      </c>
      <c r="R128" t="s">
        <v>1873</v>
      </c>
      <c r="U128" t="s">
        <v>1876</v>
      </c>
      <c r="V128" t="s">
        <v>1866</v>
      </c>
      <c r="W128">
        <v>0</v>
      </c>
      <c r="X128">
        <v>3</v>
      </c>
      <c r="Y128">
        <v>0</v>
      </c>
      <c r="Z128">
        <v>2</v>
      </c>
      <c r="AA128">
        <v>2</v>
      </c>
      <c r="AB128">
        <v>2</v>
      </c>
      <c r="AC128">
        <v>4</v>
      </c>
      <c r="AD128">
        <v>4</v>
      </c>
      <c r="AE128">
        <v>3</v>
      </c>
      <c r="AF128">
        <v>3</v>
      </c>
      <c r="AG128">
        <v>2</v>
      </c>
      <c r="AH128">
        <v>4</v>
      </c>
      <c r="AI128">
        <v>4</v>
      </c>
      <c r="AJ128">
        <v>3</v>
      </c>
      <c r="AK128" t="s">
        <v>683</v>
      </c>
    </row>
    <row r="129" spans="1:37" x14ac:dyDescent="0.25">
      <c r="A129" t="s">
        <v>1663</v>
      </c>
      <c r="B129" t="s">
        <v>74</v>
      </c>
      <c r="C129" t="s">
        <v>368</v>
      </c>
      <c r="D129" t="s">
        <v>1866</v>
      </c>
      <c r="E129" t="s">
        <v>1879</v>
      </c>
      <c r="G129" t="s">
        <v>1888</v>
      </c>
      <c r="H129" t="s">
        <v>1887</v>
      </c>
      <c r="I129" t="s">
        <v>1870</v>
      </c>
      <c r="J129" t="s">
        <v>1866</v>
      </c>
      <c r="K129" t="s">
        <v>1872</v>
      </c>
      <c r="L129" t="s">
        <v>1872</v>
      </c>
      <c r="M129" t="s">
        <v>1873</v>
      </c>
      <c r="N129" t="s">
        <v>1873</v>
      </c>
      <c r="O129" t="s">
        <v>1873</v>
      </c>
      <c r="P129" t="s">
        <v>1871</v>
      </c>
      <c r="Q129" t="s">
        <v>1873</v>
      </c>
      <c r="R129" t="s">
        <v>1873</v>
      </c>
      <c r="U129" t="s">
        <v>1877</v>
      </c>
      <c r="V129" t="s">
        <v>1866</v>
      </c>
      <c r="W129">
        <v>0</v>
      </c>
      <c r="X129">
        <v>4</v>
      </c>
      <c r="Y129">
        <v>0</v>
      </c>
      <c r="AA129">
        <v>1</v>
      </c>
      <c r="AB129">
        <v>3</v>
      </c>
      <c r="AC129">
        <v>4</v>
      </c>
      <c r="AD129">
        <v>4</v>
      </c>
      <c r="AE129">
        <v>3</v>
      </c>
      <c r="AF129">
        <v>3</v>
      </c>
      <c r="AG129">
        <v>3</v>
      </c>
      <c r="AH129">
        <v>5</v>
      </c>
      <c r="AI129">
        <v>3</v>
      </c>
      <c r="AJ129">
        <v>3</v>
      </c>
      <c r="AK129" t="s">
        <v>1663</v>
      </c>
    </row>
    <row r="130" spans="1:37" x14ac:dyDescent="0.25">
      <c r="A130" t="s">
        <v>1663</v>
      </c>
      <c r="B130" t="s">
        <v>74</v>
      </c>
      <c r="C130" t="s">
        <v>368</v>
      </c>
      <c r="D130" t="s">
        <v>1866</v>
      </c>
      <c r="E130" t="s">
        <v>1867</v>
      </c>
      <c r="G130" t="s">
        <v>1878</v>
      </c>
      <c r="H130" t="s">
        <v>1869</v>
      </c>
      <c r="I130" t="s">
        <v>1883</v>
      </c>
      <c r="J130" t="s">
        <v>1866</v>
      </c>
      <c r="K130" t="s">
        <v>1872</v>
      </c>
      <c r="L130" t="s">
        <v>1872</v>
      </c>
      <c r="M130" t="s">
        <v>1872</v>
      </c>
      <c r="N130" t="s">
        <v>1873</v>
      </c>
      <c r="O130" t="s">
        <v>1873</v>
      </c>
      <c r="P130" t="s">
        <v>1872</v>
      </c>
      <c r="Q130" t="s">
        <v>1872</v>
      </c>
      <c r="R130" t="s">
        <v>1872</v>
      </c>
      <c r="U130" t="s">
        <v>1876</v>
      </c>
      <c r="V130" t="s">
        <v>1877</v>
      </c>
      <c r="W130">
        <v>0</v>
      </c>
      <c r="X130">
        <v>5</v>
      </c>
      <c r="Y130">
        <v>0</v>
      </c>
      <c r="Z130">
        <v>2</v>
      </c>
      <c r="AA130">
        <v>3</v>
      </c>
      <c r="AB130">
        <v>2</v>
      </c>
      <c r="AC130">
        <v>4</v>
      </c>
      <c r="AD130">
        <v>4</v>
      </c>
      <c r="AE130">
        <v>4</v>
      </c>
      <c r="AF130">
        <v>3</v>
      </c>
      <c r="AG130">
        <v>3</v>
      </c>
      <c r="AH130">
        <v>4</v>
      </c>
      <c r="AI130">
        <v>4</v>
      </c>
      <c r="AJ130">
        <v>4</v>
      </c>
      <c r="AK130" t="s">
        <v>1663</v>
      </c>
    </row>
    <row r="131" spans="1:37" x14ac:dyDescent="0.25">
      <c r="A131" t="s">
        <v>200</v>
      </c>
      <c r="B131" t="s">
        <v>78</v>
      </c>
      <c r="C131" t="s">
        <v>406</v>
      </c>
      <c r="D131" t="s">
        <v>1866</v>
      </c>
      <c r="E131" t="s">
        <v>1867</v>
      </c>
      <c r="G131" t="s">
        <v>1868</v>
      </c>
      <c r="H131" t="s">
        <v>1887</v>
      </c>
      <c r="I131" t="s">
        <v>1883</v>
      </c>
      <c r="J131" t="s">
        <v>1866</v>
      </c>
      <c r="K131" t="s">
        <v>1872</v>
      </c>
      <c r="L131" t="s">
        <v>1872</v>
      </c>
      <c r="M131" t="s">
        <v>1872</v>
      </c>
      <c r="N131" t="s">
        <v>1873</v>
      </c>
      <c r="O131" t="s">
        <v>1873</v>
      </c>
      <c r="P131" t="s">
        <v>1873</v>
      </c>
      <c r="Q131" t="s">
        <v>1872</v>
      </c>
      <c r="R131" t="s">
        <v>1872</v>
      </c>
      <c r="V131" t="s">
        <v>1877</v>
      </c>
      <c r="W131">
        <v>0</v>
      </c>
      <c r="X131">
        <v>5</v>
      </c>
      <c r="Y131">
        <v>0</v>
      </c>
      <c r="AA131">
        <v>2</v>
      </c>
      <c r="AC131">
        <v>4</v>
      </c>
      <c r="AD131">
        <v>4</v>
      </c>
      <c r="AE131">
        <v>4</v>
      </c>
      <c r="AF131">
        <v>3</v>
      </c>
      <c r="AG131">
        <v>3</v>
      </c>
      <c r="AH131">
        <v>3</v>
      </c>
      <c r="AI131">
        <v>4</v>
      </c>
      <c r="AJ131">
        <v>4</v>
      </c>
      <c r="AK131" t="s">
        <v>200</v>
      </c>
    </row>
    <row r="132" spans="1:37" x14ac:dyDescent="0.25">
      <c r="A132" t="s">
        <v>200</v>
      </c>
      <c r="B132" t="s">
        <v>78</v>
      </c>
      <c r="C132" t="s">
        <v>406</v>
      </c>
      <c r="D132" t="s">
        <v>1866</v>
      </c>
      <c r="E132" t="s">
        <v>1867</v>
      </c>
      <c r="G132" t="s">
        <v>1868</v>
      </c>
      <c r="H132" t="s">
        <v>1869</v>
      </c>
      <c r="I132" t="s">
        <v>1870</v>
      </c>
      <c r="J132" t="s">
        <v>1866</v>
      </c>
      <c r="K132" t="s">
        <v>1872</v>
      </c>
      <c r="L132" t="s">
        <v>1872</v>
      </c>
      <c r="M132" t="s">
        <v>1872</v>
      </c>
      <c r="N132" t="s">
        <v>1872</v>
      </c>
      <c r="O132" t="s">
        <v>1872</v>
      </c>
      <c r="P132" t="s">
        <v>1872</v>
      </c>
      <c r="Q132" t="s">
        <v>1872</v>
      </c>
      <c r="R132" t="s">
        <v>1872</v>
      </c>
      <c r="U132" t="s">
        <v>1876</v>
      </c>
      <c r="V132" t="s">
        <v>1877</v>
      </c>
      <c r="W132">
        <v>0</v>
      </c>
      <c r="X132">
        <v>5</v>
      </c>
      <c r="Y132">
        <v>0</v>
      </c>
      <c r="Z132">
        <v>2</v>
      </c>
      <c r="AA132">
        <v>2</v>
      </c>
      <c r="AB132">
        <v>2</v>
      </c>
      <c r="AC132">
        <v>4</v>
      </c>
      <c r="AD132">
        <v>4</v>
      </c>
      <c r="AE132">
        <v>4</v>
      </c>
      <c r="AF132">
        <v>4</v>
      </c>
      <c r="AG132">
        <v>4</v>
      </c>
      <c r="AH132">
        <v>4</v>
      </c>
      <c r="AI132">
        <v>4</v>
      </c>
      <c r="AJ132">
        <v>4</v>
      </c>
      <c r="AK132" t="s">
        <v>200</v>
      </c>
    </row>
    <row r="133" spans="1:37" x14ac:dyDescent="0.25">
      <c r="A133" t="s">
        <v>1689</v>
      </c>
      <c r="B133" t="s">
        <v>79</v>
      </c>
      <c r="C133" t="s">
        <v>1688</v>
      </c>
      <c r="D133" t="s">
        <v>1877</v>
      </c>
      <c r="E133" t="s">
        <v>1879</v>
      </c>
      <c r="G133" t="s">
        <v>1878</v>
      </c>
      <c r="H133" t="s">
        <v>1869</v>
      </c>
      <c r="I133" t="s">
        <v>1870</v>
      </c>
      <c r="J133" t="s">
        <v>1866</v>
      </c>
      <c r="K133" t="s">
        <v>1873</v>
      </c>
      <c r="L133" t="s">
        <v>1873</v>
      </c>
      <c r="M133" t="s">
        <v>1872</v>
      </c>
      <c r="N133" t="s">
        <v>1873</v>
      </c>
      <c r="O133" t="s">
        <v>1873</v>
      </c>
      <c r="P133" t="s">
        <v>1872</v>
      </c>
      <c r="Q133" t="s">
        <v>1872</v>
      </c>
      <c r="R133" t="s">
        <v>1873</v>
      </c>
      <c r="U133" t="s">
        <v>1876</v>
      </c>
      <c r="V133" t="s">
        <v>1877</v>
      </c>
      <c r="W133">
        <v>1</v>
      </c>
      <c r="X133">
        <v>4</v>
      </c>
      <c r="Y133">
        <v>0</v>
      </c>
      <c r="Z133">
        <v>2</v>
      </c>
      <c r="AA133">
        <v>3</v>
      </c>
      <c r="AB133">
        <v>2</v>
      </c>
      <c r="AC133">
        <v>3</v>
      </c>
      <c r="AD133">
        <v>3</v>
      </c>
      <c r="AE133">
        <v>4</v>
      </c>
      <c r="AF133">
        <v>3</v>
      </c>
      <c r="AG133">
        <v>3</v>
      </c>
      <c r="AH133">
        <v>4</v>
      </c>
      <c r="AI133">
        <v>4</v>
      </c>
      <c r="AJ133">
        <v>3</v>
      </c>
      <c r="AK133" t="s">
        <v>1689</v>
      </c>
    </row>
    <row r="134" spans="1:37" x14ac:dyDescent="0.25">
      <c r="A134" t="s">
        <v>790</v>
      </c>
      <c r="B134" t="s">
        <v>88</v>
      </c>
      <c r="C134" t="s">
        <v>368</v>
      </c>
      <c r="D134" t="s">
        <v>1866</v>
      </c>
      <c r="E134" t="s">
        <v>1867</v>
      </c>
      <c r="G134" t="s">
        <v>1888</v>
      </c>
      <c r="H134" t="s">
        <v>1887</v>
      </c>
      <c r="I134" t="s">
        <v>1870</v>
      </c>
      <c r="J134" t="s">
        <v>1866</v>
      </c>
      <c r="K134" t="s">
        <v>1873</v>
      </c>
      <c r="L134" t="s">
        <v>1873</v>
      </c>
      <c r="M134" t="s">
        <v>1873</v>
      </c>
      <c r="N134" t="s">
        <v>1873</v>
      </c>
      <c r="O134" t="s">
        <v>1873</v>
      </c>
      <c r="P134" t="s">
        <v>1873</v>
      </c>
      <c r="Q134" t="s">
        <v>1873</v>
      </c>
      <c r="R134" t="s">
        <v>1873</v>
      </c>
      <c r="U134" t="s">
        <v>1876</v>
      </c>
      <c r="V134" t="s">
        <v>1877</v>
      </c>
      <c r="W134">
        <v>0</v>
      </c>
      <c r="X134">
        <v>5</v>
      </c>
      <c r="Y134">
        <v>0</v>
      </c>
      <c r="AA134">
        <v>1</v>
      </c>
      <c r="AB134">
        <v>2</v>
      </c>
      <c r="AC134">
        <v>3</v>
      </c>
      <c r="AD134">
        <v>3</v>
      </c>
      <c r="AE134">
        <v>3</v>
      </c>
      <c r="AF134">
        <v>3</v>
      </c>
      <c r="AG134">
        <v>3</v>
      </c>
      <c r="AH134">
        <v>3</v>
      </c>
      <c r="AI134">
        <v>3</v>
      </c>
      <c r="AJ134">
        <v>3</v>
      </c>
      <c r="AK134" t="s">
        <v>790</v>
      </c>
    </row>
    <row r="135" spans="1:37" x14ac:dyDescent="0.25">
      <c r="A135" t="s">
        <v>202</v>
      </c>
      <c r="B135" t="s">
        <v>88</v>
      </c>
      <c r="C135" t="s">
        <v>448</v>
      </c>
      <c r="D135" t="s">
        <v>1866</v>
      </c>
      <c r="E135" t="s">
        <v>1867</v>
      </c>
      <c r="G135" t="s">
        <v>1868</v>
      </c>
      <c r="H135" t="s">
        <v>1869</v>
      </c>
      <c r="I135" t="s">
        <v>1870</v>
      </c>
      <c r="J135" t="s">
        <v>1882</v>
      </c>
      <c r="K135" t="s">
        <v>1872</v>
      </c>
      <c r="L135" t="s">
        <v>1872</v>
      </c>
      <c r="M135" t="s">
        <v>1872</v>
      </c>
      <c r="N135" t="s">
        <v>1872</v>
      </c>
      <c r="O135" t="s">
        <v>1872</v>
      </c>
      <c r="P135" t="s">
        <v>1872</v>
      </c>
      <c r="Q135" t="s">
        <v>1872</v>
      </c>
      <c r="R135" t="s">
        <v>1872</v>
      </c>
      <c r="U135" t="s">
        <v>1877</v>
      </c>
      <c r="V135" t="s">
        <v>1877</v>
      </c>
      <c r="W135">
        <v>0</v>
      </c>
      <c r="X135">
        <v>5</v>
      </c>
      <c r="Y135">
        <v>0</v>
      </c>
      <c r="Z135">
        <v>2</v>
      </c>
      <c r="AA135">
        <v>2</v>
      </c>
      <c r="AB135">
        <v>3</v>
      </c>
      <c r="AC135">
        <v>4</v>
      </c>
      <c r="AD135">
        <v>4</v>
      </c>
      <c r="AE135">
        <v>4</v>
      </c>
      <c r="AF135">
        <v>4</v>
      </c>
      <c r="AG135">
        <v>4</v>
      </c>
      <c r="AH135">
        <v>4</v>
      </c>
      <c r="AI135">
        <v>4</v>
      </c>
      <c r="AJ135">
        <v>4</v>
      </c>
      <c r="AK135" t="s">
        <v>202</v>
      </c>
    </row>
    <row r="136" spans="1:37" x14ac:dyDescent="0.25">
      <c r="A136" t="s">
        <v>1823</v>
      </c>
      <c r="B136" t="s">
        <v>114</v>
      </c>
      <c r="C136" t="s">
        <v>530</v>
      </c>
      <c r="D136" t="s">
        <v>1866</v>
      </c>
      <c r="E136" t="s">
        <v>1867</v>
      </c>
      <c r="G136" t="s">
        <v>1878</v>
      </c>
      <c r="H136" t="s">
        <v>1887</v>
      </c>
      <c r="I136" t="s">
        <v>1870</v>
      </c>
      <c r="J136" t="s">
        <v>1866</v>
      </c>
      <c r="K136" t="s">
        <v>1872</v>
      </c>
      <c r="L136" t="s">
        <v>1872</v>
      </c>
      <c r="M136" t="s">
        <v>1872</v>
      </c>
      <c r="N136" t="s">
        <v>1872</v>
      </c>
      <c r="O136" t="s">
        <v>1873</v>
      </c>
      <c r="P136" t="s">
        <v>1871</v>
      </c>
      <c r="Q136" t="s">
        <v>1871</v>
      </c>
      <c r="R136" t="s">
        <v>1871</v>
      </c>
      <c r="U136" t="s">
        <v>1877</v>
      </c>
      <c r="V136" t="s">
        <v>1877</v>
      </c>
      <c r="W136">
        <v>0</v>
      </c>
      <c r="X136">
        <v>5</v>
      </c>
      <c r="Y136">
        <v>0</v>
      </c>
      <c r="AA136">
        <v>3</v>
      </c>
      <c r="AB136">
        <v>3</v>
      </c>
      <c r="AC136">
        <v>4</v>
      </c>
      <c r="AD136">
        <v>4</v>
      </c>
      <c r="AE136">
        <v>4</v>
      </c>
      <c r="AF136">
        <v>4</v>
      </c>
      <c r="AG136">
        <v>3</v>
      </c>
      <c r="AH136">
        <v>5</v>
      </c>
      <c r="AI136">
        <v>5</v>
      </c>
      <c r="AJ136">
        <v>5</v>
      </c>
      <c r="AK136" t="s">
        <v>1823</v>
      </c>
    </row>
    <row r="137" spans="1:37" x14ac:dyDescent="0.25">
      <c r="A137" t="s">
        <v>1726</v>
      </c>
      <c r="B137" t="s">
        <v>106</v>
      </c>
      <c r="C137" t="s">
        <v>408</v>
      </c>
      <c r="D137" t="s">
        <v>1866</v>
      </c>
      <c r="E137" t="s">
        <v>1867</v>
      </c>
      <c r="G137" t="s">
        <v>1868</v>
      </c>
      <c r="H137" t="s">
        <v>1869</v>
      </c>
      <c r="I137" t="s">
        <v>1870</v>
      </c>
      <c r="J137" t="s">
        <v>1866</v>
      </c>
      <c r="K137" t="s">
        <v>1872</v>
      </c>
      <c r="L137" t="s">
        <v>1872</v>
      </c>
      <c r="M137" t="s">
        <v>1873</v>
      </c>
      <c r="N137" t="s">
        <v>1872</v>
      </c>
      <c r="O137" t="s">
        <v>1872</v>
      </c>
      <c r="P137" t="s">
        <v>1871</v>
      </c>
      <c r="Q137" t="s">
        <v>1873</v>
      </c>
      <c r="R137" t="s">
        <v>1872</v>
      </c>
      <c r="U137" t="s">
        <v>1877</v>
      </c>
      <c r="V137" t="s">
        <v>1877</v>
      </c>
      <c r="W137">
        <v>0</v>
      </c>
      <c r="X137">
        <v>5</v>
      </c>
      <c r="Y137">
        <v>0</v>
      </c>
      <c r="Z137">
        <v>2</v>
      </c>
      <c r="AA137">
        <v>2</v>
      </c>
      <c r="AB137">
        <v>3</v>
      </c>
      <c r="AC137">
        <v>4</v>
      </c>
      <c r="AD137">
        <v>4</v>
      </c>
      <c r="AE137">
        <v>3</v>
      </c>
      <c r="AF137">
        <v>4</v>
      </c>
      <c r="AG137">
        <v>4</v>
      </c>
      <c r="AH137">
        <v>5</v>
      </c>
      <c r="AI137">
        <v>3</v>
      </c>
      <c r="AJ137">
        <v>4</v>
      </c>
      <c r="AK137" t="s">
        <v>1726</v>
      </c>
    </row>
    <row r="138" spans="1:37" x14ac:dyDescent="0.25">
      <c r="A138" t="s">
        <v>1160</v>
      </c>
      <c r="B138" t="s">
        <v>106</v>
      </c>
      <c r="C138" t="s">
        <v>538</v>
      </c>
      <c r="D138" t="s">
        <v>1866</v>
      </c>
      <c r="E138" t="s">
        <v>1867</v>
      </c>
      <c r="G138" t="s">
        <v>1888</v>
      </c>
      <c r="H138" t="s">
        <v>1869</v>
      </c>
      <c r="I138" t="s">
        <v>1870</v>
      </c>
      <c r="J138" t="s">
        <v>1866</v>
      </c>
      <c r="K138" t="s">
        <v>1872</v>
      </c>
      <c r="L138" t="s">
        <v>1872</v>
      </c>
      <c r="M138" t="s">
        <v>1872</v>
      </c>
      <c r="N138" t="s">
        <v>1873</v>
      </c>
      <c r="O138" t="s">
        <v>1874</v>
      </c>
      <c r="P138" t="s">
        <v>1873</v>
      </c>
      <c r="Q138" t="s">
        <v>1873</v>
      </c>
      <c r="R138" t="s">
        <v>1873</v>
      </c>
      <c r="U138" t="s">
        <v>1876</v>
      </c>
      <c r="V138" t="s">
        <v>1866</v>
      </c>
      <c r="W138">
        <v>0</v>
      </c>
      <c r="X138">
        <v>5</v>
      </c>
      <c r="Y138">
        <v>0</v>
      </c>
      <c r="Z138">
        <v>2</v>
      </c>
      <c r="AA138">
        <v>1</v>
      </c>
      <c r="AB138">
        <v>2</v>
      </c>
      <c r="AC138">
        <v>4</v>
      </c>
      <c r="AD138">
        <v>4</v>
      </c>
      <c r="AE138">
        <v>4</v>
      </c>
      <c r="AF138">
        <v>3</v>
      </c>
      <c r="AG138">
        <v>2</v>
      </c>
      <c r="AH138">
        <v>3</v>
      </c>
      <c r="AI138">
        <v>3</v>
      </c>
      <c r="AJ138">
        <v>3</v>
      </c>
      <c r="AK138" t="s">
        <v>1160</v>
      </c>
    </row>
    <row r="139" spans="1:37" x14ac:dyDescent="0.25">
      <c r="A139" t="s">
        <v>1184</v>
      </c>
      <c r="B139" t="s">
        <v>106</v>
      </c>
      <c r="C139" t="s">
        <v>638</v>
      </c>
      <c r="D139" t="s">
        <v>1877</v>
      </c>
      <c r="E139" t="s">
        <v>1867</v>
      </c>
      <c r="G139" t="s">
        <v>1868</v>
      </c>
      <c r="H139" t="s">
        <v>1885</v>
      </c>
      <c r="I139" t="s">
        <v>1883</v>
      </c>
      <c r="J139" t="s">
        <v>1866</v>
      </c>
      <c r="K139" t="s">
        <v>1873</v>
      </c>
      <c r="L139" t="s">
        <v>1873</v>
      </c>
      <c r="M139" t="s">
        <v>1873</v>
      </c>
      <c r="N139" t="s">
        <v>1873</v>
      </c>
      <c r="O139" t="s">
        <v>1873</v>
      </c>
      <c r="P139" t="s">
        <v>1873</v>
      </c>
      <c r="Q139" t="s">
        <v>1873</v>
      </c>
      <c r="R139" t="s">
        <v>1873</v>
      </c>
      <c r="U139" t="s">
        <v>1876</v>
      </c>
      <c r="V139" t="s">
        <v>1866</v>
      </c>
      <c r="W139">
        <v>1</v>
      </c>
      <c r="X139">
        <v>5</v>
      </c>
      <c r="Y139">
        <v>0</v>
      </c>
      <c r="Z139">
        <v>1</v>
      </c>
      <c r="AA139">
        <v>2</v>
      </c>
      <c r="AB139">
        <v>2</v>
      </c>
      <c r="AC139">
        <v>3</v>
      </c>
      <c r="AD139">
        <v>3</v>
      </c>
      <c r="AE139">
        <v>3</v>
      </c>
      <c r="AF139">
        <v>3</v>
      </c>
      <c r="AG139">
        <v>3</v>
      </c>
      <c r="AH139">
        <v>3</v>
      </c>
      <c r="AI139">
        <v>3</v>
      </c>
      <c r="AJ139">
        <v>3</v>
      </c>
      <c r="AK139" t="s">
        <v>1184</v>
      </c>
    </row>
    <row r="140" spans="1:37" x14ac:dyDescent="0.25">
      <c r="A140" t="s">
        <v>207</v>
      </c>
      <c r="B140" t="s">
        <v>110</v>
      </c>
      <c r="C140" t="s">
        <v>406</v>
      </c>
      <c r="D140" t="s">
        <v>1866</v>
      </c>
      <c r="E140" t="s">
        <v>1884</v>
      </c>
      <c r="G140" t="s">
        <v>1868</v>
      </c>
      <c r="H140" t="s">
        <v>1887</v>
      </c>
      <c r="I140" t="s">
        <v>1883</v>
      </c>
      <c r="J140" t="s">
        <v>1866</v>
      </c>
      <c r="K140" t="s">
        <v>1872</v>
      </c>
      <c r="L140" t="s">
        <v>1872</v>
      </c>
      <c r="M140" t="s">
        <v>1872</v>
      </c>
      <c r="N140" t="s">
        <v>1873</v>
      </c>
      <c r="O140" t="s">
        <v>1873</v>
      </c>
      <c r="P140" t="s">
        <v>1874</v>
      </c>
      <c r="Q140" t="s">
        <v>1873</v>
      </c>
      <c r="R140" t="s">
        <v>1872</v>
      </c>
      <c r="U140" t="s">
        <v>1876</v>
      </c>
      <c r="V140" t="s">
        <v>1877</v>
      </c>
      <c r="W140">
        <v>0</v>
      </c>
      <c r="X140">
        <v>3</v>
      </c>
      <c r="Y140">
        <v>0</v>
      </c>
      <c r="AA140">
        <v>2</v>
      </c>
      <c r="AB140">
        <v>2</v>
      </c>
      <c r="AC140">
        <v>4</v>
      </c>
      <c r="AD140">
        <v>4</v>
      </c>
      <c r="AE140">
        <v>4</v>
      </c>
      <c r="AF140">
        <v>3</v>
      </c>
      <c r="AG140">
        <v>3</v>
      </c>
      <c r="AH140">
        <v>2</v>
      </c>
      <c r="AI140">
        <v>3</v>
      </c>
      <c r="AJ140">
        <v>4</v>
      </c>
      <c r="AK140" t="s">
        <v>207</v>
      </c>
    </row>
    <row r="141" spans="1:37" x14ac:dyDescent="0.25">
      <c r="A141" t="s">
        <v>1211</v>
      </c>
      <c r="B141" t="s">
        <v>110</v>
      </c>
      <c r="C141" t="s">
        <v>528</v>
      </c>
      <c r="D141" t="s">
        <v>1866</v>
      </c>
      <c r="E141" t="s">
        <v>1884</v>
      </c>
      <c r="G141" t="s">
        <v>1888</v>
      </c>
      <c r="H141" t="s">
        <v>1887</v>
      </c>
      <c r="I141" t="s">
        <v>1870</v>
      </c>
      <c r="J141" t="s">
        <v>1866</v>
      </c>
      <c r="K141" t="s">
        <v>1873</v>
      </c>
      <c r="L141" t="s">
        <v>1873</v>
      </c>
      <c r="M141" t="s">
        <v>1873</v>
      </c>
      <c r="N141" t="s">
        <v>1873</v>
      </c>
      <c r="O141" t="s">
        <v>1873</v>
      </c>
      <c r="P141" t="s">
        <v>1873</v>
      </c>
      <c r="Q141" t="s">
        <v>1873</v>
      </c>
      <c r="R141" t="s">
        <v>1873</v>
      </c>
      <c r="U141" t="s">
        <v>1877</v>
      </c>
      <c r="V141" t="s">
        <v>1866</v>
      </c>
      <c r="W141">
        <v>0</v>
      </c>
      <c r="X141">
        <v>3</v>
      </c>
      <c r="Y141">
        <v>0</v>
      </c>
      <c r="AA141">
        <v>1</v>
      </c>
      <c r="AB141">
        <v>3</v>
      </c>
      <c r="AC141">
        <v>3</v>
      </c>
      <c r="AD141">
        <v>3</v>
      </c>
      <c r="AE141">
        <v>3</v>
      </c>
      <c r="AF141">
        <v>3</v>
      </c>
      <c r="AG141">
        <v>3</v>
      </c>
      <c r="AH141">
        <v>3</v>
      </c>
      <c r="AI141">
        <v>3</v>
      </c>
      <c r="AJ141">
        <v>3</v>
      </c>
      <c r="AK141" t="s">
        <v>1211</v>
      </c>
    </row>
    <row r="142" spans="1:37" x14ac:dyDescent="0.25">
      <c r="A142" t="s">
        <v>1215</v>
      </c>
      <c r="B142" t="s">
        <v>110</v>
      </c>
      <c r="C142" t="s">
        <v>953</v>
      </c>
      <c r="D142" t="s">
        <v>1866</v>
      </c>
      <c r="E142" t="s">
        <v>1879</v>
      </c>
      <c r="G142" t="s">
        <v>1888</v>
      </c>
      <c r="H142" t="s">
        <v>1869</v>
      </c>
      <c r="I142" t="s">
        <v>1870</v>
      </c>
      <c r="J142" t="s">
        <v>1882</v>
      </c>
      <c r="K142" t="s">
        <v>1872</v>
      </c>
      <c r="L142" t="s">
        <v>1872</v>
      </c>
      <c r="M142" t="s">
        <v>1871</v>
      </c>
      <c r="N142" t="s">
        <v>1871</v>
      </c>
      <c r="O142" t="s">
        <v>1871</v>
      </c>
      <c r="P142" t="s">
        <v>1871</v>
      </c>
      <c r="Q142" t="s">
        <v>1871</v>
      </c>
      <c r="R142" t="s">
        <v>1871</v>
      </c>
      <c r="U142" t="s">
        <v>1877</v>
      </c>
      <c r="V142" t="s">
        <v>1877</v>
      </c>
      <c r="W142">
        <v>0</v>
      </c>
      <c r="X142">
        <v>4</v>
      </c>
      <c r="Y142">
        <v>0</v>
      </c>
      <c r="Z142">
        <v>2</v>
      </c>
      <c r="AA142">
        <v>1</v>
      </c>
      <c r="AB142">
        <v>3</v>
      </c>
      <c r="AC142">
        <v>4</v>
      </c>
      <c r="AD142">
        <v>4</v>
      </c>
      <c r="AE142">
        <v>5</v>
      </c>
      <c r="AF142">
        <v>5</v>
      </c>
      <c r="AG142">
        <v>5</v>
      </c>
      <c r="AH142">
        <v>5</v>
      </c>
      <c r="AI142">
        <v>5</v>
      </c>
      <c r="AJ142">
        <v>5</v>
      </c>
      <c r="AK142" t="s">
        <v>1215</v>
      </c>
    </row>
    <row r="143" spans="1:37" x14ac:dyDescent="0.25">
      <c r="A143" t="s">
        <v>181</v>
      </c>
      <c r="B143" t="s">
        <v>15</v>
      </c>
      <c r="C143" t="s">
        <v>368</v>
      </c>
      <c r="D143" t="s">
        <v>1866</v>
      </c>
      <c r="E143" t="s">
        <v>1867</v>
      </c>
      <c r="G143" t="s">
        <v>1878</v>
      </c>
      <c r="H143" t="s">
        <v>1880</v>
      </c>
      <c r="I143" t="s">
        <v>1881</v>
      </c>
      <c r="J143" t="s">
        <v>1882</v>
      </c>
      <c r="K143" t="s">
        <v>1871</v>
      </c>
      <c r="L143" t="s">
        <v>1871</v>
      </c>
      <c r="M143" t="s">
        <v>1871</v>
      </c>
      <c r="N143" t="s">
        <v>1871</v>
      </c>
      <c r="O143" t="s">
        <v>1871</v>
      </c>
      <c r="P143" t="s">
        <v>1871</v>
      </c>
      <c r="Q143" t="s">
        <v>1871</v>
      </c>
      <c r="R143" t="s">
        <v>1871</v>
      </c>
      <c r="S143" t="s">
        <v>1889</v>
      </c>
      <c r="U143" t="s">
        <v>1877</v>
      </c>
      <c r="V143" t="s">
        <v>1877</v>
      </c>
      <c r="W143">
        <v>0</v>
      </c>
      <c r="X143">
        <v>5</v>
      </c>
      <c r="Y143">
        <v>0</v>
      </c>
      <c r="Z143">
        <v>3</v>
      </c>
      <c r="AA143">
        <v>3</v>
      </c>
      <c r="AB143">
        <v>3</v>
      </c>
      <c r="AC143">
        <v>5</v>
      </c>
      <c r="AD143">
        <v>5</v>
      </c>
      <c r="AE143">
        <v>5</v>
      </c>
      <c r="AF143">
        <v>5</v>
      </c>
      <c r="AG143">
        <v>5</v>
      </c>
      <c r="AH143">
        <v>5</v>
      </c>
      <c r="AI143">
        <v>5</v>
      </c>
      <c r="AJ143">
        <v>5</v>
      </c>
      <c r="AK143" t="s">
        <v>181</v>
      </c>
    </row>
    <row r="144" spans="1:37" x14ac:dyDescent="0.25">
      <c r="A144" t="s">
        <v>602</v>
      </c>
      <c r="B144" t="s">
        <v>15</v>
      </c>
      <c r="C144" t="s">
        <v>448</v>
      </c>
      <c r="D144" t="s">
        <v>1866</v>
      </c>
      <c r="E144" t="s">
        <v>1879</v>
      </c>
      <c r="G144" t="s">
        <v>1878</v>
      </c>
      <c r="H144" t="s">
        <v>1880</v>
      </c>
      <c r="I144" t="s">
        <v>1870</v>
      </c>
      <c r="J144" t="s">
        <v>1882</v>
      </c>
      <c r="K144" t="s">
        <v>1871</v>
      </c>
      <c r="L144" t="s">
        <v>1871</v>
      </c>
      <c r="M144" t="s">
        <v>1872</v>
      </c>
      <c r="N144" t="s">
        <v>1871</v>
      </c>
      <c r="O144" t="s">
        <v>1871</v>
      </c>
      <c r="P144" t="s">
        <v>1872</v>
      </c>
      <c r="Q144" t="s">
        <v>1871</v>
      </c>
      <c r="R144" t="s">
        <v>1871</v>
      </c>
      <c r="S144" t="s">
        <v>1890</v>
      </c>
      <c r="U144" t="s">
        <v>1877</v>
      </c>
      <c r="V144" t="s">
        <v>1877</v>
      </c>
      <c r="W144">
        <v>0</v>
      </c>
      <c r="X144">
        <v>4</v>
      </c>
      <c r="Y144">
        <v>0</v>
      </c>
      <c r="Z144">
        <v>3</v>
      </c>
      <c r="AA144">
        <v>3</v>
      </c>
      <c r="AB144">
        <v>3</v>
      </c>
      <c r="AC144">
        <v>5</v>
      </c>
      <c r="AD144">
        <v>5</v>
      </c>
      <c r="AE144">
        <v>4</v>
      </c>
      <c r="AF144">
        <v>5</v>
      </c>
      <c r="AG144">
        <v>5</v>
      </c>
      <c r="AH144">
        <v>4</v>
      </c>
      <c r="AI144">
        <v>5</v>
      </c>
      <c r="AJ144">
        <v>5</v>
      </c>
      <c r="AK144" t="s">
        <v>602</v>
      </c>
    </row>
    <row r="145" spans="1:37" x14ac:dyDescent="0.25">
      <c r="A145" t="s">
        <v>607</v>
      </c>
      <c r="B145" t="s">
        <v>15</v>
      </c>
      <c r="C145" t="s">
        <v>458</v>
      </c>
      <c r="D145" t="s">
        <v>1866</v>
      </c>
      <c r="E145" t="s">
        <v>1879</v>
      </c>
      <c r="G145" t="s">
        <v>1868</v>
      </c>
      <c r="H145" t="s">
        <v>1880</v>
      </c>
      <c r="I145" t="s">
        <v>1870</v>
      </c>
      <c r="J145" t="s">
        <v>1882</v>
      </c>
      <c r="K145" t="s">
        <v>1871</v>
      </c>
      <c r="L145" t="s">
        <v>1871</v>
      </c>
      <c r="M145" t="s">
        <v>1871</v>
      </c>
      <c r="N145" t="s">
        <v>1871</v>
      </c>
      <c r="O145" t="s">
        <v>1871</v>
      </c>
      <c r="P145" t="s">
        <v>1871</v>
      </c>
      <c r="Q145" t="s">
        <v>1871</v>
      </c>
      <c r="R145" t="s">
        <v>1871</v>
      </c>
      <c r="S145" t="s">
        <v>1866</v>
      </c>
      <c r="U145" t="s">
        <v>1877</v>
      </c>
      <c r="W145">
        <v>0</v>
      </c>
      <c r="X145">
        <v>4</v>
      </c>
      <c r="Y145">
        <v>0</v>
      </c>
      <c r="Z145">
        <v>3</v>
      </c>
      <c r="AA145">
        <v>2</v>
      </c>
      <c r="AB145">
        <v>3</v>
      </c>
      <c r="AC145">
        <v>5</v>
      </c>
      <c r="AD145">
        <v>5</v>
      </c>
      <c r="AE145">
        <v>5</v>
      </c>
      <c r="AF145">
        <v>5</v>
      </c>
      <c r="AG145">
        <v>5</v>
      </c>
      <c r="AH145">
        <v>5</v>
      </c>
      <c r="AI145">
        <v>5</v>
      </c>
      <c r="AJ145">
        <v>5</v>
      </c>
      <c r="AK145" t="s">
        <v>607</v>
      </c>
    </row>
    <row r="146" spans="1:37" x14ac:dyDescent="0.25">
      <c r="A146" t="s">
        <v>1444</v>
      </c>
      <c r="B146" t="s">
        <v>33</v>
      </c>
      <c r="C146" t="s">
        <v>524</v>
      </c>
      <c r="D146" t="s">
        <v>1866</v>
      </c>
      <c r="E146" t="s">
        <v>1867</v>
      </c>
      <c r="G146" t="s">
        <v>1878</v>
      </c>
      <c r="H146" t="s">
        <v>1880</v>
      </c>
      <c r="I146" t="s">
        <v>1883</v>
      </c>
      <c r="J146" t="s">
        <v>1882</v>
      </c>
      <c r="K146" t="s">
        <v>1871</v>
      </c>
      <c r="L146" t="s">
        <v>1871</v>
      </c>
      <c r="M146" t="s">
        <v>1872</v>
      </c>
      <c r="N146" t="s">
        <v>1872</v>
      </c>
      <c r="O146" t="s">
        <v>1871</v>
      </c>
      <c r="P146" t="s">
        <v>1871</v>
      </c>
      <c r="Q146" t="s">
        <v>1871</v>
      </c>
      <c r="R146" t="s">
        <v>1871</v>
      </c>
      <c r="S146" t="s">
        <v>1891</v>
      </c>
      <c r="U146" t="s">
        <v>1877</v>
      </c>
      <c r="V146" t="s">
        <v>1877</v>
      </c>
      <c r="W146">
        <v>0</v>
      </c>
      <c r="X146">
        <v>5</v>
      </c>
      <c r="Y146">
        <v>0</v>
      </c>
      <c r="Z146">
        <v>3</v>
      </c>
      <c r="AA146">
        <v>3</v>
      </c>
      <c r="AB146">
        <v>3</v>
      </c>
      <c r="AC146">
        <v>5</v>
      </c>
      <c r="AD146">
        <v>5</v>
      </c>
      <c r="AE146">
        <v>4</v>
      </c>
      <c r="AF146">
        <v>4</v>
      </c>
      <c r="AG146">
        <v>5</v>
      </c>
      <c r="AH146">
        <v>5</v>
      </c>
      <c r="AI146">
        <v>5</v>
      </c>
      <c r="AJ146">
        <v>5</v>
      </c>
      <c r="AK146" t="s">
        <v>1444</v>
      </c>
    </row>
    <row r="147" spans="1:37" x14ac:dyDescent="0.25">
      <c r="A147" t="s">
        <v>1445</v>
      </c>
      <c r="B147" t="s">
        <v>33</v>
      </c>
      <c r="C147" t="s">
        <v>530</v>
      </c>
      <c r="D147" t="s">
        <v>1866</v>
      </c>
      <c r="E147" t="s">
        <v>1879</v>
      </c>
      <c r="G147" t="s">
        <v>1868</v>
      </c>
      <c r="H147" t="s">
        <v>1869</v>
      </c>
      <c r="I147" t="s">
        <v>1870</v>
      </c>
      <c r="J147" t="s">
        <v>1882</v>
      </c>
      <c r="K147" t="s">
        <v>1872</v>
      </c>
      <c r="L147" t="s">
        <v>1872</v>
      </c>
      <c r="M147" t="s">
        <v>1872</v>
      </c>
      <c r="N147" t="s">
        <v>1871</v>
      </c>
      <c r="O147" t="s">
        <v>1871</v>
      </c>
      <c r="P147" t="s">
        <v>1872</v>
      </c>
      <c r="Q147" t="s">
        <v>1872</v>
      </c>
      <c r="R147" t="s">
        <v>1871</v>
      </c>
      <c r="S147" t="s">
        <v>1866</v>
      </c>
      <c r="U147" t="s">
        <v>1877</v>
      </c>
      <c r="W147">
        <v>0</v>
      </c>
      <c r="X147">
        <v>4</v>
      </c>
      <c r="Y147">
        <v>0</v>
      </c>
      <c r="Z147">
        <v>2</v>
      </c>
      <c r="AA147">
        <v>2</v>
      </c>
      <c r="AB147">
        <v>3</v>
      </c>
      <c r="AC147">
        <v>4</v>
      </c>
      <c r="AD147">
        <v>4</v>
      </c>
      <c r="AE147">
        <v>4</v>
      </c>
      <c r="AF147">
        <v>5</v>
      </c>
      <c r="AG147">
        <v>5</v>
      </c>
      <c r="AH147">
        <v>4</v>
      </c>
      <c r="AI147">
        <v>4</v>
      </c>
      <c r="AJ147">
        <v>5</v>
      </c>
      <c r="AK147" t="s">
        <v>1445</v>
      </c>
    </row>
    <row r="148" spans="1:37" x14ac:dyDescent="0.25">
      <c r="A148" t="s">
        <v>1445</v>
      </c>
      <c r="B148" t="s">
        <v>33</v>
      </c>
      <c r="C148" t="s">
        <v>530</v>
      </c>
      <c r="D148" t="s">
        <v>1866</v>
      </c>
      <c r="E148" t="s">
        <v>1879</v>
      </c>
      <c r="G148" t="s">
        <v>1878</v>
      </c>
      <c r="H148" t="s">
        <v>1880</v>
      </c>
      <c r="I148" t="s">
        <v>1870</v>
      </c>
      <c r="J148" t="s">
        <v>1882</v>
      </c>
      <c r="K148" t="s">
        <v>1871</v>
      </c>
      <c r="L148" t="s">
        <v>1871</v>
      </c>
      <c r="M148" t="s">
        <v>1871</v>
      </c>
      <c r="N148" t="s">
        <v>1871</v>
      </c>
      <c r="O148" t="s">
        <v>1871</v>
      </c>
      <c r="P148" t="s">
        <v>1871</v>
      </c>
      <c r="Q148" t="s">
        <v>1871</v>
      </c>
      <c r="R148" t="s">
        <v>1871</v>
      </c>
      <c r="S148" t="s">
        <v>1892</v>
      </c>
      <c r="U148" t="s">
        <v>1877</v>
      </c>
      <c r="W148">
        <v>0</v>
      </c>
      <c r="X148">
        <v>4</v>
      </c>
      <c r="Y148">
        <v>0</v>
      </c>
      <c r="Z148">
        <v>3</v>
      </c>
      <c r="AA148">
        <v>3</v>
      </c>
      <c r="AB148">
        <v>3</v>
      </c>
      <c r="AC148">
        <v>5</v>
      </c>
      <c r="AD148">
        <v>5</v>
      </c>
      <c r="AE148">
        <v>5</v>
      </c>
      <c r="AF148">
        <v>5</v>
      </c>
      <c r="AG148">
        <v>5</v>
      </c>
      <c r="AH148">
        <v>5</v>
      </c>
      <c r="AI148">
        <v>5</v>
      </c>
      <c r="AJ148">
        <v>5</v>
      </c>
      <c r="AK148" t="s">
        <v>1445</v>
      </c>
    </row>
    <row r="149" spans="1:37" x14ac:dyDescent="0.25">
      <c r="A149" t="s">
        <v>1445</v>
      </c>
      <c r="B149" t="s">
        <v>33</v>
      </c>
      <c r="C149" t="s">
        <v>530</v>
      </c>
      <c r="D149" t="s">
        <v>1866</v>
      </c>
      <c r="E149" t="s">
        <v>1867</v>
      </c>
      <c r="G149" t="s">
        <v>1878</v>
      </c>
      <c r="H149" t="s">
        <v>1869</v>
      </c>
      <c r="I149" t="s">
        <v>1883</v>
      </c>
      <c r="J149" t="s">
        <v>1882</v>
      </c>
      <c r="K149" t="s">
        <v>1872</v>
      </c>
      <c r="L149" t="s">
        <v>1872</v>
      </c>
      <c r="M149" t="s">
        <v>1872</v>
      </c>
      <c r="N149" t="s">
        <v>1872</v>
      </c>
      <c r="O149" t="s">
        <v>1872</v>
      </c>
      <c r="P149" t="s">
        <v>1872</v>
      </c>
      <c r="Q149" t="s">
        <v>1871</v>
      </c>
      <c r="R149" t="s">
        <v>1871</v>
      </c>
      <c r="S149" t="s">
        <v>1893</v>
      </c>
      <c r="U149" t="s">
        <v>1877</v>
      </c>
      <c r="V149" t="s">
        <v>1877</v>
      </c>
      <c r="W149">
        <v>0</v>
      </c>
      <c r="X149">
        <v>5</v>
      </c>
      <c r="Y149">
        <v>0</v>
      </c>
      <c r="Z149">
        <v>2</v>
      </c>
      <c r="AA149">
        <v>3</v>
      </c>
      <c r="AB149">
        <v>3</v>
      </c>
      <c r="AC149">
        <v>4</v>
      </c>
      <c r="AD149">
        <v>4</v>
      </c>
      <c r="AE149">
        <v>4</v>
      </c>
      <c r="AF149">
        <v>4</v>
      </c>
      <c r="AG149">
        <v>4</v>
      </c>
      <c r="AH149">
        <v>4</v>
      </c>
      <c r="AI149">
        <v>5</v>
      </c>
      <c r="AJ149">
        <v>5</v>
      </c>
      <c r="AK149" t="s">
        <v>1445</v>
      </c>
    </row>
    <row r="150" spans="1:37" x14ac:dyDescent="0.25">
      <c r="A150" t="s">
        <v>927</v>
      </c>
      <c r="B150" t="s">
        <v>39</v>
      </c>
      <c r="C150" t="s">
        <v>679</v>
      </c>
      <c r="D150" t="s">
        <v>1866</v>
      </c>
      <c r="E150" t="s">
        <v>1879</v>
      </c>
      <c r="G150" t="s">
        <v>1878</v>
      </c>
      <c r="H150" t="s">
        <v>1880</v>
      </c>
      <c r="I150" t="s">
        <v>1870</v>
      </c>
      <c r="J150" t="s">
        <v>1882</v>
      </c>
      <c r="K150" t="s">
        <v>1871</v>
      </c>
      <c r="L150" t="s">
        <v>1871</v>
      </c>
      <c r="M150" t="s">
        <v>1873</v>
      </c>
      <c r="N150" t="s">
        <v>1871</v>
      </c>
      <c r="O150" t="s">
        <v>1872</v>
      </c>
      <c r="P150" t="s">
        <v>1871</v>
      </c>
      <c r="Q150" t="s">
        <v>1871</v>
      </c>
      <c r="R150" t="s">
        <v>1872</v>
      </c>
      <c r="S150" t="s">
        <v>1866</v>
      </c>
      <c r="U150" t="s">
        <v>1877</v>
      </c>
      <c r="V150" t="s">
        <v>1866</v>
      </c>
      <c r="W150">
        <v>0</v>
      </c>
      <c r="X150">
        <v>4</v>
      </c>
      <c r="Y150">
        <v>0</v>
      </c>
      <c r="Z150">
        <v>3</v>
      </c>
      <c r="AA150">
        <v>3</v>
      </c>
      <c r="AB150">
        <v>3</v>
      </c>
      <c r="AC150">
        <v>5</v>
      </c>
      <c r="AD150">
        <v>5</v>
      </c>
      <c r="AE150">
        <v>3</v>
      </c>
      <c r="AF150">
        <v>5</v>
      </c>
      <c r="AG150">
        <v>4</v>
      </c>
      <c r="AH150">
        <v>5</v>
      </c>
      <c r="AI150">
        <v>5</v>
      </c>
      <c r="AJ150">
        <v>4</v>
      </c>
      <c r="AK150" t="s">
        <v>927</v>
      </c>
    </row>
    <row r="151" spans="1:37" x14ac:dyDescent="0.25">
      <c r="A151" t="s">
        <v>765</v>
      </c>
      <c r="B151" t="s">
        <v>43</v>
      </c>
      <c r="C151" t="s">
        <v>365</v>
      </c>
      <c r="D151" t="s">
        <v>1866</v>
      </c>
      <c r="E151" t="s">
        <v>1867</v>
      </c>
      <c r="G151" t="s">
        <v>1868</v>
      </c>
      <c r="H151" t="s">
        <v>1869</v>
      </c>
      <c r="I151" t="s">
        <v>1870</v>
      </c>
      <c r="J151" t="s">
        <v>1866</v>
      </c>
      <c r="K151" t="s">
        <v>1871</v>
      </c>
      <c r="L151" t="s">
        <v>1871</v>
      </c>
      <c r="M151" t="s">
        <v>1871</v>
      </c>
      <c r="N151" t="s">
        <v>1873</v>
      </c>
      <c r="O151" t="s">
        <v>1873</v>
      </c>
      <c r="P151" t="s">
        <v>1873</v>
      </c>
      <c r="Q151" t="s">
        <v>1873</v>
      </c>
      <c r="R151" t="s">
        <v>1873</v>
      </c>
      <c r="S151" t="s">
        <v>1866</v>
      </c>
      <c r="U151" t="s">
        <v>1876</v>
      </c>
      <c r="V151" t="s">
        <v>1877</v>
      </c>
      <c r="W151">
        <v>0</v>
      </c>
      <c r="X151">
        <v>5</v>
      </c>
      <c r="Y151">
        <v>0</v>
      </c>
      <c r="Z151">
        <v>2</v>
      </c>
      <c r="AA151">
        <v>2</v>
      </c>
      <c r="AB151">
        <v>2</v>
      </c>
      <c r="AC151">
        <v>5</v>
      </c>
      <c r="AD151">
        <v>5</v>
      </c>
      <c r="AE151">
        <v>5</v>
      </c>
      <c r="AF151">
        <v>3</v>
      </c>
      <c r="AG151">
        <v>3</v>
      </c>
      <c r="AH151">
        <v>3</v>
      </c>
      <c r="AI151">
        <v>3</v>
      </c>
      <c r="AJ151">
        <v>3</v>
      </c>
      <c r="AK151" t="s">
        <v>765</v>
      </c>
    </row>
    <row r="152" spans="1:37" x14ac:dyDescent="0.25">
      <c r="A152" t="s">
        <v>765</v>
      </c>
      <c r="B152" t="s">
        <v>43</v>
      </c>
      <c r="C152" t="s">
        <v>365</v>
      </c>
      <c r="D152" t="s">
        <v>1866</v>
      </c>
      <c r="E152" t="s">
        <v>1879</v>
      </c>
      <c r="G152" t="s">
        <v>1878</v>
      </c>
      <c r="H152" t="s">
        <v>1869</v>
      </c>
      <c r="I152" t="s">
        <v>1870</v>
      </c>
      <c r="J152" t="s">
        <v>1866</v>
      </c>
      <c r="K152" t="s">
        <v>1872</v>
      </c>
      <c r="L152" t="s">
        <v>1872</v>
      </c>
      <c r="M152" t="s">
        <v>1872</v>
      </c>
      <c r="N152" t="s">
        <v>1873</v>
      </c>
      <c r="O152" t="s">
        <v>1873</v>
      </c>
      <c r="P152" t="s">
        <v>1871</v>
      </c>
      <c r="Q152" t="s">
        <v>1871</v>
      </c>
      <c r="R152" t="s">
        <v>1871</v>
      </c>
      <c r="S152" t="s">
        <v>1866</v>
      </c>
      <c r="U152" t="s">
        <v>1877</v>
      </c>
      <c r="V152" t="s">
        <v>1877</v>
      </c>
      <c r="W152">
        <v>0</v>
      </c>
      <c r="X152">
        <v>4</v>
      </c>
      <c r="Y152">
        <v>0</v>
      </c>
      <c r="Z152">
        <v>2</v>
      </c>
      <c r="AA152">
        <v>3</v>
      </c>
      <c r="AB152">
        <v>3</v>
      </c>
      <c r="AC152">
        <v>4</v>
      </c>
      <c r="AD152">
        <v>4</v>
      </c>
      <c r="AE152">
        <v>4</v>
      </c>
      <c r="AF152">
        <v>3</v>
      </c>
      <c r="AG152">
        <v>3</v>
      </c>
      <c r="AH152">
        <v>5</v>
      </c>
      <c r="AI152">
        <v>5</v>
      </c>
      <c r="AJ152">
        <v>5</v>
      </c>
      <c r="AK152" t="s">
        <v>765</v>
      </c>
    </row>
    <row r="153" spans="1:37" x14ac:dyDescent="0.25">
      <c r="A153" t="s">
        <v>1516</v>
      </c>
      <c r="B153" t="s">
        <v>47</v>
      </c>
      <c r="C153" t="s">
        <v>1515</v>
      </c>
      <c r="D153" t="s">
        <v>1866</v>
      </c>
      <c r="E153" t="s">
        <v>1867</v>
      </c>
      <c r="G153" t="s">
        <v>1868</v>
      </c>
      <c r="H153" t="s">
        <v>1869</v>
      </c>
      <c r="I153" t="s">
        <v>1883</v>
      </c>
      <c r="J153" t="s">
        <v>1882</v>
      </c>
      <c r="K153" t="s">
        <v>1871</v>
      </c>
      <c r="L153" t="s">
        <v>1871</v>
      </c>
      <c r="M153" t="s">
        <v>1871</v>
      </c>
      <c r="N153" t="s">
        <v>1871</v>
      </c>
      <c r="O153" t="s">
        <v>1871</v>
      </c>
      <c r="P153" t="s">
        <v>1871</v>
      </c>
      <c r="Q153" t="s">
        <v>1871</v>
      </c>
      <c r="R153" t="s">
        <v>1871</v>
      </c>
      <c r="S153" t="s">
        <v>1866</v>
      </c>
      <c r="U153" t="s">
        <v>1877</v>
      </c>
      <c r="V153" t="s">
        <v>1877</v>
      </c>
      <c r="W153">
        <v>0</v>
      </c>
      <c r="X153">
        <v>5</v>
      </c>
      <c r="Y153">
        <v>0</v>
      </c>
      <c r="Z153">
        <v>2</v>
      </c>
      <c r="AA153">
        <v>2</v>
      </c>
      <c r="AB153">
        <v>3</v>
      </c>
      <c r="AC153">
        <v>5</v>
      </c>
      <c r="AD153">
        <v>5</v>
      </c>
      <c r="AE153">
        <v>5</v>
      </c>
      <c r="AF153">
        <v>5</v>
      </c>
      <c r="AG153">
        <v>5</v>
      </c>
      <c r="AH153">
        <v>5</v>
      </c>
      <c r="AI153">
        <v>5</v>
      </c>
      <c r="AJ153">
        <v>5</v>
      </c>
      <c r="AK153" t="s">
        <v>1516</v>
      </c>
    </row>
    <row r="154" spans="1:37" x14ac:dyDescent="0.25">
      <c r="A154" t="s">
        <v>191</v>
      </c>
      <c r="B154" t="s">
        <v>49</v>
      </c>
      <c r="C154" t="s">
        <v>406</v>
      </c>
      <c r="D154" t="s">
        <v>1866</v>
      </c>
      <c r="E154" t="s">
        <v>1867</v>
      </c>
      <c r="G154" t="s">
        <v>1868</v>
      </c>
      <c r="H154" t="s">
        <v>1869</v>
      </c>
      <c r="I154" t="s">
        <v>1883</v>
      </c>
      <c r="J154" t="s">
        <v>1866</v>
      </c>
      <c r="K154" t="s">
        <v>1871</v>
      </c>
      <c r="L154" t="s">
        <v>1871</v>
      </c>
      <c r="M154" t="s">
        <v>1872</v>
      </c>
      <c r="N154" t="s">
        <v>1873</v>
      </c>
      <c r="O154" t="s">
        <v>1872</v>
      </c>
      <c r="P154" t="s">
        <v>1872</v>
      </c>
      <c r="Q154" t="s">
        <v>1873</v>
      </c>
      <c r="R154" t="s">
        <v>1871</v>
      </c>
      <c r="S154" t="s">
        <v>1866</v>
      </c>
      <c r="U154" t="s">
        <v>1876</v>
      </c>
      <c r="V154" t="s">
        <v>1866</v>
      </c>
      <c r="W154">
        <v>0</v>
      </c>
      <c r="X154">
        <v>5</v>
      </c>
      <c r="Y154">
        <v>0</v>
      </c>
      <c r="Z154">
        <v>2</v>
      </c>
      <c r="AA154">
        <v>2</v>
      </c>
      <c r="AB154">
        <v>2</v>
      </c>
      <c r="AC154">
        <v>5</v>
      </c>
      <c r="AD154">
        <v>5</v>
      </c>
      <c r="AE154">
        <v>4</v>
      </c>
      <c r="AF154">
        <v>3</v>
      </c>
      <c r="AG154">
        <v>4</v>
      </c>
      <c r="AH154">
        <v>4</v>
      </c>
      <c r="AI154">
        <v>3</v>
      </c>
      <c r="AJ154">
        <v>5</v>
      </c>
      <c r="AK154" t="s">
        <v>191</v>
      </c>
    </row>
    <row r="155" spans="1:37" x14ac:dyDescent="0.25">
      <c r="A155" t="s">
        <v>963</v>
      </c>
      <c r="B155" t="s">
        <v>49</v>
      </c>
      <c r="C155" t="s">
        <v>448</v>
      </c>
      <c r="D155" t="s">
        <v>1866</v>
      </c>
      <c r="E155" t="s">
        <v>1884</v>
      </c>
      <c r="G155" t="s">
        <v>1878</v>
      </c>
      <c r="H155" t="s">
        <v>1869</v>
      </c>
      <c r="I155" t="s">
        <v>1870</v>
      </c>
      <c r="J155" t="s">
        <v>1866</v>
      </c>
      <c r="K155" t="s">
        <v>1873</v>
      </c>
      <c r="L155" t="s">
        <v>1873</v>
      </c>
      <c r="M155" t="s">
        <v>1873</v>
      </c>
      <c r="N155" t="s">
        <v>1873</v>
      </c>
      <c r="O155" t="s">
        <v>1873</v>
      </c>
      <c r="P155" t="s">
        <v>1873</v>
      </c>
      <c r="Q155" t="s">
        <v>1873</v>
      </c>
      <c r="R155" t="s">
        <v>1873</v>
      </c>
      <c r="S155" t="s">
        <v>1866</v>
      </c>
      <c r="U155" t="s">
        <v>1876</v>
      </c>
      <c r="V155" t="s">
        <v>1877</v>
      </c>
      <c r="W155">
        <v>0</v>
      </c>
      <c r="X155">
        <v>3</v>
      </c>
      <c r="Y155">
        <v>0</v>
      </c>
      <c r="Z155">
        <v>2</v>
      </c>
      <c r="AA155">
        <v>3</v>
      </c>
      <c r="AB155">
        <v>2</v>
      </c>
      <c r="AC155">
        <v>3</v>
      </c>
      <c r="AD155">
        <v>3</v>
      </c>
      <c r="AE155">
        <v>3</v>
      </c>
      <c r="AF155">
        <v>3</v>
      </c>
      <c r="AG155">
        <v>3</v>
      </c>
      <c r="AH155">
        <v>3</v>
      </c>
      <c r="AI155">
        <v>3</v>
      </c>
      <c r="AJ155">
        <v>3</v>
      </c>
      <c r="AK155" t="s">
        <v>963</v>
      </c>
    </row>
    <row r="156" spans="1:37" x14ac:dyDescent="0.25">
      <c r="A156" t="s">
        <v>192</v>
      </c>
      <c r="B156" t="s">
        <v>51</v>
      </c>
      <c r="C156" t="s">
        <v>454</v>
      </c>
      <c r="D156" t="s">
        <v>1866</v>
      </c>
      <c r="E156" t="s">
        <v>1879</v>
      </c>
      <c r="G156" t="s">
        <v>1868</v>
      </c>
      <c r="H156" t="s">
        <v>1869</v>
      </c>
      <c r="I156" t="s">
        <v>1870</v>
      </c>
      <c r="J156" t="s">
        <v>1866</v>
      </c>
      <c r="K156" t="s">
        <v>1872</v>
      </c>
      <c r="L156" t="s">
        <v>1872</v>
      </c>
      <c r="M156" t="s">
        <v>1872</v>
      </c>
      <c r="N156" t="s">
        <v>1872</v>
      </c>
      <c r="O156" t="s">
        <v>1873</v>
      </c>
      <c r="P156" t="s">
        <v>1872</v>
      </c>
      <c r="Q156" t="s">
        <v>1872</v>
      </c>
      <c r="R156" t="s">
        <v>1872</v>
      </c>
      <c r="S156" t="s">
        <v>1891</v>
      </c>
      <c r="U156" t="s">
        <v>1877</v>
      </c>
      <c r="W156">
        <v>0</v>
      </c>
      <c r="X156">
        <v>4</v>
      </c>
      <c r="Y156">
        <v>0</v>
      </c>
      <c r="Z156">
        <v>2</v>
      </c>
      <c r="AA156">
        <v>2</v>
      </c>
      <c r="AB156">
        <v>3</v>
      </c>
      <c r="AC156">
        <v>4</v>
      </c>
      <c r="AD156">
        <v>4</v>
      </c>
      <c r="AE156">
        <v>4</v>
      </c>
      <c r="AF156">
        <v>4</v>
      </c>
      <c r="AG156">
        <v>3</v>
      </c>
      <c r="AH156">
        <v>4</v>
      </c>
      <c r="AI156">
        <v>4</v>
      </c>
      <c r="AJ156">
        <v>4</v>
      </c>
      <c r="AK156" t="s">
        <v>192</v>
      </c>
    </row>
    <row r="157" spans="1:37" x14ac:dyDescent="0.25">
      <c r="A157" t="s">
        <v>644</v>
      </c>
      <c r="B157" t="s">
        <v>62</v>
      </c>
      <c r="C157" t="s">
        <v>374</v>
      </c>
      <c r="D157" t="s">
        <v>1866</v>
      </c>
      <c r="E157" t="s">
        <v>1879</v>
      </c>
      <c r="G157" t="s">
        <v>1868</v>
      </c>
      <c r="H157" t="s">
        <v>1869</v>
      </c>
      <c r="I157" t="s">
        <v>1870</v>
      </c>
      <c r="J157" t="s">
        <v>1866</v>
      </c>
      <c r="K157" t="s">
        <v>1871</v>
      </c>
      <c r="L157" t="s">
        <v>1872</v>
      </c>
      <c r="M157" t="s">
        <v>1872</v>
      </c>
      <c r="N157" t="s">
        <v>1872</v>
      </c>
      <c r="O157" t="s">
        <v>1872</v>
      </c>
      <c r="P157" t="s">
        <v>1872</v>
      </c>
      <c r="Q157" t="s">
        <v>1872</v>
      </c>
      <c r="R157" t="s">
        <v>1872</v>
      </c>
      <c r="S157" t="s">
        <v>1866</v>
      </c>
      <c r="U157" t="s">
        <v>1876</v>
      </c>
      <c r="V157" t="s">
        <v>1877</v>
      </c>
      <c r="W157">
        <v>0</v>
      </c>
      <c r="X157">
        <v>4</v>
      </c>
      <c r="Y157">
        <v>0</v>
      </c>
      <c r="Z157">
        <v>2</v>
      </c>
      <c r="AA157">
        <v>2</v>
      </c>
      <c r="AB157">
        <v>2</v>
      </c>
      <c r="AC157">
        <v>5</v>
      </c>
      <c r="AD157">
        <v>4</v>
      </c>
      <c r="AE157">
        <v>4</v>
      </c>
      <c r="AF157">
        <v>4</v>
      </c>
      <c r="AG157">
        <v>4</v>
      </c>
      <c r="AH157">
        <v>4</v>
      </c>
      <c r="AI157">
        <v>4</v>
      </c>
      <c r="AJ157">
        <v>4</v>
      </c>
      <c r="AK157" t="s">
        <v>644</v>
      </c>
    </row>
    <row r="158" spans="1:37" x14ac:dyDescent="0.25">
      <c r="A158" t="s">
        <v>194</v>
      </c>
      <c r="B158" t="s">
        <v>62</v>
      </c>
      <c r="C158" t="s">
        <v>450</v>
      </c>
      <c r="D158" t="s">
        <v>1866</v>
      </c>
      <c r="E158" t="s">
        <v>1867</v>
      </c>
      <c r="G158" t="s">
        <v>1868</v>
      </c>
      <c r="H158" t="s">
        <v>1869</v>
      </c>
      <c r="I158" t="s">
        <v>1870</v>
      </c>
      <c r="J158" t="s">
        <v>1866</v>
      </c>
      <c r="K158" t="s">
        <v>1875</v>
      </c>
      <c r="L158" t="s">
        <v>1875</v>
      </c>
      <c r="M158" t="s">
        <v>1875</v>
      </c>
      <c r="N158" t="s">
        <v>1873</v>
      </c>
      <c r="O158" t="s">
        <v>1873</v>
      </c>
      <c r="P158" t="s">
        <v>1875</v>
      </c>
      <c r="Q158" t="s">
        <v>1875</v>
      </c>
      <c r="R158" t="s">
        <v>1875</v>
      </c>
      <c r="S158" t="s">
        <v>1866</v>
      </c>
      <c r="U158" t="s">
        <v>1877</v>
      </c>
      <c r="V158" t="s">
        <v>1877</v>
      </c>
      <c r="W158">
        <v>0</v>
      </c>
      <c r="X158">
        <v>5</v>
      </c>
      <c r="Y158">
        <v>0</v>
      </c>
      <c r="Z158">
        <v>2</v>
      </c>
      <c r="AA158">
        <v>2</v>
      </c>
      <c r="AB158">
        <v>3</v>
      </c>
      <c r="AC158">
        <v>1</v>
      </c>
      <c r="AD158">
        <v>1</v>
      </c>
      <c r="AE158">
        <v>1</v>
      </c>
      <c r="AF158">
        <v>3</v>
      </c>
      <c r="AG158">
        <v>3</v>
      </c>
      <c r="AH158">
        <v>1</v>
      </c>
      <c r="AI158">
        <v>1</v>
      </c>
      <c r="AJ158">
        <v>1</v>
      </c>
      <c r="AK158" t="s">
        <v>194</v>
      </c>
    </row>
    <row r="159" spans="1:37" x14ac:dyDescent="0.25">
      <c r="A159" t="s">
        <v>652</v>
      </c>
      <c r="B159" t="s">
        <v>62</v>
      </c>
      <c r="C159" t="s">
        <v>458</v>
      </c>
      <c r="D159" t="s">
        <v>1877</v>
      </c>
      <c r="E159" t="s">
        <v>1894</v>
      </c>
      <c r="G159" t="s">
        <v>1878</v>
      </c>
      <c r="H159" t="s">
        <v>1869</v>
      </c>
      <c r="I159" t="s">
        <v>1883</v>
      </c>
      <c r="J159" t="s">
        <v>1866</v>
      </c>
      <c r="K159" t="s">
        <v>1871</v>
      </c>
      <c r="L159" t="s">
        <v>1872</v>
      </c>
      <c r="M159" t="s">
        <v>1871</v>
      </c>
      <c r="N159" t="s">
        <v>1873</v>
      </c>
      <c r="O159" t="s">
        <v>1874</v>
      </c>
      <c r="P159" t="s">
        <v>1872</v>
      </c>
      <c r="Q159" t="s">
        <v>1872</v>
      </c>
      <c r="R159" t="s">
        <v>1871</v>
      </c>
      <c r="S159" t="s">
        <v>1895</v>
      </c>
      <c r="U159" t="s">
        <v>1876</v>
      </c>
      <c r="V159" t="s">
        <v>1866</v>
      </c>
      <c r="W159">
        <v>1</v>
      </c>
      <c r="X159">
        <v>1</v>
      </c>
      <c r="Y159">
        <v>0</v>
      </c>
      <c r="Z159">
        <v>2</v>
      </c>
      <c r="AA159">
        <v>3</v>
      </c>
      <c r="AB159">
        <v>2</v>
      </c>
      <c r="AC159">
        <v>5</v>
      </c>
      <c r="AD159">
        <v>4</v>
      </c>
      <c r="AE159">
        <v>5</v>
      </c>
      <c r="AF159">
        <v>3</v>
      </c>
      <c r="AG159">
        <v>2</v>
      </c>
      <c r="AH159">
        <v>4</v>
      </c>
      <c r="AI159">
        <v>4</v>
      </c>
      <c r="AJ159">
        <v>5</v>
      </c>
      <c r="AK159" t="s">
        <v>652</v>
      </c>
    </row>
    <row r="160" spans="1:37" x14ac:dyDescent="0.25">
      <c r="A160" t="s">
        <v>1622</v>
      </c>
      <c r="B160" t="s">
        <v>62</v>
      </c>
      <c r="C160" t="s">
        <v>464</v>
      </c>
      <c r="D160" t="s">
        <v>1866</v>
      </c>
      <c r="E160" t="s">
        <v>1879</v>
      </c>
      <c r="G160" t="s">
        <v>1868</v>
      </c>
      <c r="H160" t="s">
        <v>1869</v>
      </c>
      <c r="I160" t="s">
        <v>1881</v>
      </c>
      <c r="J160" t="s">
        <v>1866</v>
      </c>
      <c r="K160" t="s">
        <v>1873</v>
      </c>
      <c r="L160" t="s">
        <v>1873</v>
      </c>
      <c r="M160" t="s">
        <v>1872</v>
      </c>
      <c r="N160" t="s">
        <v>1872</v>
      </c>
      <c r="O160" t="s">
        <v>1873</v>
      </c>
      <c r="P160" t="s">
        <v>1872</v>
      </c>
      <c r="Q160" t="s">
        <v>1873</v>
      </c>
      <c r="R160" t="s">
        <v>1872</v>
      </c>
      <c r="S160" t="s">
        <v>1866</v>
      </c>
      <c r="U160" t="s">
        <v>1876</v>
      </c>
      <c r="V160" t="s">
        <v>1877</v>
      </c>
      <c r="W160">
        <v>0</v>
      </c>
      <c r="X160">
        <v>4</v>
      </c>
      <c r="Y160">
        <v>0</v>
      </c>
      <c r="Z160">
        <v>2</v>
      </c>
      <c r="AA160">
        <v>2</v>
      </c>
      <c r="AB160">
        <v>2</v>
      </c>
      <c r="AC160">
        <v>3</v>
      </c>
      <c r="AD160">
        <v>3</v>
      </c>
      <c r="AE160">
        <v>4</v>
      </c>
      <c r="AF160">
        <v>4</v>
      </c>
      <c r="AG160">
        <v>3</v>
      </c>
      <c r="AH160">
        <v>4</v>
      </c>
      <c r="AI160">
        <v>3</v>
      </c>
      <c r="AJ160">
        <v>4</v>
      </c>
      <c r="AK160" t="s">
        <v>1622</v>
      </c>
    </row>
    <row r="161" spans="1:37" x14ac:dyDescent="0.25">
      <c r="A161" t="s">
        <v>1622</v>
      </c>
      <c r="B161" t="s">
        <v>62</v>
      </c>
      <c r="C161" t="s">
        <v>464</v>
      </c>
      <c r="D161" t="s">
        <v>1866</v>
      </c>
      <c r="E161" t="s">
        <v>1867</v>
      </c>
      <c r="G161" t="s">
        <v>1888</v>
      </c>
      <c r="H161" t="s">
        <v>1887</v>
      </c>
      <c r="I161" t="s">
        <v>1870</v>
      </c>
      <c r="J161" t="s">
        <v>1866</v>
      </c>
      <c r="K161" t="s">
        <v>1873</v>
      </c>
      <c r="L161" t="s">
        <v>1873</v>
      </c>
      <c r="M161" t="s">
        <v>1872</v>
      </c>
      <c r="N161" t="s">
        <v>1872</v>
      </c>
      <c r="O161" t="s">
        <v>1872</v>
      </c>
      <c r="P161" t="s">
        <v>1872</v>
      </c>
      <c r="Q161" t="s">
        <v>1872</v>
      </c>
      <c r="R161" t="s">
        <v>1872</v>
      </c>
      <c r="S161" t="s">
        <v>1891</v>
      </c>
      <c r="U161" t="s">
        <v>1877</v>
      </c>
      <c r="V161" t="s">
        <v>1877</v>
      </c>
      <c r="W161">
        <v>0</v>
      </c>
      <c r="X161">
        <v>5</v>
      </c>
      <c r="Y161">
        <v>0</v>
      </c>
      <c r="AA161">
        <v>1</v>
      </c>
      <c r="AB161">
        <v>3</v>
      </c>
      <c r="AC161">
        <v>3</v>
      </c>
      <c r="AD161">
        <v>3</v>
      </c>
      <c r="AE161">
        <v>4</v>
      </c>
      <c r="AF161">
        <v>4</v>
      </c>
      <c r="AG161">
        <v>4</v>
      </c>
      <c r="AH161">
        <v>4</v>
      </c>
      <c r="AI161">
        <v>4</v>
      </c>
      <c r="AJ161">
        <v>4</v>
      </c>
      <c r="AK161" t="s">
        <v>1622</v>
      </c>
    </row>
    <row r="162" spans="1:37" x14ac:dyDescent="0.25">
      <c r="A162" t="s">
        <v>195</v>
      </c>
      <c r="B162" t="s">
        <v>65</v>
      </c>
      <c r="C162" t="s">
        <v>365</v>
      </c>
      <c r="D162" t="s">
        <v>1866</v>
      </c>
      <c r="E162" t="s">
        <v>1867</v>
      </c>
      <c r="G162" t="s">
        <v>1878</v>
      </c>
      <c r="H162" t="s">
        <v>1880</v>
      </c>
      <c r="I162" t="s">
        <v>1881</v>
      </c>
      <c r="J162" t="s">
        <v>1882</v>
      </c>
      <c r="K162" t="s">
        <v>1871</v>
      </c>
      <c r="L162" t="s">
        <v>1871</v>
      </c>
      <c r="M162" t="s">
        <v>1872</v>
      </c>
      <c r="N162" t="s">
        <v>1871</v>
      </c>
      <c r="O162" t="s">
        <v>1871</v>
      </c>
      <c r="P162" t="s">
        <v>1871</v>
      </c>
      <c r="Q162" t="s">
        <v>1871</v>
      </c>
      <c r="R162" t="s">
        <v>1871</v>
      </c>
      <c r="S162" t="s">
        <v>1896</v>
      </c>
      <c r="U162" t="s">
        <v>1877</v>
      </c>
      <c r="V162" t="s">
        <v>1877</v>
      </c>
      <c r="W162">
        <v>0</v>
      </c>
      <c r="X162">
        <v>5</v>
      </c>
      <c r="Y162">
        <v>0</v>
      </c>
      <c r="Z162">
        <v>3</v>
      </c>
      <c r="AA162">
        <v>3</v>
      </c>
      <c r="AB162">
        <v>3</v>
      </c>
      <c r="AC162">
        <v>5</v>
      </c>
      <c r="AD162">
        <v>5</v>
      </c>
      <c r="AE162">
        <v>4</v>
      </c>
      <c r="AF162">
        <v>5</v>
      </c>
      <c r="AG162">
        <v>5</v>
      </c>
      <c r="AH162">
        <v>5</v>
      </c>
      <c r="AI162">
        <v>5</v>
      </c>
      <c r="AJ162">
        <v>5</v>
      </c>
      <c r="AK162" t="s">
        <v>195</v>
      </c>
    </row>
    <row r="163" spans="1:37" x14ac:dyDescent="0.25">
      <c r="A163" t="s">
        <v>1299</v>
      </c>
      <c r="B163" t="s">
        <v>68</v>
      </c>
      <c r="C163" t="s">
        <v>406</v>
      </c>
      <c r="D163" t="s">
        <v>1866</v>
      </c>
      <c r="E163" t="s">
        <v>1867</v>
      </c>
      <c r="G163" t="s">
        <v>1868</v>
      </c>
      <c r="H163" t="s">
        <v>1869</v>
      </c>
      <c r="I163" t="s">
        <v>1870</v>
      </c>
      <c r="J163" t="s">
        <v>1882</v>
      </c>
      <c r="K163" t="s">
        <v>1871</v>
      </c>
      <c r="L163" t="s">
        <v>1871</v>
      </c>
      <c r="M163" t="s">
        <v>1871</v>
      </c>
      <c r="N163" t="s">
        <v>1871</v>
      </c>
      <c r="O163" t="s">
        <v>1871</v>
      </c>
      <c r="P163" t="s">
        <v>1871</v>
      </c>
      <c r="Q163" t="s">
        <v>1871</v>
      </c>
      <c r="R163" t="s">
        <v>1871</v>
      </c>
      <c r="S163" t="s">
        <v>1897</v>
      </c>
      <c r="U163" t="s">
        <v>1877</v>
      </c>
      <c r="V163" t="s">
        <v>1877</v>
      </c>
      <c r="W163">
        <v>0</v>
      </c>
      <c r="X163">
        <v>5</v>
      </c>
      <c r="Y163">
        <v>0</v>
      </c>
      <c r="Z163">
        <v>2</v>
      </c>
      <c r="AA163">
        <v>2</v>
      </c>
      <c r="AB163">
        <v>3</v>
      </c>
      <c r="AC163">
        <v>5</v>
      </c>
      <c r="AD163">
        <v>5</v>
      </c>
      <c r="AE163">
        <v>5</v>
      </c>
      <c r="AF163">
        <v>5</v>
      </c>
      <c r="AG163">
        <v>5</v>
      </c>
      <c r="AH163">
        <v>5</v>
      </c>
      <c r="AI163">
        <v>5</v>
      </c>
      <c r="AJ163">
        <v>5</v>
      </c>
      <c r="AK163" t="s">
        <v>1299</v>
      </c>
    </row>
    <row r="164" spans="1:37" x14ac:dyDescent="0.25">
      <c r="A164" t="s">
        <v>1299</v>
      </c>
      <c r="B164" t="s">
        <v>68</v>
      </c>
      <c r="C164" t="s">
        <v>406</v>
      </c>
      <c r="D164" t="s">
        <v>1866</v>
      </c>
      <c r="E164" t="s">
        <v>1867</v>
      </c>
      <c r="G164" t="s">
        <v>1878</v>
      </c>
      <c r="H164" t="s">
        <v>1869</v>
      </c>
      <c r="I164" t="s">
        <v>1870</v>
      </c>
      <c r="J164" t="s">
        <v>1882</v>
      </c>
      <c r="K164" t="s">
        <v>1871</v>
      </c>
      <c r="L164" t="s">
        <v>1871</v>
      </c>
      <c r="M164" t="s">
        <v>1871</v>
      </c>
      <c r="N164" t="s">
        <v>1871</v>
      </c>
      <c r="O164" t="s">
        <v>1871</v>
      </c>
      <c r="P164" t="s">
        <v>1871</v>
      </c>
      <c r="Q164" t="s">
        <v>1871</v>
      </c>
      <c r="R164" t="s">
        <v>1871</v>
      </c>
      <c r="S164" t="s">
        <v>1866</v>
      </c>
      <c r="U164" t="s">
        <v>1877</v>
      </c>
      <c r="V164" t="s">
        <v>1877</v>
      </c>
      <c r="W164">
        <v>0</v>
      </c>
      <c r="X164">
        <v>5</v>
      </c>
      <c r="Y164">
        <v>0</v>
      </c>
      <c r="Z164">
        <v>2</v>
      </c>
      <c r="AA164">
        <v>3</v>
      </c>
      <c r="AB164">
        <v>3</v>
      </c>
      <c r="AC164">
        <v>5</v>
      </c>
      <c r="AD164">
        <v>5</v>
      </c>
      <c r="AE164">
        <v>5</v>
      </c>
      <c r="AF164">
        <v>5</v>
      </c>
      <c r="AG164">
        <v>5</v>
      </c>
      <c r="AH164">
        <v>5</v>
      </c>
      <c r="AI164">
        <v>5</v>
      </c>
      <c r="AJ164">
        <v>5</v>
      </c>
      <c r="AK164" t="s">
        <v>1299</v>
      </c>
    </row>
    <row r="165" spans="1:37" x14ac:dyDescent="0.25">
      <c r="A165" t="s">
        <v>1299</v>
      </c>
      <c r="B165" t="s">
        <v>68</v>
      </c>
      <c r="C165" t="s">
        <v>406</v>
      </c>
      <c r="D165" t="s">
        <v>1866</v>
      </c>
      <c r="E165" t="s">
        <v>1879</v>
      </c>
      <c r="G165" t="s">
        <v>1888</v>
      </c>
      <c r="H165" t="s">
        <v>1880</v>
      </c>
      <c r="I165" t="s">
        <v>1870</v>
      </c>
      <c r="J165" t="s">
        <v>1882</v>
      </c>
      <c r="K165" t="s">
        <v>1871</v>
      </c>
      <c r="L165" t="s">
        <v>1871</v>
      </c>
      <c r="M165" t="s">
        <v>1871</v>
      </c>
      <c r="N165" t="s">
        <v>1871</v>
      </c>
      <c r="O165" t="s">
        <v>1871</v>
      </c>
      <c r="P165" t="s">
        <v>1871</v>
      </c>
      <c r="Q165" t="s">
        <v>1871</v>
      </c>
      <c r="R165" t="s">
        <v>1871</v>
      </c>
      <c r="S165" t="s">
        <v>1866</v>
      </c>
      <c r="U165" t="s">
        <v>1877</v>
      </c>
      <c r="V165" t="s">
        <v>1877</v>
      </c>
      <c r="W165">
        <v>0</v>
      </c>
      <c r="X165">
        <v>4</v>
      </c>
      <c r="Y165">
        <v>0</v>
      </c>
      <c r="Z165">
        <v>3</v>
      </c>
      <c r="AA165">
        <v>1</v>
      </c>
      <c r="AB165">
        <v>3</v>
      </c>
      <c r="AC165">
        <v>5</v>
      </c>
      <c r="AD165">
        <v>5</v>
      </c>
      <c r="AE165">
        <v>5</v>
      </c>
      <c r="AF165">
        <v>5</v>
      </c>
      <c r="AG165">
        <v>5</v>
      </c>
      <c r="AH165">
        <v>5</v>
      </c>
      <c r="AI165">
        <v>5</v>
      </c>
      <c r="AJ165">
        <v>5</v>
      </c>
      <c r="AK165" t="s">
        <v>1299</v>
      </c>
    </row>
    <row r="166" spans="1:37" x14ac:dyDescent="0.25">
      <c r="A166" t="s">
        <v>1636</v>
      </c>
      <c r="B166" t="s">
        <v>69</v>
      </c>
      <c r="C166" t="s">
        <v>528</v>
      </c>
      <c r="D166" t="s">
        <v>1866</v>
      </c>
      <c r="E166" t="s">
        <v>1879</v>
      </c>
      <c r="G166" t="s">
        <v>1878</v>
      </c>
      <c r="H166" t="s">
        <v>1869</v>
      </c>
      <c r="I166" t="s">
        <v>1870</v>
      </c>
      <c r="J166" t="s">
        <v>1882</v>
      </c>
      <c r="K166" t="s">
        <v>1871</v>
      </c>
      <c r="L166" t="s">
        <v>1872</v>
      </c>
      <c r="M166" t="s">
        <v>1871</v>
      </c>
      <c r="N166" t="s">
        <v>1872</v>
      </c>
      <c r="O166" t="s">
        <v>1872</v>
      </c>
      <c r="P166" t="s">
        <v>1872</v>
      </c>
      <c r="Q166" t="s">
        <v>1872</v>
      </c>
      <c r="R166" t="s">
        <v>1872</v>
      </c>
      <c r="S166" t="s">
        <v>1866</v>
      </c>
      <c r="U166" t="s">
        <v>1877</v>
      </c>
      <c r="V166" t="s">
        <v>1866</v>
      </c>
      <c r="W166">
        <v>0</v>
      </c>
      <c r="X166">
        <v>4</v>
      </c>
      <c r="Y166">
        <v>0</v>
      </c>
      <c r="Z166">
        <v>2</v>
      </c>
      <c r="AA166">
        <v>3</v>
      </c>
      <c r="AB166">
        <v>3</v>
      </c>
      <c r="AC166">
        <v>5</v>
      </c>
      <c r="AD166">
        <v>4</v>
      </c>
      <c r="AE166">
        <v>5</v>
      </c>
      <c r="AF166">
        <v>4</v>
      </c>
      <c r="AG166">
        <v>4</v>
      </c>
      <c r="AH166">
        <v>4</v>
      </c>
      <c r="AI166">
        <v>4</v>
      </c>
      <c r="AJ166">
        <v>4</v>
      </c>
      <c r="AK166" t="s">
        <v>1636</v>
      </c>
    </row>
    <row r="167" spans="1:37" x14ac:dyDescent="0.25">
      <c r="A167" t="s">
        <v>1645</v>
      </c>
      <c r="B167" t="s">
        <v>69</v>
      </c>
      <c r="C167" t="s">
        <v>460</v>
      </c>
      <c r="D167" t="s">
        <v>1866</v>
      </c>
      <c r="E167" t="s">
        <v>1867</v>
      </c>
      <c r="G167" t="s">
        <v>1868</v>
      </c>
      <c r="H167" t="s">
        <v>1880</v>
      </c>
      <c r="I167" t="s">
        <v>1870</v>
      </c>
      <c r="J167" t="s">
        <v>1866</v>
      </c>
      <c r="K167" t="s">
        <v>1871</v>
      </c>
      <c r="L167" t="s">
        <v>1871</v>
      </c>
      <c r="M167" t="s">
        <v>1871</v>
      </c>
      <c r="N167" t="s">
        <v>1871</v>
      </c>
      <c r="O167" t="s">
        <v>1871</v>
      </c>
      <c r="P167" t="s">
        <v>1871</v>
      </c>
      <c r="Q167" t="s">
        <v>1871</v>
      </c>
      <c r="R167" t="s">
        <v>1871</v>
      </c>
      <c r="S167" t="s">
        <v>1898</v>
      </c>
      <c r="U167" t="s">
        <v>1877</v>
      </c>
      <c r="V167" t="s">
        <v>1877</v>
      </c>
      <c r="W167">
        <v>0</v>
      </c>
      <c r="X167">
        <v>5</v>
      </c>
      <c r="Y167">
        <v>0</v>
      </c>
      <c r="Z167">
        <v>3</v>
      </c>
      <c r="AA167">
        <v>2</v>
      </c>
      <c r="AB167">
        <v>3</v>
      </c>
      <c r="AC167">
        <v>5</v>
      </c>
      <c r="AD167">
        <v>5</v>
      </c>
      <c r="AE167">
        <v>5</v>
      </c>
      <c r="AF167">
        <v>5</v>
      </c>
      <c r="AG167">
        <v>5</v>
      </c>
      <c r="AH167">
        <v>5</v>
      </c>
      <c r="AI167">
        <v>5</v>
      </c>
      <c r="AJ167">
        <v>5</v>
      </c>
      <c r="AK167" t="s">
        <v>1645</v>
      </c>
    </row>
    <row r="168" spans="1:37" x14ac:dyDescent="0.25">
      <c r="A168" t="s">
        <v>1652</v>
      </c>
      <c r="B168" t="s">
        <v>72</v>
      </c>
      <c r="C168" t="s">
        <v>406</v>
      </c>
      <c r="D168" t="s">
        <v>1866</v>
      </c>
      <c r="E168" t="s">
        <v>1879</v>
      </c>
      <c r="G168" t="s">
        <v>1868</v>
      </c>
      <c r="H168" t="s">
        <v>1869</v>
      </c>
      <c r="I168" t="s">
        <v>1870</v>
      </c>
      <c r="J168" t="s">
        <v>1866</v>
      </c>
      <c r="K168" t="s">
        <v>1872</v>
      </c>
      <c r="L168" t="s">
        <v>1872</v>
      </c>
      <c r="M168" t="s">
        <v>1873</v>
      </c>
      <c r="N168" t="s">
        <v>1873</v>
      </c>
      <c r="O168" t="s">
        <v>1873</v>
      </c>
      <c r="P168" t="s">
        <v>1873</v>
      </c>
      <c r="Q168" t="s">
        <v>1873</v>
      </c>
      <c r="R168" t="s">
        <v>1872</v>
      </c>
      <c r="S168" t="s">
        <v>1866</v>
      </c>
      <c r="U168" t="s">
        <v>1876</v>
      </c>
      <c r="V168" t="s">
        <v>1877</v>
      </c>
      <c r="W168">
        <v>0</v>
      </c>
      <c r="X168">
        <v>4</v>
      </c>
      <c r="Y168">
        <v>0</v>
      </c>
      <c r="Z168">
        <v>2</v>
      </c>
      <c r="AA168">
        <v>2</v>
      </c>
      <c r="AB168">
        <v>2</v>
      </c>
      <c r="AC168">
        <v>4</v>
      </c>
      <c r="AD168">
        <v>4</v>
      </c>
      <c r="AE168">
        <v>3</v>
      </c>
      <c r="AF168">
        <v>3</v>
      </c>
      <c r="AG168">
        <v>3</v>
      </c>
      <c r="AH168">
        <v>3</v>
      </c>
      <c r="AI168">
        <v>3</v>
      </c>
      <c r="AJ168">
        <v>4</v>
      </c>
      <c r="AK168" t="s">
        <v>1652</v>
      </c>
    </row>
    <row r="169" spans="1:37" x14ac:dyDescent="0.25">
      <c r="A169" t="s">
        <v>1657</v>
      </c>
      <c r="B169" t="s">
        <v>73</v>
      </c>
      <c r="C169" t="s">
        <v>368</v>
      </c>
      <c r="D169" t="s">
        <v>1866</v>
      </c>
      <c r="E169" t="s">
        <v>1867</v>
      </c>
      <c r="G169" t="s">
        <v>1878</v>
      </c>
      <c r="H169" t="s">
        <v>1869</v>
      </c>
      <c r="I169" t="s">
        <v>1870</v>
      </c>
      <c r="J169" t="s">
        <v>1866</v>
      </c>
      <c r="K169" t="s">
        <v>1872</v>
      </c>
      <c r="L169" t="s">
        <v>1872</v>
      </c>
      <c r="M169" t="s">
        <v>1872</v>
      </c>
      <c r="N169" t="s">
        <v>1872</v>
      </c>
      <c r="O169" t="s">
        <v>1872</v>
      </c>
      <c r="P169" t="s">
        <v>1872</v>
      </c>
      <c r="Q169" t="s">
        <v>1872</v>
      </c>
      <c r="R169" t="s">
        <v>1872</v>
      </c>
      <c r="S169" t="s">
        <v>1866</v>
      </c>
      <c r="U169" t="s">
        <v>1877</v>
      </c>
      <c r="V169" t="s">
        <v>1866</v>
      </c>
      <c r="W169">
        <v>0</v>
      </c>
      <c r="X169">
        <v>5</v>
      </c>
      <c r="Y169">
        <v>0</v>
      </c>
      <c r="Z169">
        <v>2</v>
      </c>
      <c r="AA169">
        <v>3</v>
      </c>
      <c r="AB169">
        <v>3</v>
      </c>
      <c r="AC169">
        <v>4</v>
      </c>
      <c r="AD169">
        <v>4</v>
      </c>
      <c r="AE169">
        <v>4</v>
      </c>
      <c r="AF169">
        <v>4</v>
      </c>
      <c r="AG169">
        <v>4</v>
      </c>
      <c r="AH169">
        <v>4</v>
      </c>
      <c r="AI169">
        <v>4</v>
      </c>
      <c r="AJ169">
        <v>4</v>
      </c>
      <c r="AK169" t="s">
        <v>1657</v>
      </c>
    </row>
    <row r="170" spans="1:37" x14ac:dyDescent="0.25">
      <c r="A170" t="s">
        <v>199</v>
      </c>
      <c r="B170" t="s">
        <v>73</v>
      </c>
      <c r="C170" t="s">
        <v>450</v>
      </c>
      <c r="D170" t="s">
        <v>1866</v>
      </c>
      <c r="E170" t="s">
        <v>1884</v>
      </c>
      <c r="G170" t="s">
        <v>1868</v>
      </c>
      <c r="H170" t="s">
        <v>1869</v>
      </c>
      <c r="I170" t="s">
        <v>1870</v>
      </c>
      <c r="J170" t="s">
        <v>1866</v>
      </c>
      <c r="K170" t="s">
        <v>1871</v>
      </c>
      <c r="L170" t="s">
        <v>1871</v>
      </c>
      <c r="M170" t="s">
        <v>1873</v>
      </c>
      <c r="N170" t="s">
        <v>1872</v>
      </c>
      <c r="O170" t="s">
        <v>1873</v>
      </c>
      <c r="P170" t="s">
        <v>1871</v>
      </c>
      <c r="Q170" t="s">
        <v>1871</v>
      </c>
      <c r="R170" t="s">
        <v>1871</v>
      </c>
      <c r="S170" t="s">
        <v>1866</v>
      </c>
      <c r="U170" t="s">
        <v>1877</v>
      </c>
      <c r="V170" t="s">
        <v>1877</v>
      </c>
      <c r="W170">
        <v>0</v>
      </c>
      <c r="X170">
        <v>3</v>
      </c>
      <c r="Y170">
        <v>0</v>
      </c>
      <c r="Z170">
        <v>2</v>
      </c>
      <c r="AA170">
        <v>2</v>
      </c>
      <c r="AB170">
        <v>3</v>
      </c>
      <c r="AC170">
        <v>5</v>
      </c>
      <c r="AD170">
        <v>5</v>
      </c>
      <c r="AE170">
        <v>3</v>
      </c>
      <c r="AF170">
        <v>4</v>
      </c>
      <c r="AG170">
        <v>3</v>
      </c>
      <c r="AH170">
        <v>5</v>
      </c>
      <c r="AI170">
        <v>5</v>
      </c>
      <c r="AJ170">
        <v>5</v>
      </c>
      <c r="AK170" t="s">
        <v>199</v>
      </c>
    </row>
    <row r="171" spans="1:37" x14ac:dyDescent="0.25">
      <c r="A171" t="s">
        <v>1663</v>
      </c>
      <c r="B171" t="s">
        <v>74</v>
      </c>
      <c r="C171" t="s">
        <v>368</v>
      </c>
      <c r="D171" t="s">
        <v>1866</v>
      </c>
      <c r="E171" t="s">
        <v>1879</v>
      </c>
      <c r="G171" t="s">
        <v>1868</v>
      </c>
      <c r="H171" t="s">
        <v>1869</v>
      </c>
      <c r="I171" t="s">
        <v>1870</v>
      </c>
      <c r="J171" t="s">
        <v>1866</v>
      </c>
      <c r="K171" t="s">
        <v>1871</v>
      </c>
      <c r="L171" t="s">
        <v>1872</v>
      </c>
      <c r="M171" t="s">
        <v>1871</v>
      </c>
      <c r="N171" t="s">
        <v>1873</v>
      </c>
      <c r="O171" t="s">
        <v>1873</v>
      </c>
      <c r="P171" t="s">
        <v>1872</v>
      </c>
      <c r="Q171" t="s">
        <v>1873</v>
      </c>
      <c r="R171" t="s">
        <v>1872</v>
      </c>
      <c r="S171" t="s">
        <v>1866</v>
      </c>
      <c r="U171" t="s">
        <v>1876</v>
      </c>
      <c r="V171" t="s">
        <v>1866</v>
      </c>
      <c r="W171">
        <v>0</v>
      </c>
      <c r="X171">
        <v>4</v>
      </c>
      <c r="Y171">
        <v>0</v>
      </c>
      <c r="Z171">
        <v>2</v>
      </c>
      <c r="AA171">
        <v>2</v>
      </c>
      <c r="AB171">
        <v>2</v>
      </c>
      <c r="AC171">
        <v>5</v>
      </c>
      <c r="AD171">
        <v>4</v>
      </c>
      <c r="AE171">
        <v>5</v>
      </c>
      <c r="AF171">
        <v>3</v>
      </c>
      <c r="AG171">
        <v>3</v>
      </c>
      <c r="AH171">
        <v>4</v>
      </c>
      <c r="AI171">
        <v>3</v>
      </c>
      <c r="AJ171">
        <v>4</v>
      </c>
      <c r="AK171" t="s">
        <v>1663</v>
      </c>
    </row>
    <row r="172" spans="1:37" x14ac:dyDescent="0.25">
      <c r="A172" t="s">
        <v>200</v>
      </c>
      <c r="B172" t="s">
        <v>78</v>
      </c>
      <c r="C172" t="s">
        <v>406</v>
      </c>
      <c r="D172" t="s">
        <v>1877</v>
      </c>
      <c r="E172" t="s">
        <v>1879</v>
      </c>
      <c r="G172" t="s">
        <v>1868</v>
      </c>
      <c r="H172" t="s">
        <v>1869</v>
      </c>
      <c r="I172" t="s">
        <v>1870</v>
      </c>
      <c r="J172" t="s">
        <v>1866</v>
      </c>
      <c r="K172" t="s">
        <v>1872</v>
      </c>
      <c r="L172" t="s">
        <v>1872</v>
      </c>
      <c r="M172" t="s">
        <v>1873</v>
      </c>
      <c r="N172" t="s">
        <v>1873</v>
      </c>
      <c r="O172" t="s">
        <v>1873</v>
      </c>
      <c r="P172" t="s">
        <v>1872</v>
      </c>
      <c r="Q172" t="s">
        <v>1872</v>
      </c>
      <c r="R172" t="s">
        <v>1872</v>
      </c>
      <c r="S172" t="s">
        <v>1866</v>
      </c>
      <c r="U172" t="s">
        <v>1877</v>
      </c>
      <c r="V172" t="s">
        <v>1877</v>
      </c>
      <c r="W172">
        <v>1</v>
      </c>
      <c r="X172">
        <v>4</v>
      </c>
      <c r="Y172">
        <v>0</v>
      </c>
      <c r="Z172">
        <v>2</v>
      </c>
      <c r="AA172">
        <v>2</v>
      </c>
      <c r="AB172">
        <v>3</v>
      </c>
      <c r="AC172">
        <v>4</v>
      </c>
      <c r="AD172">
        <v>4</v>
      </c>
      <c r="AE172">
        <v>3</v>
      </c>
      <c r="AF172">
        <v>3</v>
      </c>
      <c r="AG172">
        <v>3</v>
      </c>
      <c r="AH172">
        <v>4</v>
      </c>
      <c r="AI172">
        <v>4</v>
      </c>
      <c r="AJ172">
        <v>4</v>
      </c>
      <c r="AK172" t="s">
        <v>200</v>
      </c>
    </row>
    <row r="173" spans="1:37" x14ac:dyDescent="0.25">
      <c r="A173" t="s">
        <v>1685</v>
      </c>
      <c r="B173" t="s">
        <v>78</v>
      </c>
      <c r="C173" t="s">
        <v>638</v>
      </c>
      <c r="D173" t="s">
        <v>1877</v>
      </c>
      <c r="E173" t="s">
        <v>1879</v>
      </c>
      <c r="G173" t="s">
        <v>1878</v>
      </c>
      <c r="H173" t="s">
        <v>1880</v>
      </c>
      <c r="I173" t="s">
        <v>1883</v>
      </c>
      <c r="J173" t="s">
        <v>1882</v>
      </c>
      <c r="K173" t="s">
        <v>1871</v>
      </c>
      <c r="L173" t="s">
        <v>1871</v>
      </c>
      <c r="M173" t="s">
        <v>1871</v>
      </c>
      <c r="N173" t="s">
        <v>1871</v>
      </c>
      <c r="O173" t="s">
        <v>1871</v>
      </c>
      <c r="P173" t="s">
        <v>1871</v>
      </c>
      <c r="Q173" t="s">
        <v>1871</v>
      </c>
      <c r="R173" t="s">
        <v>1871</v>
      </c>
      <c r="S173" t="s">
        <v>1866</v>
      </c>
      <c r="U173" t="s">
        <v>1877</v>
      </c>
      <c r="V173" t="s">
        <v>1877</v>
      </c>
      <c r="W173">
        <v>1</v>
      </c>
      <c r="X173">
        <v>4</v>
      </c>
      <c r="Y173">
        <v>0</v>
      </c>
      <c r="Z173">
        <v>3</v>
      </c>
      <c r="AA173">
        <v>3</v>
      </c>
      <c r="AB173">
        <v>3</v>
      </c>
      <c r="AC173">
        <v>5</v>
      </c>
      <c r="AD173">
        <v>5</v>
      </c>
      <c r="AE173">
        <v>5</v>
      </c>
      <c r="AF173">
        <v>5</v>
      </c>
      <c r="AG173">
        <v>5</v>
      </c>
      <c r="AH173">
        <v>5</v>
      </c>
      <c r="AI173">
        <v>5</v>
      </c>
      <c r="AJ173">
        <v>5</v>
      </c>
      <c r="AK173" t="s">
        <v>1685</v>
      </c>
    </row>
    <row r="174" spans="1:37" x14ac:dyDescent="0.25">
      <c r="A174" t="s">
        <v>1689</v>
      </c>
      <c r="B174" t="s">
        <v>79</v>
      </c>
      <c r="C174" t="s">
        <v>1688</v>
      </c>
      <c r="D174" t="s">
        <v>1866</v>
      </c>
      <c r="E174" t="s">
        <v>1879</v>
      </c>
      <c r="G174" t="s">
        <v>1888</v>
      </c>
      <c r="H174" t="s">
        <v>1869</v>
      </c>
      <c r="I174" t="s">
        <v>1870</v>
      </c>
      <c r="J174" t="s">
        <v>1882</v>
      </c>
      <c r="K174" t="s">
        <v>1871</v>
      </c>
      <c r="L174" t="s">
        <v>1871</v>
      </c>
      <c r="M174" t="s">
        <v>1871</v>
      </c>
      <c r="N174" t="s">
        <v>1871</v>
      </c>
      <c r="O174" t="s">
        <v>1871</v>
      </c>
      <c r="P174" t="s">
        <v>1871</v>
      </c>
      <c r="Q174" t="s">
        <v>1871</v>
      </c>
      <c r="R174" t="s">
        <v>1871</v>
      </c>
      <c r="S174" t="s">
        <v>1866</v>
      </c>
      <c r="U174" t="s">
        <v>1877</v>
      </c>
      <c r="V174" t="s">
        <v>1877</v>
      </c>
      <c r="W174">
        <v>0</v>
      </c>
      <c r="X174">
        <v>4</v>
      </c>
      <c r="Y174">
        <v>0</v>
      </c>
      <c r="Z174">
        <v>2</v>
      </c>
      <c r="AA174">
        <v>1</v>
      </c>
      <c r="AB174">
        <v>3</v>
      </c>
      <c r="AC174">
        <v>5</v>
      </c>
      <c r="AD174">
        <v>5</v>
      </c>
      <c r="AE174">
        <v>5</v>
      </c>
      <c r="AF174">
        <v>5</v>
      </c>
      <c r="AG174">
        <v>5</v>
      </c>
      <c r="AH174">
        <v>5</v>
      </c>
      <c r="AI174">
        <v>5</v>
      </c>
      <c r="AJ174">
        <v>5</v>
      </c>
      <c r="AK174" t="s">
        <v>1689</v>
      </c>
    </row>
    <row r="175" spans="1:37" x14ac:dyDescent="0.25">
      <c r="A175" t="s">
        <v>790</v>
      </c>
      <c r="B175" t="s">
        <v>88</v>
      </c>
      <c r="C175" t="s">
        <v>368</v>
      </c>
      <c r="D175" t="s">
        <v>1866</v>
      </c>
      <c r="E175" t="s">
        <v>1867</v>
      </c>
      <c r="G175" t="s">
        <v>1878</v>
      </c>
      <c r="H175" t="s">
        <v>1869</v>
      </c>
      <c r="I175" t="s">
        <v>1870</v>
      </c>
      <c r="J175" t="s">
        <v>1882</v>
      </c>
      <c r="K175" t="s">
        <v>1871</v>
      </c>
      <c r="L175" t="s">
        <v>1871</v>
      </c>
      <c r="M175" t="s">
        <v>1871</v>
      </c>
      <c r="N175" t="s">
        <v>1871</v>
      </c>
      <c r="O175" t="s">
        <v>1871</v>
      </c>
      <c r="P175" t="s">
        <v>1871</v>
      </c>
      <c r="Q175" t="s">
        <v>1871</v>
      </c>
      <c r="R175" t="s">
        <v>1871</v>
      </c>
      <c r="S175" t="s">
        <v>1889</v>
      </c>
      <c r="U175" t="s">
        <v>1877</v>
      </c>
      <c r="V175" t="s">
        <v>1877</v>
      </c>
      <c r="W175">
        <v>0</v>
      </c>
      <c r="X175">
        <v>5</v>
      </c>
      <c r="Y175">
        <v>0</v>
      </c>
      <c r="Z175">
        <v>2</v>
      </c>
      <c r="AA175">
        <v>3</v>
      </c>
      <c r="AB175">
        <v>3</v>
      </c>
      <c r="AC175">
        <v>5</v>
      </c>
      <c r="AD175">
        <v>5</v>
      </c>
      <c r="AE175">
        <v>5</v>
      </c>
      <c r="AF175">
        <v>5</v>
      </c>
      <c r="AG175">
        <v>5</v>
      </c>
      <c r="AH175">
        <v>5</v>
      </c>
      <c r="AI175">
        <v>5</v>
      </c>
      <c r="AJ175">
        <v>5</v>
      </c>
      <c r="AK175" t="s">
        <v>790</v>
      </c>
    </row>
    <row r="176" spans="1:37" x14ac:dyDescent="0.25">
      <c r="A176" t="s">
        <v>203</v>
      </c>
      <c r="B176" t="s">
        <v>114</v>
      </c>
      <c r="C176" t="s">
        <v>406</v>
      </c>
      <c r="D176" t="s">
        <v>1866</v>
      </c>
      <c r="E176" t="s">
        <v>1867</v>
      </c>
      <c r="G176" t="s">
        <v>1878</v>
      </c>
      <c r="H176" t="s">
        <v>1880</v>
      </c>
      <c r="I176" t="s">
        <v>1870</v>
      </c>
      <c r="J176" t="s">
        <v>1882</v>
      </c>
      <c r="K176" t="s">
        <v>1871</v>
      </c>
      <c r="L176" t="s">
        <v>1871</v>
      </c>
      <c r="M176" t="s">
        <v>1871</v>
      </c>
      <c r="N176" t="s">
        <v>1871</v>
      </c>
      <c r="O176" t="s">
        <v>1871</v>
      </c>
      <c r="P176" t="s">
        <v>1871</v>
      </c>
      <c r="Q176" t="s">
        <v>1871</v>
      </c>
      <c r="R176" t="s">
        <v>1871</v>
      </c>
      <c r="S176" t="s">
        <v>1889</v>
      </c>
      <c r="U176" t="s">
        <v>1877</v>
      </c>
      <c r="V176" t="s">
        <v>1877</v>
      </c>
      <c r="W176">
        <v>0</v>
      </c>
      <c r="X176">
        <v>5</v>
      </c>
      <c r="Y176">
        <v>0</v>
      </c>
      <c r="Z176">
        <v>3</v>
      </c>
      <c r="AA176">
        <v>3</v>
      </c>
      <c r="AB176">
        <v>3</v>
      </c>
      <c r="AC176">
        <v>5</v>
      </c>
      <c r="AD176">
        <v>5</v>
      </c>
      <c r="AE176">
        <v>5</v>
      </c>
      <c r="AF176">
        <v>5</v>
      </c>
      <c r="AG176">
        <v>5</v>
      </c>
      <c r="AH176">
        <v>5</v>
      </c>
      <c r="AI176">
        <v>5</v>
      </c>
      <c r="AJ176">
        <v>5</v>
      </c>
      <c r="AK176" t="s">
        <v>203</v>
      </c>
    </row>
    <row r="177" spans="1:37" x14ac:dyDescent="0.25">
      <c r="A177" t="s">
        <v>1126</v>
      </c>
      <c r="B177" t="s">
        <v>114</v>
      </c>
      <c r="C177" t="s">
        <v>448</v>
      </c>
      <c r="D177" t="s">
        <v>1866</v>
      </c>
      <c r="E177" t="s">
        <v>1879</v>
      </c>
      <c r="G177" t="s">
        <v>1868</v>
      </c>
      <c r="H177" t="s">
        <v>1880</v>
      </c>
      <c r="I177" t="s">
        <v>1870</v>
      </c>
      <c r="J177" t="s">
        <v>1882</v>
      </c>
      <c r="K177" t="s">
        <v>1871</v>
      </c>
      <c r="L177" t="s">
        <v>1871</v>
      </c>
      <c r="M177" t="s">
        <v>1872</v>
      </c>
      <c r="N177" t="s">
        <v>1872</v>
      </c>
      <c r="O177" t="s">
        <v>1871</v>
      </c>
      <c r="P177" t="s">
        <v>1871</v>
      </c>
      <c r="Q177" t="s">
        <v>1871</v>
      </c>
      <c r="R177" t="s">
        <v>1871</v>
      </c>
      <c r="S177" t="s">
        <v>1866</v>
      </c>
      <c r="U177" t="s">
        <v>1877</v>
      </c>
      <c r="V177" t="s">
        <v>1877</v>
      </c>
      <c r="W177">
        <v>0</v>
      </c>
      <c r="X177">
        <v>4</v>
      </c>
      <c r="Y177">
        <v>0</v>
      </c>
      <c r="Z177">
        <v>3</v>
      </c>
      <c r="AA177">
        <v>2</v>
      </c>
      <c r="AB177">
        <v>3</v>
      </c>
      <c r="AC177">
        <v>5</v>
      </c>
      <c r="AD177">
        <v>5</v>
      </c>
      <c r="AE177">
        <v>4</v>
      </c>
      <c r="AF177">
        <v>4</v>
      </c>
      <c r="AG177">
        <v>5</v>
      </c>
      <c r="AH177">
        <v>5</v>
      </c>
      <c r="AI177">
        <v>5</v>
      </c>
      <c r="AJ177">
        <v>5</v>
      </c>
      <c r="AK177" t="s">
        <v>1126</v>
      </c>
    </row>
    <row r="178" spans="1:37" x14ac:dyDescent="0.25">
      <c r="A178" t="s">
        <v>204</v>
      </c>
      <c r="B178" t="s">
        <v>106</v>
      </c>
      <c r="C178" t="s">
        <v>510</v>
      </c>
      <c r="D178" t="s">
        <v>1866</v>
      </c>
      <c r="E178" t="s">
        <v>1884</v>
      </c>
      <c r="G178" t="s">
        <v>1868</v>
      </c>
      <c r="H178" t="s">
        <v>1887</v>
      </c>
      <c r="I178" t="s">
        <v>1870</v>
      </c>
      <c r="J178" t="s">
        <v>1866</v>
      </c>
      <c r="K178" t="s">
        <v>1873</v>
      </c>
      <c r="L178" t="s">
        <v>1872</v>
      </c>
      <c r="M178" t="s">
        <v>1873</v>
      </c>
      <c r="N178" t="s">
        <v>1873</v>
      </c>
      <c r="O178" t="s">
        <v>1873</v>
      </c>
      <c r="P178" t="s">
        <v>1873</v>
      </c>
      <c r="Q178" t="s">
        <v>1873</v>
      </c>
      <c r="R178" t="s">
        <v>1873</v>
      </c>
      <c r="S178" t="s">
        <v>1866</v>
      </c>
      <c r="U178" t="s">
        <v>1876</v>
      </c>
      <c r="V178" t="s">
        <v>1877</v>
      </c>
      <c r="W178">
        <v>0</v>
      </c>
      <c r="X178">
        <v>3</v>
      </c>
      <c r="Y178">
        <v>0</v>
      </c>
      <c r="AA178">
        <v>2</v>
      </c>
      <c r="AB178">
        <v>2</v>
      </c>
      <c r="AC178">
        <v>3</v>
      </c>
      <c r="AD178">
        <v>4</v>
      </c>
      <c r="AE178">
        <v>3</v>
      </c>
      <c r="AF178">
        <v>3</v>
      </c>
      <c r="AG178">
        <v>3</v>
      </c>
      <c r="AH178">
        <v>3</v>
      </c>
      <c r="AI178">
        <v>3</v>
      </c>
      <c r="AJ178">
        <v>3</v>
      </c>
      <c r="AK178" t="s">
        <v>204</v>
      </c>
    </row>
    <row r="179" spans="1:37" x14ac:dyDescent="0.25">
      <c r="A179" t="s">
        <v>1159</v>
      </c>
      <c r="B179" t="s">
        <v>106</v>
      </c>
      <c r="C179" t="s">
        <v>436</v>
      </c>
      <c r="D179" t="s">
        <v>1866</v>
      </c>
      <c r="E179" t="s">
        <v>1884</v>
      </c>
      <c r="G179" t="s">
        <v>1868</v>
      </c>
      <c r="H179" t="s">
        <v>1885</v>
      </c>
      <c r="I179" t="s">
        <v>1870</v>
      </c>
      <c r="J179" t="s">
        <v>1866</v>
      </c>
      <c r="K179" t="s">
        <v>1873</v>
      </c>
      <c r="L179" t="s">
        <v>1874</v>
      </c>
      <c r="M179" t="s">
        <v>1872</v>
      </c>
      <c r="N179" t="s">
        <v>1873</v>
      </c>
      <c r="O179" t="s">
        <v>1875</v>
      </c>
      <c r="P179" t="s">
        <v>1873</v>
      </c>
      <c r="Q179" t="s">
        <v>1873</v>
      </c>
      <c r="R179" t="s">
        <v>1872</v>
      </c>
      <c r="S179" t="s">
        <v>1899</v>
      </c>
      <c r="U179" t="s">
        <v>1877</v>
      </c>
      <c r="V179" t="s">
        <v>1877</v>
      </c>
      <c r="W179">
        <v>0</v>
      </c>
      <c r="X179">
        <v>3</v>
      </c>
      <c r="Y179">
        <v>0</v>
      </c>
      <c r="Z179">
        <v>1</v>
      </c>
      <c r="AA179">
        <v>2</v>
      </c>
      <c r="AB179">
        <v>3</v>
      </c>
      <c r="AC179">
        <v>3</v>
      </c>
      <c r="AD179">
        <v>2</v>
      </c>
      <c r="AE179">
        <v>4</v>
      </c>
      <c r="AF179">
        <v>3</v>
      </c>
      <c r="AG179">
        <v>1</v>
      </c>
      <c r="AH179">
        <v>3</v>
      </c>
      <c r="AI179">
        <v>3</v>
      </c>
      <c r="AJ179">
        <v>4</v>
      </c>
      <c r="AK179" t="s">
        <v>1159</v>
      </c>
    </row>
    <row r="180" spans="1:37" x14ac:dyDescent="0.25">
      <c r="A180" t="s">
        <v>1159</v>
      </c>
      <c r="B180" t="s">
        <v>106</v>
      </c>
      <c r="C180" t="s">
        <v>436</v>
      </c>
      <c r="D180" t="s">
        <v>1866</v>
      </c>
      <c r="E180" t="s">
        <v>1879</v>
      </c>
      <c r="G180" t="s">
        <v>1878</v>
      </c>
      <c r="H180" t="s">
        <v>1869</v>
      </c>
      <c r="I180" t="s">
        <v>1883</v>
      </c>
      <c r="J180" t="s">
        <v>1882</v>
      </c>
      <c r="K180" t="s">
        <v>1872</v>
      </c>
      <c r="L180" t="s">
        <v>1872</v>
      </c>
      <c r="M180" t="s">
        <v>1872</v>
      </c>
      <c r="N180" t="s">
        <v>1873</v>
      </c>
      <c r="O180" t="s">
        <v>1872</v>
      </c>
      <c r="P180" t="s">
        <v>1872</v>
      </c>
      <c r="Q180" t="s">
        <v>1871</v>
      </c>
      <c r="R180" t="s">
        <v>1871</v>
      </c>
      <c r="S180" t="s">
        <v>1900</v>
      </c>
      <c r="U180" t="s">
        <v>1877</v>
      </c>
      <c r="V180" t="s">
        <v>1877</v>
      </c>
      <c r="W180">
        <v>0</v>
      </c>
      <c r="X180">
        <v>4</v>
      </c>
      <c r="Y180">
        <v>0</v>
      </c>
      <c r="Z180">
        <v>2</v>
      </c>
      <c r="AA180">
        <v>3</v>
      </c>
      <c r="AB180">
        <v>3</v>
      </c>
      <c r="AC180">
        <v>4</v>
      </c>
      <c r="AD180">
        <v>4</v>
      </c>
      <c r="AE180">
        <v>4</v>
      </c>
      <c r="AF180">
        <v>3</v>
      </c>
      <c r="AG180">
        <v>4</v>
      </c>
      <c r="AH180">
        <v>4</v>
      </c>
      <c r="AI180">
        <v>5</v>
      </c>
      <c r="AJ180">
        <v>5</v>
      </c>
      <c r="AK180" t="s">
        <v>1159</v>
      </c>
    </row>
    <row r="181" spans="1:37" x14ac:dyDescent="0.25">
      <c r="A181" t="s">
        <v>1252</v>
      </c>
      <c r="B181" t="s">
        <v>107</v>
      </c>
      <c r="C181" t="s">
        <v>500</v>
      </c>
      <c r="D181" t="s">
        <v>1866</v>
      </c>
      <c r="E181" t="s">
        <v>1884</v>
      </c>
      <c r="G181" t="s">
        <v>1868</v>
      </c>
      <c r="H181" t="s">
        <v>1869</v>
      </c>
      <c r="I181" t="s">
        <v>1883</v>
      </c>
      <c r="J181" t="s">
        <v>1866</v>
      </c>
      <c r="K181" t="s">
        <v>1871</v>
      </c>
      <c r="L181" t="s">
        <v>1871</v>
      </c>
      <c r="M181" t="s">
        <v>1871</v>
      </c>
      <c r="N181" t="s">
        <v>1871</v>
      </c>
      <c r="O181" t="s">
        <v>1871</v>
      </c>
      <c r="P181" t="s">
        <v>1871</v>
      </c>
      <c r="Q181" t="s">
        <v>1871</v>
      </c>
      <c r="R181" t="s">
        <v>1871</v>
      </c>
      <c r="S181" t="s">
        <v>1866</v>
      </c>
      <c r="U181" t="s">
        <v>1877</v>
      </c>
      <c r="V181" t="s">
        <v>1877</v>
      </c>
      <c r="W181">
        <v>0</v>
      </c>
      <c r="X181">
        <v>3</v>
      </c>
      <c r="Y181">
        <v>0</v>
      </c>
      <c r="Z181">
        <v>2</v>
      </c>
      <c r="AA181">
        <v>2</v>
      </c>
      <c r="AB181">
        <v>3</v>
      </c>
      <c r="AC181">
        <v>5</v>
      </c>
      <c r="AD181">
        <v>5</v>
      </c>
      <c r="AE181">
        <v>5</v>
      </c>
      <c r="AF181">
        <v>5</v>
      </c>
      <c r="AG181">
        <v>5</v>
      </c>
      <c r="AH181">
        <v>5</v>
      </c>
      <c r="AI181">
        <v>5</v>
      </c>
      <c r="AJ181">
        <v>5</v>
      </c>
      <c r="AK181" t="s">
        <v>1252</v>
      </c>
    </row>
    <row r="182" spans="1:37" x14ac:dyDescent="0.25">
      <c r="A182" t="s">
        <v>207</v>
      </c>
      <c r="B182" t="s">
        <v>110</v>
      </c>
      <c r="C182" t="s">
        <v>406</v>
      </c>
      <c r="D182" t="s">
        <v>1877</v>
      </c>
      <c r="E182" t="s">
        <v>1867</v>
      </c>
      <c r="G182" t="s">
        <v>1868</v>
      </c>
      <c r="H182" t="s">
        <v>1880</v>
      </c>
      <c r="I182" t="s">
        <v>1883</v>
      </c>
      <c r="J182" t="s">
        <v>1882</v>
      </c>
      <c r="K182" t="s">
        <v>1871</v>
      </c>
      <c r="L182" t="s">
        <v>1871</v>
      </c>
      <c r="M182" t="s">
        <v>1872</v>
      </c>
      <c r="N182" t="s">
        <v>1872</v>
      </c>
      <c r="O182" t="s">
        <v>1873</v>
      </c>
      <c r="P182" t="s">
        <v>1871</v>
      </c>
      <c r="Q182" t="s">
        <v>1871</v>
      </c>
      <c r="R182" t="s">
        <v>1872</v>
      </c>
      <c r="S182" t="s">
        <v>1901</v>
      </c>
      <c r="U182" t="s">
        <v>1877</v>
      </c>
      <c r="V182" t="s">
        <v>1877</v>
      </c>
      <c r="W182">
        <v>1</v>
      </c>
      <c r="X182">
        <v>5</v>
      </c>
      <c r="Y182">
        <v>0</v>
      </c>
      <c r="Z182">
        <v>3</v>
      </c>
      <c r="AA182">
        <v>2</v>
      </c>
      <c r="AB182">
        <v>3</v>
      </c>
      <c r="AC182">
        <v>5</v>
      </c>
      <c r="AD182">
        <v>5</v>
      </c>
      <c r="AE182">
        <v>4</v>
      </c>
      <c r="AF182">
        <v>4</v>
      </c>
      <c r="AG182">
        <v>3</v>
      </c>
      <c r="AH182">
        <v>5</v>
      </c>
      <c r="AI182">
        <v>5</v>
      </c>
      <c r="AJ182">
        <v>4</v>
      </c>
      <c r="AK182" t="s">
        <v>207</v>
      </c>
    </row>
    <row r="183" spans="1:37" x14ac:dyDescent="0.25">
      <c r="A183" t="s">
        <v>1215</v>
      </c>
      <c r="B183" t="s">
        <v>110</v>
      </c>
      <c r="C183" t="s">
        <v>953</v>
      </c>
      <c r="D183" t="s">
        <v>1866</v>
      </c>
      <c r="E183" t="s">
        <v>1867</v>
      </c>
      <c r="G183" t="s">
        <v>1878</v>
      </c>
      <c r="H183" t="s">
        <v>1887</v>
      </c>
      <c r="I183" t="s">
        <v>1870</v>
      </c>
      <c r="J183" t="s">
        <v>1882</v>
      </c>
      <c r="K183" t="s">
        <v>1871</v>
      </c>
      <c r="L183" t="s">
        <v>1872</v>
      </c>
      <c r="M183" t="s">
        <v>1872</v>
      </c>
      <c r="N183" t="s">
        <v>1872</v>
      </c>
      <c r="O183" t="s">
        <v>1872</v>
      </c>
      <c r="P183" t="s">
        <v>1871</v>
      </c>
      <c r="Q183" t="s">
        <v>1871</v>
      </c>
      <c r="R183" t="s">
        <v>1871</v>
      </c>
      <c r="S183" t="s">
        <v>1866</v>
      </c>
      <c r="U183" t="s">
        <v>1877</v>
      </c>
      <c r="V183" t="s">
        <v>1877</v>
      </c>
      <c r="W183">
        <v>0</v>
      </c>
      <c r="X183">
        <v>5</v>
      </c>
      <c r="Y183">
        <v>0</v>
      </c>
      <c r="AA183">
        <v>3</v>
      </c>
      <c r="AB183">
        <v>3</v>
      </c>
      <c r="AC183">
        <v>5</v>
      </c>
      <c r="AD183">
        <v>4</v>
      </c>
      <c r="AE183">
        <v>4</v>
      </c>
      <c r="AF183">
        <v>4</v>
      </c>
      <c r="AG183">
        <v>4</v>
      </c>
      <c r="AH183">
        <v>5</v>
      </c>
      <c r="AI183">
        <v>5</v>
      </c>
      <c r="AJ183">
        <v>5</v>
      </c>
      <c r="AK183" t="s">
        <v>1215</v>
      </c>
    </row>
    <row r="184" spans="1:37" x14ac:dyDescent="0.25">
      <c r="A184" t="s">
        <v>180</v>
      </c>
      <c r="B184" t="s">
        <v>15</v>
      </c>
      <c r="C184" t="s">
        <v>365</v>
      </c>
      <c r="D184" t="s">
        <v>1866</v>
      </c>
      <c r="E184" t="s">
        <v>1884</v>
      </c>
      <c r="G184" t="s">
        <v>1868</v>
      </c>
      <c r="H184" t="s">
        <v>1887</v>
      </c>
      <c r="I184" t="s">
        <v>1870</v>
      </c>
      <c r="J184" t="s">
        <v>1866</v>
      </c>
      <c r="K184" t="s">
        <v>1872</v>
      </c>
      <c r="L184" t="s">
        <v>1872</v>
      </c>
      <c r="M184" t="s">
        <v>1873</v>
      </c>
      <c r="N184" t="s">
        <v>1873</v>
      </c>
      <c r="O184" t="s">
        <v>1874</v>
      </c>
      <c r="P184" t="s">
        <v>1873</v>
      </c>
      <c r="Q184" t="s">
        <v>1872</v>
      </c>
      <c r="R184" t="s">
        <v>1872</v>
      </c>
      <c r="S184" t="s">
        <v>1902</v>
      </c>
      <c r="T184" t="s">
        <v>1903</v>
      </c>
      <c r="U184" t="s">
        <v>1876</v>
      </c>
      <c r="V184" t="s">
        <v>1877</v>
      </c>
      <c r="W184">
        <v>0</v>
      </c>
      <c r="X184">
        <v>3</v>
      </c>
      <c r="Y184">
        <v>0</v>
      </c>
      <c r="AA184">
        <v>2</v>
      </c>
      <c r="AB184">
        <v>2</v>
      </c>
      <c r="AC184">
        <v>4</v>
      </c>
      <c r="AD184">
        <v>4</v>
      </c>
      <c r="AE184">
        <v>3</v>
      </c>
      <c r="AF184">
        <v>3</v>
      </c>
      <c r="AG184">
        <v>2</v>
      </c>
      <c r="AH184">
        <v>3</v>
      </c>
      <c r="AI184">
        <v>4</v>
      </c>
      <c r="AJ184">
        <v>4</v>
      </c>
      <c r="AK184" t="s">
        <v>180</v>
      </c>
    </row>
    <row r="185" spans="1:37" x14ac:dyDescent="0.25">
      <c r="A185" t="s">
        <v>182</v>
      </c>
      <c r="B185" t="s">
        <v>15</v>
      </c>
      <c r="C185" t="s">
        <v>591</v>
      </c>
      <c r="D185" t="s">
        <v>1866</v>
      </c>
      <c r="E185" t="s">
        <v>1867</v>
      </c>
      <c r="G185" t="s">
        <v>1868</v>
      </c>
      <c r="H185" t="s">
        <v>1869</v>
      </c>
      <c r="I185" t="s">
        <v>1883</v>
      </c>
      <c r="J185" t="s">
        <v>1882</v>
      </c>
      <c r="K185" t="s">
        <v>1872</v>
      </c>
      <c r="L185" t="s">
        <v>1872</v>
      </c>
      <c r="M185" t="s">
        <v>1872</v>
      </c>
      <c r="N185" t="s">
        <v>1872</v>
      </c>
      <c r="O185" t="s">
        <v>1872</v>
      </c>
      <c r="P185" t="s">
        <v>1872</v>
      </c>
      <c r="Q185" t="s">
        <v>1872</v>
      </c>
      <c r="R185" t="s">
        <v>1872</v>
      </c>
      <c r="S185" t="s">
        <v>1903</v>
      </c>
      <c r="T185" t="s">
        <v>1904</v>
      </c>
      <c r="U185" t="s">
        <v>1876</v>
      </c>
      <c r="V185" t="s">
        <v>1877</v>
      </c>
      <c r="W185">
        <v>0</v>
      </c>
      <c r="X185">
        <v>5</v>
      </c>
      <c r="Y185">
        <v>0</v>
      </c>
      <c r="Z185">
        <v>2</v>
      </c>
      <c r="AA185">
        <v>2</v>
      </c>
      <c r="AB185">
        <v>2</v>
      </c>
      <c r="AC185">
        <v>4</v>
      </c>
      <c r="AD185">
        <v>4</v>
      </c>
      <c r="AE185">
        <v>4</v>
      </c>
      <c r="AF185">
        <v>4</v>
      </c>
      <c r="AG185">
        <v>4</v>
      </c>
      <c r="AH185">
        <v>4</v>
      </c>
      <c r="AI185">
        <v>4</v>
      </c>
      <c r="AJ185">
        <v>4</v>
      </c>
      <c r="AK185" t="s">
        <v>182</v>
      </c>
    </row>
    <row r="186" spans="1:37" x14ac:dyDescent="0.25">
      <c r="A186" t="s">
        <v>182</v>
      </c>
      <c r="B186" t="s">
        <v>15</v>
      </c>
      <c r="C186" t="s">
        <v>591</v>
      </c>
      <c r="D186" t="s">
        <v>1866</v>
      </c>
      <c r="E186" t="s">
        <v>1867</v>
      </c>
      <c r="G186" t="s">
        <v>1878</v>
      </c>
      <c r="H186" t="s">
        <v>1869</v>
      </c>
      <c r="I186" t="s">
        <v>1870</v>
      </c>
      <c r="J186" t="s">
        <v>1866</v>
      </c>
      <c r="K186" t="s">
        <v>1872</v>
      </c>
      <c r="L186" t="s">
        <v>1873</v>
      </c>
      <c r="M186" t="s">
        <v>1871</v>
      </c>
      <c r="N186" t="s">
        <v>1871</v>
      </c>
      <c r="O186" t="s">
        <v>1871</v>
      </c>
      <c r="P186" t="s">
        <v>1871</v>
      </c>
      <c r="Q186" t="s">
        <v>1871</v>
      </c>
      <c r="R186" t="s">
        <v>1871</v>
      </c>
      <c r="S186" t="s">
        <v>1903</v>
      </c>
      <c r="T186" t="s">
        <v>1903</v>
      </c>
      <c r="U186" t="s">
        <v>1877</v>
      </c>
      <c r="V186" t="s">
        <v>1877</v>
      </c>
      <c r="W186">
        <v>0</v>
      </c>
      <c r="X186">
        <v>5</v>
      </c>
      <c r="Y186">
        <v>0</v>
      </c>
      <c r="Z186">
        <v>2</v>
      </c>
      <c r="AA186">
        <v>3</v>
      </c>
      <c r="AB186">
        <v>3</v>
      </c>
      <c r="AC186">
        <v>4</v>
      </c>
      <c r="AD186">
        <v>3</v>
      </c>
      <c r="AE186">
        <v>5</v>
      </c>
      <c r="AF186">
        <v>5</v>
      </c>
      <c r="AG186">
        <v>5</v>
      </c>
      <c r="AH186">
        <v>5</v>
      </c>
      <c r="AI186">
        <v>5</v>
      </c>
      <c r="AJ186">
        <v>5</v>
      </c>
      <c r="AK186" t="s">
        <v>182</v>
      </c>
    </row>
    <row r="187" spans="1:37" x14ac:dyDescent="0.25">
      <c r="A187" t="s">
        <v>183</v>
      </c>
      <c r="B187" t="s">
        <v>15</v>
      </c>
      <c r="C187" t="s">
        <v>524</v>
      </c>
      <c r="D187" t="s">
        <v>1866</v>
      </c>
      <c r="E187" t="s">
        <v>1867</v>
      </c>
      <c r="G187" t="s">
        <v>1878</v>
      </c>
      <c r="H187" t="s">
        <v>1869</v>
      </c>
      <c r="I187" t="s">
        <v>1881</v>
      </c>
      <c r="J187" t="s">
        <v>1866</v>
      </c>
      <c r="K187" t="s">
        <v>1872</v>
      </c>
      <c r="L187" t="s">
        <v>1872</v>
      </c>
      <c r="M187" t="s">
        <v>1872</v>
      </c>
      <c r="N187" t="s">
        <v>1873</v>
      </c>
      <c r="O187" t="s">
        <v>1872</v>
      </c>
      <c r="P187" t="s">
        <v>1871</v>
      </c>
      <c r="Q187" t="s">
        <v>1872</v>
      </c>
      <c r="R187" t="s">
        <v>1871</v>
      </c>
      <c r="T187" t="s">
        <v>1905</v>
      </c>
      <c r="U187" t="s">
        <v>1877</v>
      </c>
      <c r="V187" t="s">
        <v>1866</v>
      </c>
      <c r="W187">
        <v>0</v>
      </c>
      <c r="X187">
        <v>5</v>
      </c>
      <c r="Y187">
        <v>0</v>
      </c>
      <c r="Z187">
        <v>2</v>
      </c>
      <c r="AA187">
        <v>3</v>
      </c>
      <c r="AB187">
        <v>3</v>
      </c>
      <c r="AC187">
        <v>4</v>
      </c>
      <c r="AD187">
        <v>4</v>
      </c>
      <c r="AE187">
        <v>4</v>
      </c>
      <c r="AF187">
        <v>3</v>
      </c>
      <c r="AG187">
        <v>4</v>
      </c>
      <c r="AH187">
        <v>5</v>
      </c>
      <c r="AI187">
        <v>4</v>
      </c>
      <c r="AJ187">
        <v>5</v>
      </c>
      <c r="AK187" t="s">
        <v>183</v>
      </c>
    </row>
    <row r="188" spans="1:37" x14ac:dyDescent="0.25">
      <c r="A188" t="s">
        <v>183</v>
      </c>
      <c r="B188" t="s">
        <v>15</v>
      </c>
      <c r="C188" t="s">
        <v>524</v>
      </c>
      <c r="D188" t="s">
        <v>1866</v>
      </c>
      <c r="E188" t="s">
        <v>1879</v>
      </c>
      <c r="G188" t="s">
        <v>1868</v>
      </c>
      <c r="H188" t="s">
        <v>1869</v>
      </c>
      <c r="I188" t="s">
        <v>1870</v>
      </c>
      <c r="J188" t="s">
        <v>1866</v>
      </c>
      <c r="K188" t="s">
        <v>1872</v>
      </c>
      <c r="L188" t="s">
        <v>1872</v>
      </c>
      <c r="M188" t="s">
        <v>1872</v>
      </c>
      <c r="N188" t="s">
        <v>1874</v>
      </c>
      <c r="O188" t="s">
        <v>1873</v>
      </c>
      <c r="P188" t="s">
        <v>1874</v>
      </c>
      <c r="Q188" t="s">
        <v>1872</v>
      </c>
      <c r="R188" t="s">
        <v>1872</v>
      </c>
      <c r="S188" t="s">
        <v>1906</v>
      </c>
      <c r="T188" t="s">
        <v>1907</v>
      </c>
      <c r="U188" t="s">
        <v>1876</v>
      </c>
      <c r="V188" t="s">
        <v>1866</v>
      </c>
      <c r="W188">
        <v>0</v>
      </c>
      <c r="X188">
        <v>4</v>
      </c>
      <c r="Y188">
        <v>0</v>
      </c>
      <c r="Z188">
        <v>2</v>
      </c>
      <c r="AA188">
        <v>2</v>
      </c>
      <c r="AB188">
        <v>2</v>
      </c>
      <c r="AC188">
        <v>4</v>
      </c>
      <c r="AD188">
        <v>4</v>
      </c>
      <c r="AE188">
        <v>4</v>
      </c>
      <c r="AF188">
        <v>2</v>
      </c>
      <c r="AG188">
        <v>3</v>
      </c>
      <c r="AH188">
        <v>2</v>
      </c>
      <c r="AI188">
        <v>4</v>
      </c>
      <c r="AJ188">
        <v>4</v>
      </c>
      <c r="AK188" t="s">
        <v>183</v>
      </c>
    </row>
    <row r="189" spans="1:37" x14ac:dyDescent="0.25">
      <c r="A189" t="s">
        <v>1444</v>
      </c>
      <c r="B189" t="s">
        <v>33</v>
      </c>
      <c r="C189" t="s">
        <v>524</v>
      </c>
      <c r="D189" t="s">
        <v>1866</v>
      </c>
      <c r="E189" t="s">
        <v>1867</v>
      </c>
      <c r="G189" t="s">
        <v>1868</v>
      </c>
      <c r="H189" t="s">
        <v>1869</v>
      </c>
      <c r="I189" t="s">
        <v>1870</v>
      </c>
      <c r="J189" t="s">
        <v>1866</v>
      </c>
      <c r="K189" t="s">
        <v>1872</v>
      </c>
      <c r="L189" t="s">
        <v>1872</v>
      </c>
      <c r="M189" t="s">
        <v>1872</v>
      </c>
      <c r="N189" t="s">
        <v>1872</v>
      </c>
      <c r="O189" t="s">
        <v>1872</v>
      </c>
      <c r="P189" t="s">
        <v>1872</v>
      </c>
      <c r="Q189" t="s">
        <v>1872</v>
      </c>
      <c r="R189" t="s">
        <v>1872</v>
      </c>
      <c r="S189" t="s">
        <v>1908</v>
      </c>
      <c r="T189" t="s">
        <v>1909</v>
      </c>
      <c r="U189" t="s">
        <v>1877</v>
      </c>
      <c r="V189" t="s">
        <v>1877</v>
      </c>
      <c r="W189">
        <v>0</v>
      </c>
      <c r="X189">
        <v>5</v>
      </c>
      <c r="Y189">
        <v>0</v>
      </c>
      <c r="Z189">
        <v>2</v>
      </c>
      <c r="AA189">
        <v>2</v>
      </c>
      <c r="AB189">
        <v>3</v>
      </c>
      <c r="AC189">
        <v>4</v>
      </c>
      <c r="AD189">
        <v>4</v>
      </c>
      <c r="AE189">
        <v>4</v>
      </c>
      <c r="AF189">
        <v>4</v>
      </c>
      <c r="AG189">
        <v>4</v>
      </c>
      <c r="AH189">
        <v>4</v>
      </c>
      <c r="AI189">
        <v>4</v>
      </c>
      <c r="AJ189">
        <v>4</v>
      </c>
      <c r="AK189" t="s">
        <v>1444</v>
      </c>
    </row>
    <row r="190" spans="1:37" x14ac:dyDescent="0.25">
      <c r="A190" t="s">
        <v>747</v>
      </c>
      <c r="B190" t="s">
        <v>33</v>
      </c>
      <c r="C190" t="s">
        <v>528</v>
      </c>
      <c r="D190" t="s">
        <v>1866</v>
      </c>
      <c r="E190" t="s">
        <v>1879</v>
      </c>
      <c r="G190" t="s">
        <v>1868</v>
      </c>
      <c r="H190" t="s">
        <v>1869</v>
      </c>
      <c r="I190" t="s">
        <v>1870</v>
      </c>
      <c r="J190" t="s">
        <v>1882</v>
      </c>
      <c r="K190" t="s">
        <v>1873</v>
      </c>
      <c r="L190" t="s">
        <v>1873</v>
      </c>
      <c r="M190" t="s">
        <v>1873</v>
      </c>
      <c r="N190" t="s">
        <v>1873</v>
      </c>
      <c r="O190" t="s">
        <v>1873</v>
      </c>
      <c r="P190" t="s">
        <v>1873</v>
      </c>
      <c r="Q190" t="s">
        <v>1873</v>
      </c>
      <c r="R190" t="s">
        <v>1873</v>
      </c>
      <c r="S190" t="s">
        <v>1910</v>
      </c>
      <c r="T190" t="s">
        <v>1910</v>
      </c>
      <c r="U190" t="s">
        <v>1876</v>
      </c>
      <c r="W190">
        <v>0</v>
      </c>
      <c r="X190">
        <v>4</v>
      </c>
      <c r="Y190">
        <v>0</v>
      </c>
      <c r="Z190">
        <v>2</v>
      </c>
      <c r="AA190">
        <v>2</v>
      </c>
      <c r="AB190">
        <v>2</v>
      </c>
      <c r="AC190">
        <v>3</v>
      </c>
      <c r="AD190">
        <v>3</v>
      </c>
      <c r="AE190">
        <v>3</v>
      </c>
      <c r="AF190">
        <v>3</v>
      </c>
      <c r="AG190">
        <v>3</v>
      </c>
      <c r="AH190">
        <v>3</v>
      </c>
      <c r="AI190">
        <v>3</v>
      </c>
      <c r="AJ190">
        <v>3</v>
      </c>
      <c r="AK190" t="s">
        <v>747</v>
      </c>
    </row>
    <row r="191" spans="1:37" x14ac:dyDescent="0.25">
      <c r="A191" t="s">
        <v>747</v>
      </c>
      <c r="B191" t="s">
        <v>33</v>
      </c>
      <c r="C191" t="s">
        <v>528</v>
      </c>
      <c r="D191" t="s">
        <v>1866</v>
      </c>
      <c r="E191" t="s">
        <v>1879</v>
      </c>
      <c r="G191" t="s">
        <v>1868</v>
      </c>
      <c r="H191" t="s">
        <v>1869</v>
      </c>
      <c r="I191" t="s">
        <v>1870</v>
      </c>
      <c r="J191" t="s">
        <v>1882</v>
      </c>
      <c r="K191" t="s">
        <v>1873</v>
      </c>
      <c r="L191" t="s">
        <v>1873</v>
      </c>
      <c r="M191" t="s">
        <v>1873</v>
      </c>
      <c r="N191" t="s">
        <v>1873</v>
      </c>
      <c r="O191" t="s">
        <v>1873</v>
      </c>
      <c r="P191" t="s">
        <v>1873</v>
      </c>
      <c r="Q191" t="s">
        <v>1873</v>
      </c>
      <c r="R191" t="s">
        <v>1873</v>
      </c>
      <c r="S191" t="s">
        <v>1910</v>
      </c>
      <c r="T191" t="s">
        <v>1910</v>
      </c>
      <c r="U191" t="s">
        <v>1876</v>
      </c>
      <c r="W191">
        <v>0</v>
      </c>
      <c r="X191">
        <v>4</v>
      </c>
      <c r="Y191">
        <v>0</v>
      </c>
      <c r="Z191">
        <v>2</v>
      </c>
      <c r="AA191">
        <v>2</v>
      </c>
      <c r="AB191">
        <v>2</v>
      </c>
      <c r="AC191">
        <v>3</v>
      </c>
      <c r="AD191">
        <v>3</v>
      </c>
      <c r="AE191">
        <v>3</v>
      </c>
      <c r="AF191">
        <v>3</v>
      </c>
      <c r="AG191">
        <v>3</v>
      </c>
      <c r="AH191">
        <v>3</v>
      </c>
      <c r="AI191">
        <v>3</v>
      </c>
      <c r="AJ191">
        <v>3</v>
      </c>
      <c r="AK191" t="s">
        <v>747</v>
      </c>
    </row>
    <row r="192" spans="1:37" x14ac:dyDescent="0.25">
      <c r="A192" t="s">
        <v>1445</v>
      </c>
      <c r="B192" t="s">
        <v>33</v>
      </c>
      <c r="C192" t="s">
        <v>530</v>
      </c>
      <c r="D192" t="s">
        <v>1866</v>
      </c>
      <c r="E192" t="s">
        <v>1867</v>
      </c>
      <c r="G192" t="s">
        <v>1868</v>
      </c>
      <c r="H192" t="s">
        <v>1869</v>
      </c>
      <c r="I192" t="s">
        <v>1870</v>
      </c>
      <c r="J192" t="s">
        <v>1866</v>
      </c>
      <c r="K192" t="s">
        <v>1872</v>
      </c>
      <c r="L192" t="s">
        <v>1872</v>
      </c>
      <c r="M192" t="s">
        <v>1873</v>
      </c>
      <c r="N192" t="s">
        <v>1873</v>
      </c>
      <c r="O192" t="s">
        <v>1873</v>
      </c>
      <c r="P192" t="s">
        <v>1871</v>
      </c>
      <c r="Q192" t="s">
        <v>1871</v>
      </c>
      <c r="R192" t="s">
        <v>1872</v>
      </c>
      <c r="S192" t="s">
        <v>1892</v>
      </c>
      <c r="T192" t="s">
        <v>1903</v>
      </c>
      <c r="U192" t="s">
        <v>1877</v>
      </c>
      <c r="W192">
        <v>0</v>
      </c>
      <c r="X192">
        <v>5</v>
      </c>
      <c r="Y192">
        <v>0</v>
      </c>
      <c r="Z192">
        <v>2</v>
      </c>
      <c r="AA192">
        <v>2</v>
      </c>
      <c r="AB192">
        <v>3</v>
      </c>
      <c r="AC192">
        <v>4</v>
      </c>
      <c r="AD192">
        <v>4</v>
      </c>
      <c r="AE192">
        <v>3</v>
      </c>
      <c r="AF192">
        <v>3</v>
      </c>
      <c r="AG192">
        <v>3</v>
      </c>
      <c r="AH192">
        <v>5</v>
      </c>
      <c r="AI192">
        <v>5</v>
      </c>
      <c r="AJ192">
        <v>4</v>
      </c>
      <c r="AK192" t="s">
        <v>1445</v>
      </c>
    </row>
    <row r="193" spans="1:37" x14ac:dyDescent="0.25">
      <c r="A193" t="s">
        <v>191</v>
      </c>
      <c r="B193" t="s">
        <v>49</v>
      </c>
      <c r="C193" t="s">
        <v>406</v>
      </c>
      <c r="D193" t="s">
        <v>1866</v>
      </c>
      <c r="E193" t="s">
        <v>1879</v>
      </c>
      <c r="G193" t="s">
        <v>1888</v>
      </c>
      <c r="H193" t="s">
        <v>1869</v>
      </c>
      <c r="I193" t="s">
        <v>1870</v>
      </c>
      <c r="J193" t="s">
        <v>1886</v>
      </c>
      <c r="K193" t="s">
        <v>1872</v>
      </c>
      <c r="L193" t="s">
        <v>1872</v>
      </c>
      <c r="M193" t="s">
        <v>1873</v>
      </c>
      <c r="N193" t="s">
        <v>1874</v>
      </c>
      <c r="O193" t="s">
        <v>1874</v>
      </c>
      <c r="P193" t="s">
        <v>1874</v>
      </c>
      <c r="Q193" t="s">
        <v>1873</v>
      </c>
      <c r="R193" t="s">
        <v>1872</v>
      </c>
      <c r="S193" t="s">
        <v>1903</v>
      </c>
      <c r="T193" t="s">
        <v>1903</v>
      </c>
      <c r="U193" t="s">
        <v>1876</v>
      </c>
      <c r="V193" t="s">
        <v>1877</v>
      </c>
      <c r="W193">
        <v>0</v>
      </c>
      <c r="X193">
        <v>4</v>
      </c>
      <c r="Y193">
        <v>0</v>
      </c>
      <c r="Z193">
        <v>2</v>
      </c>
      <c r="AA193">
        <v>1</v>
      </c>
      <c r="AB193">
        <v>2</v>
      </c>
      <c r="AC193">
        <v>4</v>
      </c>
      <c r="AD193">
        <v>4</v>
      </c>
      <c r="AE193">
        <v>3</v>
      </c>
      <c r="AF193">
        <v>2</v>
      </c>
      <c r="AG193">
        <v>2</v>
      </c>
      <c r="AH193">
        <v>2</v>
      </c>
      <c r="AI193">
        <v>3</v>
      </c>
      <c r="AJ193">
        <v>4</v>
      </c>
      <c r="AK193" t="s">
        <v>191</v>
      </c>
    </row>
    <row r="194" spans="1:37" x14ac:dyDescent="0.25">
      <c r="A194" t="s">
        <v>956</v>
      </c>
      <c r="B194" t="s">
        <v>49</v>
      </c>
      <c r="C194" t="s">
        <v>436</v>
      </c>
      <c r="D194" t="s">
        <v>1866</v>
      </c>
      <c r="E194" t="s">
        <v>1867</v>
      </c>
      <c r="G194" t="s">
        <v>1868</v>
      </c>
      <c r="H194" t="s">
        <v>1869</v>
      </c>
      <c r="I194" t="s">
        <v>1870</v>
      </c>
      <c r="J194" t="s">
        <v>1866</v>
      </c>
      <c r="K194" t="s">
        <v>1874</v>
      </c>
      <c r="L194" t="s">
        <v>1872</v>
      </c>
      <c r="M194" t="s">
        <v>1872</v>
      </c>
      <c r="N194" t="s">
        <v>1873</v>
      </c>
      <c r="O194" t="s">
        <v>1873</v>
      </c>
      <c r="P194" t="s">
        <v>1871</v>
      </c>
      <c r="Q194" t="s">
        <v>1871</v>
      </c>
      <c r="R194" t="s">
        <v>1871</v>
      </c>
      <c r="S194" t="s">
        <v>1911</v>
      </c>
      <c r="T194" t="s">
        <v>1912</v>
      </c>
      <c r="U194" t="s">
        <v>1877</v>
      </c>
      <c r="V194" t="s">
        <v>1877</v>
      </c>
      <c r="W194">
        <v>0</v>
      </c>
      <c r="X194">
        <v>5</v>
      </c>
      <c r="Y194">
        <v>0</v>
      </c>
      <c r="Z194">
        <v>2</v>
      </c>
      <c r="AA194">
        <v>2</v>
      </c>
      <c r="AB194">
        <v>3</v>
      </c>
      <c r="AC194">
        <v>2</v>
      </c>
      <c r="AD194">
        <v>4</v>
      </c>
      <c r="AE194">
        <v>4</v>
      </c>
      <c r="AF194">
        <v>3</v>
      </c>
      <c r="AG194">
        <v>3</v>
      </c>
      <c r="AH194">
        <v>5</v>
      </c>
      <c r="AI194">
        <v>5</v>
      </c>
      <c r="AJ194">
        <v>5</v>
      </c>
      <c r="AK194" t="s">
        <v>956</v>
      </c>
    </row>
    <row r="195" spans="1:37" x14ac:dyDescent="0.25">
      <c r="A195" t="s">
        <v>956</v>
      </c>
      <c r="B195" t="s">
        <v>49</v>
      </c>
      <c r="C195" t="s">
        <v>436</v>
      </c>
      <c r="D195" t="s">
        <v>1866</v>
      </c>
      <c r="E195" t="s">
        <v>1879</v>
      </c>
      <c r="G195" t="s">
        <v>1868</v>
      </c>
      <c r="H195" t="s">
        <v>1869</v>
      </c>
      <c r="I195" t="s">
        <v>1883</v>
      </c>
      <c r="J195" t="s">
        <v>1882</v>
      </c>
      <c r="K195" t="s">
        <v>1872</v>
      </c>
      <c r="L195" t="s">
        <v>1872</v>
      </c>
      <c r="M195" t="s">
        <v>1873</v>
      </c>
      <c r="N195" t="s">
        <v>1873</v>
      </c>
      <c r="O195" t="s">
        <v>1872</v>
      </c>
      <c r="P195" t="s">
        <v>1872</v>
      </c>
      <c r="Q195" t="s">
        <v>1872</v>
      </c>
      <c r="R195" t="s">
        <v>1872</v>
      </c>
      <c r="S195" t="s">
        <v>1913</v>
      </c>
      <c r="T195" t="s">
        <v>1903</v>
      </c>
      <c r="U195" t="s">
        <v>1877</v>
      </c>
      <c r="V195" t="s">
        <v>1877</v>
      </c>
      <c r="W195">
        <v>0</v>
      </c>
      <c r="X195">
        <v>4</v>
      </c>
      <c r="Y195">
        <v>0</v>
      </c>
      <c r="Z195">
        <v>2</v>
      </c>
      <c r="AA195">
        <v>2</v>
      </c>
      <c r="AB195">
        <v>3</v>
      </c>
      <c r="AC195">
        <v>4</v>
      </c>
      <c r="AD195">
        <v>4</v>
      </c>
      <c r="AE195">
        <v>3</v>
      </c>
      <c r="AF195">
        <v>3</v>
      </c>
      <c r="AG195">
        <v>4</v>
      </c>
      <c r="AH195">
        <v>4</v>
      </c>
      <c r="AI195">
        <v>4</v>
      </c>
      <c r="AJ195">
        <v>4</v>
      </c>
      <c r="AK195" t="s">
        <v>956</v>
      </c>
    </row>
    <row r="196" spans="1:37" x14ac:dyDescent="0.25">
      <c r="A196" t="s">
        <v>956</v>
      </c>
      <c r="B196" t="s">
        <v>49</v>
      </c>
      <c r="C196" t="s">
        <v>436</v>
      </c>
      <c r="D196" t="s">
        <v>1866</v>
      </c>
      <c r="E196" t="s">
        <v>1867</v>
      </c>
      <c r="G196" t="s">
        <v>1888</v>
      </c>
      <c r="H196" t="s">
        <v>1869</v>
      </c>
      <c r="I196" t="s">
        <v>1870</v>
      </c>
      <c r="J196" t="s">
        <v>1886</v>
      </c>
      <c r="K196" t="s">
        <v>1872</v>
      </c>
      <c r="L196" t="s">
        <v>1872</v>
      </c>
      <c r="M196" t="s">
        <v>1872</v>
      </c>
      <c r="N196" t="s">
        <v>1872</v>
      </c>
      <c r="O196" t="s">
        <v>1873</v>
      </c>
      <c r="P196" t="s">
        <v>1872</v>
      </c>
      <c r="Q196" t="s">
        <v>1872</v>
      </c>
      <c r="R196" t="s">
        <v>1872</v>
      </c>
      <c r="S196" t="s">
        <v>1914</v>
      </c>
      <c r="T196" t="s">
        <v>1915</v>
      </c>
      <c r="U196" t="s">
        <v>1877</v>
      </c>
      <c r="V196" t="s">
        <v>1877</v>
      </c>
      <c r="W196">
        <v>0</v>
      </c>
      <c r="X196">
        <v>5</v>
      </c>
      <c r="Y196">
        <v>0</v>
      </c>
      <c r="Z196">
        <v>2</v>
      </c>
      <c r="AA196">
        <v>1</v>
      </c>
      <c r="AB196">
        <v>3</v>
      </c>
      <c r="AC196">
        <v>4</v>
      </c>
      <c r="AD196">
        <v>4</v>
      </c>
      <c r="AE196">
        <v>4</v>
      </c>
      <c r="AF196">
        <v>4</v>
      </c>
      <c r="AG196">
        <v>3</v>
      </c>
      <c r="AH196">
        <v>4</v>
      </c>
      <c r="AI196">
        <v>4</v>
      </c>
      <c r="AJ196">
        <v>4</v>
      </c>
      <c r="AK196" t="s">
        <v>956</v>
      </c>
    </row>
    <row r="197" spans="1:37" x14ac:dyDescent="0.25">
      <c r="A197" t="s">
        <v>968</v>
      </c>
      <c r="B197" t="s">
        <v>49</v>
      </c>
      <c r="C197" t="s">
        <v>967</v>
      </c>
      <c r="D197" t="s">
        <v>1866</v>
      </c>
      <c r="E197" t="s">
        <v>1867</v>
      </c>
      <c r="G197" t="s">
        <v>1868</v>
      </c>
      <c r="H197" t="s">
        <v>1869</v>
      </c>
      <c r="I197" t="s">
        <v>1870</v>
      </c>
      <c r="J197" t="s">
        <v>1866</v>
      </c>
      <c r="K197" t="s">
        <v>1872</v>
      </c>
      <c r="L197" t="s">
        <v>1872</v>
      </c>
      <c r="M197" t="s">
        <v>1872</v>
      </c>
      <c r="N197" t="s">
        <v>1874</v>
      </c>
      <c r="O197" t="s">
        <v>1873</v>
      </c>
      <c r="P197" t="s">
        <v>1874</v>
      </c>
      <c r="Q197" t="s">
        <v>1873</v>
      </c>
      <c r="R197" t="s">
        <v>1872</v>
      </c>
      <c r="S197" t="s">
        <v>1916</v>
      </c>
      <c r="T197" t="s">
        <v>1917</v>
      </c>
      <c r="U197" t="s">
        <v>1876</v>
      </c>
      <c r="V197" t="s">
        <v>1877</v>
      </c>
      <c r="W197">
        <v>0</v>
      </c>
      <c r="X197">
        <v>5</v>
      </c>
      <c r="Y197">
        <v>0</v>
      </c>
      <c r="Z197">
        <v>2</v>
      </c>
      <c r="AA197">
        <v>2</v>
      </c>
      <c r="AB197">
        <v>2</v>
      </c>
      <c r="AC197">
        <v>4</v>
      </c>
      <c r="AD197">
        <v>4</v>
      </c>
      <c r="AE197">
        <v>4</v>
      </c>
      <c r="AF197">
        <v>2</v>
      </c>
      <c r="AG197">
        <v>3</v>
      </c>
      <c r="AH197">
        <v>2</v>
      </c>
      <c r="AI197">
        <v>3</v>
      </c>
      <c r="AJ197">
        <v>4</v>
      </c>
      <c r="AK197" t="s">
        <v>968</v>
      </c>
    </row>
    <row r="198" spans="1:37" x14ac:dyDescent="0.25">
      <c r="A198" t="s">
        <v>192</v>
      </c>
      <c r="B198" t="s">
        <v>51</v>
      </c>
      <c r="C198" t="s">
        <v>454</v>
      </c>
      <c r="D198" t="s">
        <v>1866</v>
      </c>
      <c r="E198" t="s">
        <v>1867</v>
      </c>
      <c r="G198" t="s">
        <v>1868</v>
      </c>
      <c r="H198" t="s">
        <v>1869</v>
      </c>
      <c r="I198" t="s">
        <v>1870</v>
      </c>
      <c r="J198" t="s">
        <v>1866</v>
      </c>
      <c r="K198" t="s">
        <v>1872</v>
      </c>
      <c r="L198" t="s">
        <v>1872</v>
      </c>
      <c r="M198" t="s">
        <v>1872</v>
      </c>
      <c r="N198" t="s">
        <v>1872</v>
      </c>
      <c r="O198" t="s">
        <v>1872</v>
      </c>
      <c r="P198" t="s">
        <v>1872</v>
      </c>
      <c r="Q198" t="s">
        <v>1872</v>
      </c>
      <c r="R198" t="s">
        <v>1872</v>
      </c>
      <c r="S198" t="s">
        <v>1918</v>
      </c>
      <c r="T198" t="s">
        <v>1919</v>
      </c>
      <c r="U198" t="s">
        <v>1876</v>
      </c>
      <c r="V198" t="s">
        <v>1877</v>
      </c>
      <c r="W198">
        <v>0</v>
      </c>
      <c r="X198">
        <v>5</v>
      </c>
      <c r="Y198">
        <v>0</v>
      </c>
      <c r="Z198">
        <v>2</v>
      </c>
      <c r="AA198">
        <v>2</v>
      </c>
      <c r="AB198">
        <v>2</v>
      </c>
      <c r="AC198">
        <v>4</v>
      </c>
      <c r="AD198">
        <v>4</v>
      </c>
      <c r="AE198">
        <v>4</v>
      </c>
      <c r="AF198">
        <v>4</v>
      </c>
      <c r="AG198">
        <v>4</v>
      </c>
      <c r="AH198">
        <v>4</v>
      </c>
      <c r="AI198">
        <v>4</v>
      </c>
      <c r="AJ198">
        <v>4</v>
      </c>
      <c r="AK198" t="s">
        <v>192</v>
      </c>
    </row>
    <row r="199" spans="1:37" x14ac:dyDescent="0.25">
      <c r="A199" t="s">
        <v>977</v>
      </c>
      <c r="B199" t="s">
        <v>51</v>
      </c>
      <c r="C199" t="s">
        <v>456</v>
      </c>
      <c r="D199" t="s">
        <v>1866</v>
      </c>
      <c r="E199" t="s">
        <v>1879</v>
      </c>
      <c r="G199" t="s">
        <v>1868</v>
      </c>
      <c r="H199" t="s">
        <v>1869</v>
      </c>
      <c r="I199" t="s">
        <v>1870</v>
      </c>
      <c r="J199" t="s">
        <v>1866</v>
      </c>
      <c r="K199" t="s">
        <v>1872</v>
      </c>
      <c r="L199" t="s">
        <v>1872</v>
      </c>
      <c r="M199" t="s">
        <v>1872</v>
      </c>
      <c r="N199" t="s">
        <v>1872</v>
      </c>
      <c r="O199" t="s">
        <v>1873</v>
      </c>
      <c r="P199" t="s">
        <v>1871</v>
      </c>
      <c r="Q199" t="s">
        <v>1872</v>
      </c>
      <c r="R199" t="s">
        <v>1872</v>
      </c>
      <c r="S199" t="s">
        <v>1920</v>
      </c>
      <c r="T199" t="s">
        <v>1921</v>
      </c>
      <c r="U199" t="s">
        <v>1877</v>
      </c>
      <c r="V199" t="s">
        <v>1877</v>
      </c>
      <c r="W199">
        <v>0</v>
      </c>
      <c r="X199">
        <v>4</v>
      </c>
      <c r="Y199">
        <v>0</v>
      </c>
      <c r="Z199">
        <v>2</v>
      </c>
      <c r="AA199">
        <v>2</v>
      </c>
      <c r="AB199">
        <v>3</v>
      </c>
      <c r="AC199">
        <v>4</v>
      </c>
      <c r="AD199">
        <v>4</v>
      </c>
      <c r="AE199">
        <v>4</v>
      </c>
      <c r="AF199">
        <v>4</v>
      </c>
      <c r="AG199">
        <v>3</v>
      </c>
      <c r="AH199">
        <v>5</v>
      </c>
      <c r="AI199">
        <v>4</v>
      </c>
      <c r="AJ199">
        <v>4</v>
      </c>
      <c r="AK199" t="s">
        <v>977</v>
      </c>
    </row>
    <row r="200" spans="1:37" x14ac:dyDescent="0.25">
      <c r="A200" t="s">
        <v>977</v>
      </c>
      <c r="B200" t="s">
        <v>51</v>
      </c>
      <c r="C200" t="s">
        <v>456</v>
      </c>
      <c r="D200" t="s">
        <v>1866</v>
      </c>
      <c r="E200" t="s">
        <v>1867</v>
      </c>
      <c r="G200" t="s">
        <v>1868</v>
      </c>
      <c r="H200" t="s">
        <v>1869</v>
      </c>
      <c r="I200" t="s">
        <v>1870</v>
      </c>
      <c r="J200" t="s">
        <v>1866</v>
      </c>
      <c r="K200" t="s">
        <v>1872</v>
      </c>
      <c r="L200" t="s">
        <v>1872</v>
      </c>
      <c r="M200" t="s">
        <v>1873</v>
      </c>
      <c r="N200" t="s">
        <v>1873</v>
      </c>
      <c r="O200" t="s">
        <v>1873</v>
      </c>
      <c r="P200" t="s">
        <v>1872</v>
      </c>
      <c r="Q200" t="s">
        <v>1872</v>
      </c>
      <c r="R200" t="s">
        <v>1872</v>
      </c>
      <c r="S200" t="s">
        <v>1922</v>
      </c>
      <c r="T200" t="s">
        <v>1903</v>
      </c>
      <c r="U200" t="s">
        <v>1877</v>
      </c>
      <c r="V200" t="s">
        <v>1877</v>
      </c>
      <c r="W200">
        <v>0</v>
      </c>
      <c r="X200">
        <v>5</v>
      </c>
      <c r="Y200">
        <v>0</v>
      </c>
      <c r="Z200">
        <v>2</v>
      </c>
      <c r="AA200">
        <v>2</v>
      </c>
      <c r="AB200">
        <v>3</v>
      </c>
      <c r="AC200">
        <v>4</v>
      </c>
      <c r="AD200">
        <v>4</v>
      </c>
      <c r="AE200">
        <v>3</v>
      </c>
      <c r="AF200">
        <v>3</v>
      </c>
      <c r="AG200">
        <v>3</v>
      </c>
      <c r="AH200">
        <v>4</v>
      </c>
      <c r="AI200">
        <v>4</v>
      </c>
      <c r="AJ200">
        <v>4</v>
      </c>
      <c r="AK200" t="s">
        <v>977</v>
      </c>
    </row>
    <row r="201" spans="1:37" x14ac:dyDescent="0.25">
      <c r="A201" t="s">
        <v>980</v>
      </c>
      <c r="B201" t="s">
        <v>51</v>
      </c>
      <c r="C201" t="s">
        <v>462</v>
      </c>
      <c r="D201" t="s">
        <v>1866</v>
      </c>
      <c r="E201" t="s">
        <v>1867</v>
      </c>
      <c r="G201" t="s">
        <v>1868</v>
      </c>
      <c r="H201" t="s">
        <v>1880</v>
      </c>
      <c r="I201" t="s">
        <v>1883</v>
      </c>
      <c r="J201" t="s">
        <v>1882</v>
      </c>
      <c r="K201" t="s">
        <v>1872</v>
      </c>
      <c r="L201" t="s">
        <v>1871</v>
      </c>
      <c r="M201" t="s">
        <v>1871</v>
      </c>
      <c r="N201" t="s">
        <v>1871</v>
      </c>
      <c r="O201" t="s">
        <v>1871</v>
      </c>
      <c r="P201" t="s">
        <v>1871</v>
      </c>
      <c r="Q201" t="s">
        <v>1871</v>
      </c>
      <c r="R201" t="s">
        <v>1871</v>
      </c>
      <c r="S201" t="s">
        <v>1923</v>
      </c>
      <c r="T201" t="s">
        <v>1924</v>
      </c>
      <c r="U201" t="s">
        <v>1877</v>
      </c>
      <c r="V201" t="s">
        <v>1877</v>
      </c>
      <c r="W201">
        <v>0</v>
      </c>
      <c r="X201">
        <v>5</v>
      </c>
      <c r="Y201">
        <v>0</v>
      </c>
      <c r="Z201">
        <v>3</v>
      </c>
      <c r="AA201">
        <v>2</v>
      </c>
      <c r="AB201">
        <v>3</v>
      </c>
      <c r="AC201">
        <v>4</v>
      </c>
      <c r="AD201">
        <v>5</v>
      </c>
      <c r="AE201">
        <v>5</v>
      </c>
      <c r="AF201">
        <v>5</v>
      </c>
      <c r="AG201">
        <v>5</v>
      </c>
      <c r="AH201">
        <v>5</v>
      </c>
      <c r="AI201">
        <v>5</v>
      </c>
      <c r="AJ201">
        <v>5</v>
      </c>
      <c r="AK201" t="s">
        <v>980</v>
      </c>
    </row>
    <row r="202" spans="1:37" x14ac:dyDescent="0.25">
      <c r="A202" t="s">
        <v>987</v>
      </c>
      <c r="B202" t="s">
        <v>51</v>
      </c>
      <c r="C202" t="s">
        <v>986</v>
      </c>
      <c r="D202" t="s">
        <v>1866</v>
      </c>
      <c r="E202" t="s">
        <v>1879</v>
      </c>
      <c r="G202" t="s">
        <v>1878</v>
      </c>
      <c r="H202" t="s">
        <v>1880</v>
      </c>
      <c r="I202" t="s">
        <v>1883</v>
      </c>
      <c r="J202" t="s">
        <v>1882</v>
      </c>
      <c r="K202" t="s">
        <v>1872</v>
      </c>
      <c r="L202" t="s">
        <v>1872</v>
      </c>
      <c r="M202" t="s">
        <v>1872</v>
      </c>
      <c r="N202" t="s">
        <v>1873</v>
      </c>
      <c r="O202" t="s">
        <v>1873</v>
      </c>
      <c r="P202" t="s">
        <v>1872</v>
      </c>
      <c r="Q202" t="s">
        <v>1872</v>
      </c>
      <c r="R202" t="s">
        <v>1872</v>
      </c>
      <c r="S202" t="s">
        <v>1891</v>
      </c>
      <c r="T202" t="s">
        <v>1925</v>
      </c>
      <c r="U202" t="s">
        <v>1876</v>
      </c>
      <c r="V202" t="s">
        <v>1877</v>
      </c>
      <c r="W202">
        <v>0</v>
      </c>
      <c r="X202">
        <v>4</v>
      </c>
      <c r="Y202">
        <v>0</v>
      </c>
      <c r="Z202">
        <v>3</v>
      </c>
      <c r="AA202">
        <v>3</v>
      </c>
      <c r="AB202">
        <v>2</v>
      </c>
      <c r="AC202">
        <v>4</v>
      </c>
      <c r="AD202">
        <v>4</v>
      </c>
      <c r="AE202">
        <v>4</v>
      </c>
      <c r="AF202">
        <v>3</v>
      </c>
      <c r="AG202">
        <v>3</v>
      </c>
      <c r="AH202">
        <v>4</v>
      </c>
      <c r="AI202">
        <v>4</v>
      </c>
      <c r="AJ202">
        <v>4</v>
      </c>
      <c r="AK202" t="s">
        <v>987</v>
      </c>
    </row>
    <row r="203" spans="1:37" x14ac:dyDescent="0.25">
      <c r="A203" t="s">
        <v>976</v>
      </c>
      <c r="B203" t="s">
        <v>51</v>
      </c>
      <c r="C203" t="s">
        <v>572</v>
      </c>
      <c r="D203" t="s">
        <v>1877</v>
      </c>
      <c r="E203" t="s">
        <v>1867</v>
      </c>
      <c r="G203" t="s">
        <v>1868</v>
      </c>
      <c r="H203" t="s">
        <v>1869</v>
      </c>
      <c r="I203" t="s">
        <v>1870</v>
      </c>
      <c r="J203" t="s">
        <v>1866</v>
      </c>
      <c r="K203" t="s">
        <v>1872</v>
      </c>
      <c r="L203" t="s">
        <v>1872</v>
      </c>
      <c r="M203" t="s">
        <v>1872</v>
      </c>
      <c r="N203" t="s">
        <v>1872</v>
      </c>
      <c r="O203" t="s">
        <v>1872</v>
      </c>
      <c r="P203" t="s">
        <v>1871</v>
      </c>
      <c r="Q203" t="s">
        <v>1871</v>
      </c>
      <c r="R203" t="s">
        <v>1871</v>
      </c>
      <c r="S203" t="s">
        <v>1926</v>
      </c>
      <c r="T203" t="s">
        <v>1927</v>
      </c>
      <c r="U203" t="s">
        <v>1877</v>
      </c>
      <c r="V203" t="s">
        <v>1877</v>
      </c>
      <c r="W203">
        <v>1</v>
      </c>
      <c r="X203">
        <v>5</v>
      </c>
      <c r="Y203">
        <v>0</v>
      </c>
      <c r="Z203">
        <v>2</v>
      </c>
      <c r="AA203">
        <v>2</v>
      </c>
      <c r="AB203">
        <v>3</v>
      </c>
      <c r="AC203">
        <v>4</v>
      </c>
      <c r="AD203">
        <v>4</v>
      </c>
      <c r="AE203">
        <v>4</v>
      </c>
      <c r="AF203">
        <v>4</v>
      </c>
      <c r="AG203">
        <v>4</v>
      </c>
      <c r="AH203">
        <v>5</v>
      </c>
      <c r="AI203">
        <v>5</v>
      </c>
      <c r="AJ203">
        <v>5</v>
      </c>
      <c r="AK203" t="s">
        <v>976</v>
      </c>
    </row>
    <row r="204" spans="1:37" x14ac:dyDescent="0.25">
      <c r="A204" t="s">
        <v>193</v>
      </c>
      <c r="B204" t="s">
        <v>62</v>
      </c>
      <c r="C204" t="s">
        <v>365</v>
      </c>
      <c r="D204" t="s">
        <v>1866</v>
      </c>
      <c r="E204" t="s">
        <v>1884</v>
      </c>
      <c r="G204" t="s">
        <v>1868</v>
      </c>
      <c r="H204" t="s">
        <v>1887</v>
      </c>
      <c r="I204" t="s">
        <v>1883</v>
      </c>
      <c r="J204" t="s">
        <v>1866</v>
      </c>
      <c r="K204" t="s">
        <v>1872</v>
      </c>
      <c r="L204" t="s">
        <v>1872</v>
      </c>
      <c r="M204" t="s">
        <v>1872</v>
      </c>
      <c r="N204" t="s">
        <v>1872</v>
      </c>
      <c r="O204" t="s">
        <v>1872</v>
      </c>
      <c r="P204" t="s">
        <v>1872</v>
      </c>
      <c r="Q204" t="s">
        <v>1872</v>
      </c>
      <c r="R204" t="s">
        <v>1872</v>
      </c>
      <c r="S204" t="s">
        <v>1928</v>
      </c>
      <c r="T204" t="s">
        <v>1929</v>
      </c>
      <c r="U204" t="s">
        <v>1877</v>
      </c>
      <c r="V204" t="s">
        <v>1877</v>
      </c>
      <c r="W204">
        <v>0</v>
      </c>
      <c r="X204">
        <v>3</v>
      </c>
      <c r="Y204">
        <v>0</v>
      </c>
      <c r="AA204">
        <v>2</v>
      </c>
      <c r="AB204">
        <v>3</v>
      </c>
      <c r="AC204">
        <v>4</v>
      </c>
      <c r="AD204">
        <v>4</v>
      </c>
      <c r="AE204">
        <v>4</v>
      </c>
      <c r="AF204">
        <v>4</v>
      </c>
      <c r="AG204">
        <v>4</v>
      </c>
      <c r="AH204">
        <v>4</v>
      </c>
      <c r="AI204">
        <v>4</v>
      </c>
      <c r="AJ204">
        <v>4</v>
      </c>
      <c r="AK204" t="s">
        <v>193</v>
      </c>
    </row>
    <row r="205" spans="1:37" x14ac:dyDescent="0.25">
      <c r="A205" t="s">
        <v>193</v>
      </c>
      <c r="B205" t="s">
        <v>62</v>
      </c>
      <c r="C205" t="s">
        <v>365</v>
      </c>
      <c r="D205" t="s">
        <v>1866</v>
      </c>
      <c r="E205" t="s">
        <v>1884</v>
      </c>
      <c r="G205" t="s">
        <v>1868</v>
      </c>
      <c r="H205" t="s">
        <v>1887</v>
      </c>
      <c r="I205" t="s">
        <v>1870</v>
      </c>
      <c r="J205" t="s">
        <v>1866</v>
      </c>
      <c r="K205" t="s">
        <v>1872</v>
      </c>
      <c r="L205" t="s">
        <v>1872</v>
      </c>
      <c r="M205" t="s">
        <v>1873</v>
      </c>
      <c r="N205" t="s">
        <v>1873</v>
      </c>
      <c r="O205" t="s">
        <v>1873</v>
      </c>
      <c r="P205" t="s">
        <v>1871</v>
      </c>
      <c r="Q205" t="s">
        <v>1871</v>
      </c>
      <c r="R205" t="s">
        <v>1871</v>
      </c>
      <c r="S205" t="s">
        <v>1903</v>
      </c>
      <c r="T205" t="s">
        <v>1903</v>
      </c>
      <c r="U205" t="s">
        <v>1876</v>
      </c>
      <c r="V205" t="s">
        <v>1877</v>
      </c>
      <c r="W205">
        <v>0</v>
      </c>
      <c r="X205">
        <v>3</v>
      </c>
      <c r="Y205">
        <v>0</v>
      </c>
      <c r="AA205">
        <v>2</v>
      </c>
      <c r="AB205">
        <v>2</v>
      </c>
      <c r="AC205">
        <v>4</v>
      </c>
      <c r="AD205">
        <v>4</v>
      </c>
      <c r="AE205">
        <v>3</v>
      </c>
      <c r="AF205">
        <v>3</v>
      </c>
      <c r="AG205">
        <v>3</v>
      </c>
      <c r="AH205">
        <v>5</v>
      </c>
      <c r="AI205">
        <v>5</v>
      </c>
      <c r="AJ205">
        <v>5</v>
      </c>
      <c r="AK205" t="s">
        <v>193</v>
      </c>
    </row>
    <row r="206" spans="1:37" x14ac:dyDescent="0.25">
      <c r="A206" t="s">
        <v>644</v>
      </c>
      <c r="B206" t="s">
        <v>62</v>
      </c>
      <c r="C206" t="s">
        <v>374</v>
      </c>
      <c r="D206" t="s">
        <v>1866</v>
      </c>
      <c r="E206" t="s">
        <v>1867</v>
      </c>
      <c r="G206" t="s">
        <v>1868</v>
      </c>
      <c r="H206" t="s">
        <v>1869</v>
      </c>
      <c r="I206" t="s">
        <v>1883</v>
      </c>
      <c r="J206" t="s">
        <v>1882</v>
      </c>
      <c r="K206" t="s">
        <v>1872</v>
      </c>
      <c r="L206" t="s">
        <v>1872</v>
      </c>
      <c r="M206" t="s">
        <v>1872</v>
      </c>
      <c r="N206" t="s">
        <v>1872</v>
      </c>
      <c r="O206" t="s">
        <v>1872</v>
      </c>
      <c r="P206" t="s">
        <v>1872</v>
      </c>
      <c r="Q206" t="s">
        <v>1872</v>
      </c>
      <c r="R206" t="s">
        <v>1872</v>
      </c>
      <c r="S206" t="s">
        <v>1903</v>
      </c>
      <c r="T206" t="s">
        <v>1903</v>
      </c>
      <c r="U206" t="s">
        <v>1877</v>
      </c>
      <c r="V206" t="s">
        <v>1877</v>
      </c>
      <c r="W206">
        <v>0</v>
      </c>
      <c r="X206">
        <v>5</v>
      </c>
      <c r="Y206">
        <v>0</v>
      </c>
      <c r="Z206">
        <v>2</v>
      </c>
      <c r="AA206">
        <v>2</v>
      </c>
      <c r="AB206">
        <v>3</v>
      </c>
      <c r="AC206">
        <v>4</v>
      </c>
      <c r="AD206">
        <v>4</v>
      </c>
      <c r="AE206">
        <v>4</v>
      </c>
      <c r="AF206">
        <v>4</v>
      </c>
      <c r="AG206">
        <v>4</v>
      </c>
      <c r="AH206">
        <v>4</v>
      </c>
      <c r="AI206">
        <v>4</v>
      </c>
      <c r="AJ206">
        <v>4</v>
      </c>
      <c r="AK206" t="s">
        <v>644</v>
      </c>
    </row>
    <row r="207" spans="1:37" x14ac:dyDescent="0.25">
      <c r="A207" t="s">
        <v>644</v>
      </c>
      <c r="B207" t="s">
        <v>62</v>
      </c>
      <c r="C207" t="s">
        <v>374</v>
      </c>
      <c r="D207" t="s">
        <v>1866</v>
      </c>
      <c r="E207" t="s">
        <v>1879</v>
      </c>
      <c r="G207" t="s">
        <v>1868</v>
      </c>
      <c r="H207" t="s">
        <v>1880</v>
      </c>
      <c r="I207" t="s">
        <v>1883</v>
      </c>
      <c r="J207" t="s">
        <v>1882</v>
      </c>
      <c r="K207" t="s">
        <v>1872</v>
      </c>
      <c r="L207" t="s">
        <v>1872</v>
      </c>
      <c r="M207" t="s">
        <v>1872</v>
      </c>
      <c r="N207" t="s">
        <v>1872</v>
      </c>
      <c r="O207" t="s">
        <v>1872</v>
      </c>
      <c r="P207" t="s">
        <v>1872</v>
      </c>
      <c r="Q207" t="s">
        <v>1872</v>
      </c>
      <c r="R207" t="s">
        <v>1872</v>
      </c>
      <c r="S207" t="s">
        <v>1903</v>
      </c>
      <c r="T207" t="s">
        <v>1903</v>
      </c>
      <c r="U207" t="s">
        <v>1876</v>
      </c>
      <c r="V207" t="s">
        <v>1877</v>
      </c>
      <c r="W207">
        <v>0</v>
      </c>
      <c r="X207">
        <v>4</v>
      </c>
      <c r="Y207">
        <v>0</v>
      </c>
      <c r="Z207">
        <v>3</v>
      </c>
      <c r="AA207">
        <v>2</v>
      </c>
      <c r="AB207">
        <v>2</v>
      </c>
      <c r="AC207">
        <v>4</v>
      </c>
      <c r="AD207">
        <v>4</v>
      </c>
      <c r="AE207">
        <v>4</v>
      </c>
      <c r="AF207">
        <v>4</v>
      </c>
      <c r="AG207">
        <v>4</v>
      </c>
      <c r="AH207">
        <v>4</v>
      </c>
      <c r="AI207">
        <v>4</v>
      </c>
      <c r="AJ207">
        <v>4</v>
      </c>
      <c r="AK207" t="s">
        <v>644</v>
      </c>
    </row>
    <row r="208" spans="1:37" x14ac:dyDescent="0.25">
      <c r="A208" t="s">
        <v>194</v>
      </c>
      <c r="B208" t="s">
        <v>62</v>
      </c>
      <c r="C208" t="s">
        <v>450</v>
      </c>
      <c r="D208" t="s">
        <v>1866</v>
      </c>
      <c r="E208" t="s">
        <v>1867</v>
      </c>
      <c r="G208" t="s">
        <v>1868</v>
      </c>
      <c r="H208" t="s">
        <v>1869</v>
      </c>
      <c r="I208" t="s">
        <v>1870</v>
      </c>
      <c r="J208" t="s">
        <v>1866</v>
      </c>
      <c r="K208" t="s">
        <v>1872</v>
      </c>
      <c r="L208" t="s">
        <v>1871</v>
      </c>
      <c r="M208" t="s">
        <v>1871</v>
      </c>
      <c r="N208" t="s">
        <v>1872</v>
      </c>
      <c r="O208" t="s">
        <v>1873</v>
      </c>
      <c r="P208" t="s">
        <v>1871</v>
      </c>
      <c r="Q208" t="s">
        <v>1871</v>
      </c>
      <c r="R208" t="s">
        <v>1872</v>
      </c>
      <c r="T208" t="s">
        <v>1930</v>
      </c>
      <c r="U208" t="s">
        <v>1877</v>
      </c>
      <c r="V208" t="s">
        <v>1877</v>
      </c>
      <c r="W208">
        <v>0</v>
      </c>
      <c r="X208">
        <v>5</v>
      </c>
      <c r="Y208">
        <v>0</v>
      </c>
      <c r="Z208">
        <v>2</v>
      </c>
      <c r="AA208">
        <v>2</v>
      </c>
      <c r="AB208">
        <v>3</v>
      </c>
      <c r="AC208">
        <v>4</v>
      </c>
      <c r="AD208">
        <v>5</v>
      </c>
      <c r="AE208">
        <v>5</v>
      </c>
      <c r="AF208">
        <v>4</v>
      </c>
      <c r="AG208">
        <v>3</v>
      </c>
      <c r="AH208">
        <v>5</v>
      </c>
      <c r="AI208">
        <v>5</v>
      </c>
      <c r="AJ208">
        <v>4</v>
      </c>
      <c r="AK208" t="s">
        <v>194</v>
      </c>
    </row>
    <row r="209" spans="1:37" x14ac:dyDescent="0.25">
      <c r="A209" t="s">
        <v>659</v>
      </c>
      <c r="B209" t="s">
        <v>64</v>
      </c>
      <c r="C209" t="s">
        <v>448</v>
      </c>
      <c r="D209" t="s">
        <v>1866</v>
      </c>
      <c r="E209" t="s">
        <v>1867</v>
      </c>
      <c r="G209" t="s">
        <v>1868</v>
      </c>
      <c r="H209" t="s">
        <v>1869</v>
      </c>
      <c r="I209" t="s">
        <v>1870</v>
      </c>
      <c r="J209" t="s">
        <v>1866</v>
      </c>
      <c r="K209" t="s">
        <v>1872</v>
      </c>
      <c r="L209" t="s">
        <v>1872</v>
      </c>
      <c r="M209" t="s">
        <v>1873</v>
      </c>
      <c r="N209" t="s">
        <v>1873</v>
      </c>
      <c r="O209" t="s">
        <v>1872</v>
      </c>
      <c r="P209" t="s">
        <v>1872</v>
      </c>
      <c r="Q209" t="s">
        <v>1872</v>
      </c>
      <c r="R209" t="s">
        <v>1872</v>
      </c>
      <c r="S209" t="s">
        <v>1931</v>
      </c>
      <c r="T209" t="s">
        <v>1932</v>
      </c>
      <c r="U209" t="s">
        <v>1877</v>
      </c>
      <c r="V209" t="s">
        <v>1877</v>
      </c>
      <c r="W209">
        <v>0</v>
      </c>
      <c r="X209">
        <v>5</v>
      </c>
      <c r="Y209">
        <v>0</v>
      </c>
      <c r="Z209">
        <v>2</v>
      </c>
      <c r="AA209">
        <v>2</v>
      </c>
      <c r="AB209">
        <v>3</v>
      </c>
      <c r="AC209">
        <v>4</v>
      </c>
      <c r="AD209">
        <v>4</v>
      </c>
      <c r="AE209">
        <v>3</v>
      </c>
      <c r="AF209">
        <v>3</v>
      </c>
      <c r="AG209">
        <v>4</v>
      </c>
      <c r="AH209">
        <v>4</v>
      </c>
      <c r="AI209">
        <v>4</v>
      </c>
      <c r="AJ209">
        <v>4</v>
      </c>
      <c r="AK209" t="s">
        <v>659</v>
      </c>
    </row>
    <row r="210" spans="1:37" x14ac:dyDescent="0.25">
      <c r="A210" t="s">
        <v>660</v>
      </c>
      <c r="B210" t="s">
        <v>64</v>
      </c>
      <c r="C210" t="s">
        <v>450</v>
      </c>
      <c r="D210" t="s">
        <v>1866</v>
      </c>
      <c r="E210" t="s">
        <v>1894</v>
      </c>
      <c r="G210" t="s">
        <v>1888</v>
      </c>
      <c r="H210" t="s">
        <v>1887</v>
      </c>
      <c r="I210" t="s">
        <v>1870</v>
      </c>
      <c r="J210" t="s">
        <v>1882</v>
      </c>
      <c r="K210" t="s">
        <v>1873</v>
      </c>
      <c r="L210" t="s">
        <v>1873</v>
      </c>
      <c r="M210" t="s">
        <v>1873</v>
      </c>
      <c r="N210" t="s">
        <v>1873</v>
      </c>
      <c r="O210" t="s">
        <v>1873</v>
      </c>
      <c r="P210" t="s">
        <v>1873</v>
      </c>
      <c r="Q210" t="s">
        <v>1873</v>
      </c>
      <c r="R210" t="s">
        <v>1873</v>
      </c>
      <c r="S210" t="s">
        <v>1889</v>
      </c>
      <c r="T210" t="s">
        <v>1889</v>
      </c>
      <c r="U210" t="s">
        <v>1876</v>
      </c>
      <c r="V210" t="s">
        <v>1877</v>
      </c>
      <c r="W210">
        <v>0</v>
      </c>
      <c r="X210">
        <v>1</v>
      </c>
      <c r="Y210">
        <v>0</v>
      </c>
      <c r="AA210">
        <v>1</v>
      </c>
      <c r="AB210">
        <v>2</v>
      </c>
      <c r="AC210">
        <v>3</v>
      </c>
      <c r="AD210">
        <v>3</v>
      </c>
      <c r="AE210">
        <v>3</v>
      </c>
      <c r="AF210">
        <v>3</v>
      </c>
      <c r="AG210">
        <v>3</v>
      </c>
      <c r="AH210">
        <v>3</v>
      </c>
      <c r="AI210">
        <v>3</v>
      </c>
      <c r="AJ210">
        <v>3</v>
      </c>
      <c r="AK210" t="s">
        <v>660</v>
      </c>
    </row>
    <row r="211" spans="1:37" x14ac:dyDescent="0.25">
      <c r="A211" t="s">
        <v>195</v>
      </c>
      <c r="B211" t="s">
        <v>65</v>
      </c>
      <c r="C211" t="s">
        <v>365</v>
      </c>
      <c r="D211" t="s">
        <v>1866</v>
      </c>
      <c r="E211" t="s">
        <v>1879</v>
      </c>
      <c r="G211" t="s">
        <v>1868</v>
      </c>
      <c r="H211" t="s">
        <v>1869</v>
      </c>
      <c r="I211" t="s">
        <v>1870</v>
      </c>
      <c r="J211" t="s">
        <v>1866</v>
      </c>
      <c r="K211" t="s">
        <v>1872</v>
      </c>
      <c r="L211" t="s">
        <v>1872</v>
      </c>
      <c r="M211" t="s">
        <v>1873</v>
      </c>
      <c r="N211" t="s">
        <v>1873</v>
      </c>
      <c r="O211" t="s">
        <v>1873</v>
      </c>
      <c r="P211" t="s">
        <v>1872</v>
      </c>
      <c r="Q211" t="s">
        <v>1872</v>
      </c>
      <c r="R211" t="s">
        <v>1872</v>
      </c>
      <c r="S211" t="s">
        <v>1933</v>
      </c>
      <c r="T211" t="s">
        <v>1903</v>
      </c>
      <c r="U211" t="s">
        <v>1876</v>
      </c>
      <c r="V211" t="s">
        <v>1877</v>
      </c>
      <c r="W211">
        <v>0</v>
      </c>
      <c r="X211">
        <v>4</v>
      </c>
      <c r="Y211">
        <v>0</v>
      </c>
      <c r="Z211">
        <v>2</v>
      </c>
      <c r="AA211">
        <v>2</v>
      </c>
      <c r="AB211">
        <v>2</v>
      </c>
      <c r="AC211">
        <v>4</v>
      </c>
      <c r="AD211">
        <v>4</v>
      </c>
      <c r="AE211">
        <v>3</v>
      </c>
      <c r="AF211">
        <v>3</v>
      </c>
      <c r="AG211">
        <v>3</v>
      </c>
      <c r="AH211">
        <v>4</v>
      </c>
      <c r="AI211">
        <v>4</v>
      </c>
      <c r="AJ211">
        <v>4</v>
      </c>
      <c r="AK211" t="s">
        <v>195</v>
      </c>
    </row>
    <row r="212" spans="1:37" x14ac:dyDescent="0.25">
      <c r="A212" t="s">
        <v>1297</v>
      </c>
      <c r="B212" t="s">
        <v>68</v>
      </c>
      <c r="C212" t="s">
        <v>365</v>
      </c>
      <c r="D212" t="s">
        <v>1877</v>
      </c>
      <c r="E212" t="s">
        <v>1884</v>
      </c>
      <c r="G212" t="s">
        <v>1888</v>
      </c>
      <c r="H212" t="s">
        <v>1885</v>
      </c>
      <c r="I212" t="s">
        <v>1870</v>
      </c>
      <c r="J212" t="s">
        <v>1866</v>
      </c>
      <c r="K212" t="s">
        <v>1873</v>
      </c>
      <c r="L212" t="s">
        <v>1872</v>
      </c>
      <c r="M212" t="s">
        <v>1873</v>
      </c>
      <c r="N212" t="s">
        <v>1874</v>
      </c>
      <c r="O212" t="s">
        <v>1874</v>
      </c>
      <c r="P212" t="s">
        <v>1874</v>
      </c>
      <c r="Q212" t="s">
        <v>1874</v>
      </c>
      <c r="R212" t="s">
        <v>1873</v>
      </c>
      <c r="S212" t="s">
        <v>1934</v>
      </c>
      <c r="T212" t="s">
        <v>1935</v>
      </c>
      <c r="U212" t="s">
        <v>1866</v>
      </c>
      <c r="V212" t="s">
        <v>1877</v>
      </c>
      <c r="W212">
        <v>1</v>
      </c>
      <c r="X212">
        <v>3</v>
      </c>
      <c r="Y212">
        <v>0</v>
      </c>
      <c r="Z212">
        <v>1</v>
      </c>
      <c r="AA212">
        <v>1</v>
      </c>
      <c r="AB212">
        <v>1</v>
      </c>
      <c r="AC212">
        <v>3</v>
      </c>
      <c r="AD212">
        <v>4</v>
      </c>
      <c r="AE212">
        <v>3</v>
      </c>
      <c r="AF212">
        <v>2</v>
      </c>
      <c r="AG212">
        <v>2</v>
      </c>
      <c r="AH212">
        <v>2</v>
      </c>
      <c r="AI212">
        <v>2</v>
      </c>
      <c r="AJ212">
        <v>3</v>
      </c>
      <c r="AK212" t="s">
        <v>1297</v>
      </c>
    </row>
    <row r="213" spans="1:37" x14ac:dyDescent="0.25">
      <c r="A213" t="s">
        <v>197</v>
      </c>
      <c r="B213" t="s">
        <v>68</v>
      </c>
      <c r="C213" t="s">
        <v>368</v>
      </c>
      <c r="D213" t="s">
        <v>1866</v>
      </c>
      <c r="E213" t="s">
        <v>1884</v>
      </c>
      <c r="G213" t="s">
        <v>1878</v>
      </c>
      <c r="H213" t="s">
        <v>1869</v>
      </c>
      <c r="I213" t="s">
        <v>1870</v>
      </c>
      <c r="J213" t="s">
        <v>1866</v>
      </c>
      <c r="K213" t="s">
        <v>1872</v>
      </c>
      <c r="L213" t="s">
        <v>1871</v>
      </c>
      <c r="M213" t="s">
        <v>1872</v>
      </c>
      <c r="N213" t="s">
        <v>1873</v>
      </c>
      <c r="O213" t="s">
        <v>1873</v>
      </c>
      <c r="P213" t="s">
        <v>1871</v>
      </c>
      <c r="Q213" t="s">
        <v>1871</v>
      </c>
      <c r="R213" t="s">
        <v>1872</v>
      </c>
      <c r="S213" t="s">
        <v>1903</v>
      </c>
      <c r="T213" t="s">
        <v>1903</v>
      </c>
      <c r="U213" t="s">
        <v>1877</v>
      </c>
      <c r="V213" t="s">
        <v>1877</v>
      </c>
      <c r="W213">
        <v>0</v>
      </c>
      <c r="X213">
        <v>3</v>
      </c>
      <c r="Y213">
        <v>0</v>
      </c>
      <c r="Z213">
        <v>2</v>
      </c>
      <c r="AA213">
        <v>3</v>
      </c>
      <c r="AB213">
        <v>3</v>
      </c>
      <c r="AC213">
        <v>4</v>
      </c>
      <c r="AD213">
        <v>5</v>
      </c>
      <c r="AE213">
        <v>4</v>
      </c>
      <c r="AF213">
        <v>3</v>
      </c>
      <c r="AG213">
        <v>3</v>
      </c>
      <c r="AH213">
        <v>5</v>
      </c>
      <c r="AI213">
        <v>5</v>
      </c>
      <c r="AJ213">
        <v>4</v>
      </c>
      <c r="AK213" t="s">
        <v>197</v>
      </c>
    </row>
    <row r="214" spans="1:37" x14ac:dyDescent="0.25">
      <c r="A214" t="s">
        <v>197</v>
      </c>
      <c r="B214" t="s">
        <v>68</v>
      </c>
      <c r="C214" t="s">
        <v>368</v>
      </c>
      <c r="D214" t="s">
        <v>1866</v>
      </c>
      <c r="E214" t="s">
        <v>1879</v>
      </c>
      <c r="G214" t="s">
        <v>1868</v>
      </c>
      <c r="H214" t="s">
        <v>1869</v>
      </c>
      <c r="I214" t="s">
        <v>1870</v>
      </c>
      <c r="J214" t="s">
        <v>1866</v>
      </c>
      <c r="K214" t="s">
        <v>1872</v>
      </c>
      <c r="L214" t="s">
        <v>1872</v>
      </c>
      <c r="M214" t="s">
        <v>1872</v>
      </c>
      <c r="N214" t="s">
        <v>1873</v>
      </c>
      <c r="O214" t="s">
        <v>1873</v>
      </c>
      <c r="P214" t="s">
        <v>1873</v>
      </c>
      <c r="Q214" t="s">
        <v>1872</v>
      </c>
      <c r="R214" t="s">
        <v>1872</v>
      </c>
      <c r="S214" t="s">
        <v>1923</v>
      </c>
      <c r="T214" t="s">
        <v>1936</v>
      </c>
      <c r="U214" t="s">
        <v>1876</v>
      </c>
      <c r="V214" t="s">
        <v>1877</v>
      </c>
      <c r="W214">
        <v>0</v>
      </c>
      <c r="X214">
        <v>4</v>
      </c>
      <c r="Y214">
        <v>0</v>
      </c>
      <c r="Z214">
        <v>2</v>
      </c>
      <c r="AA214">
        <v>2</v>
      </c>
      <c r="AB214">
        <v>2</v>
      </c>
      <c r="AC214">
        <v>4</v>
      </c>
      <c r="AD214">
        <v>4</v>
      </c>
      <c r="AE214">
        <v>4</v>
      </c>
      <c r="AF214">
        <v>3</v>
      </c>
      <c r="AG214">
        <v>3</v>
      </c>
      <c r="AH214">
        <v>3</v>
      </c>
      <c r="AI214">
        <v>4</v>
      </c>
      <c r="AJ214">
        <v>4</v>
      </c>
      <c r="AK214" t="s">
        <v>197</v>
      </c>
    </row>
    <row r="215" spans="1:37" x14ac:dyDescent="0.25">
      <c r="A215" t="s">
        <v>1419</v>
      </c>
      <c r="B215" t="s">
        <v>68</v>
      </c>
      <c r="C215" t="s">
        <v>500</v>
      </c>
      <c r="D215" t="s">
        <v>1866</v>
      </c>
      <c r="E215" t="s">
        <v>1879</v>
      </c>
      <c r="G215" t="s">
        <v>1868</v>
      </c>
      <c r="H215" t="s">
        <v>1869</v>
      </c>
      <c r="I215" t="s">
        <v>1870</v>
      </c>
      <c r="J215" t="s">
        <v>1886</v>
      </c>
      <c r="K215" t="s">
        <v>1872</v>
      </c>
      <c r="L215" t="s">
        <v>1872</v>
      </c>
      <c r="M215" t="s">
        <v>1872</v>
      </c>
      <c r="N215" t="s">
        <v>1872</v>
      </c>
      <c r="O215" t="s">
        <v>1872</v>
      </c>
      <c r="P215" t="s">
        <v>1872</v>
      </c>
      <c r="Q215" t="s">
        <v>1872</v>
      </c>
      <c r="R215" t="s">
        <v>1872</v>
      </c>
      <c r="S215" t="s">
        <v>1937</v>
      </c>
      <c r="T215" t="s">
        <v>1938</v>
      </c>
      <c r="U215" t="s">
        <v>1877</v>
      </c>
      <c r="V215" t="s">
        <v>1877</v>
      </c>
      <c r="W215">
        <v>0</v>
      </c>
      <c r="X215">
        <v>4</v>
      </c>
      <c r="Y215">
        <v>0</v>
      </c>
      <c r="Z215">
        <v>2</v>
      </c>
      <c r="AA215">
        <v>2</v>
      </c>
      <c r="AB215">
        <v>3</v>
      </c>
      <c r="AC215">
        <v>4</v>
      </c>
      <c r="AD215">
        <v>4</v>
      </c>
      <c r="AE215">
        <v>4</v>
      </c>
      <c r="AF215">
        <v>4</v>
      </c>
      <c r="AG215">
        <v>4</v>
      </c>
      <c r="AH215">
        <v>4</v>
      </c>
      <c r="AI215">
        <v>4</v>
      </c>
      <c r="AJ215">
        <v>4</v>
      </c>
      <c r="AK215" t="s">
        <v>1419</v>
      </c>
    </row>
    <row r="216" spans="1:37" x14ac:dyDescent="0.25">
      <c r="A216" t="s">
        <v>1419</v>
      </c>
      <c r="B216" t="s">
        <v>68</v>
      </c>
      <c r="C216" t="s">
        <v>500</v>
      </c>
      <c r="D216" t="s">
        <v>1866</v>
      </c>
      <c r="E216" t="s">
        <v>1867</v>
      </c>
      <c r="G216" t="s">
        <v>1868</v>
      </c>
      <c r="H216" t="s">
        <v>1885</v>
      </c>
      <c r="I216" t="s">
        <v>1870</v>
      </c>
      <c r="J216" t="s">
        <v>1882</v>
      </c>
      <c r="K216" t="s">
        <v>1872</v>
      </c>
      <c r="L216" t="s">
        <v>1872</v>
      </c>
      <c r="M216" t="s">
        <v>1873</v>
      </c>
      <c r="N216" t="s">
        <v>1873</v>
      </c>
      <c r="O216" t="s">
        <v>1871</v>
      </c>
      <c r="P216" t="s">
        <v>1874</v>
      </c>
      <c r="Q216" t="s">
        <v>1872</v>
      </c>
      <c r="R216" t="s">
        <v>1872</v>
      </c>
      <c r="S216" t="s">
        <v>1939</v>
      </c>
      <c r="T216" t="s">
        <v>1940</v>
      </c>
      <c r="U216" t="s">
        <v>1877</v>
      </c>
      <c r="V216" t="s">
        <v>1877</v>
      </c>
      <c r="W216">
        <v>0</v>
      </c>
      <c r="X216">
        <v>5</v>
      </c>
      <c r="Y216">
        <v>0</v>
      </c>
      <c r="Z216">
        <v>1</v>
      </c>
      <c r="AA216">
        <v>2</v>
      </c>
      <c r="AB216">
        <v>3</v>
      </c>
      <c r="AC216">
        <v>4</v>
      </c>
      <c r="AD216">
        <v>4</v>
      </c>
      <c r="AE216">
        <v>3</v>
      </c>
      <c r="AF216">
        <v>3</v>
      </c>
      <c r="AG216">
        <v>5</v>
      </c>
      <c r="AH216">
        <v>2</v>
      </c>
      <c r="AI216">
        <v>4</v>
      </c>
      <c r="AJ216">
        <v>4</v>
      </c>
      <c r="AK216" t="s">
        <v>1419</v>
      </c>
    </row>
    <row r="217" spans="1:37" x14ac:dyDescent="0.25">
      <c r="A217" t="s">
        <v>1638</v>
      </c>
      <c r="B217" t="s">
        <v>69</v>
      </c>
      <c r="C217" t="s">
        <v>532</v>
      </c>
      <c r="D217" t="s">
        <v>1866</v>
      </c>
      <c r="E217" t="s">
        <v>1879</v>
      </c>
      <c r="G217" t="s">
        <v>1878</v>
      </c>
      <c r="H217" t="s">
        <v>1880</v>
      </c>
      <c r="I217" t="s">
        <v>1870</v>
      </c>
      <c r="J217" t="s">
        <v>1882</v>
      </c>
      <c r="K217" t="s">
        <v>1872</v>
      </c>
      <c r="L217" t="s">
        <v>1872</v>
      </c>
      <c r="M217" t="s">
        <v>1872</v>
      </c>
      <c r="N217" t="s">
        <v>1871</v>
      </c>
      <c r="O217" t="s">
        <v>1873</v>
      </c>
      <c r="P217" t="s">
        <v>1872</v>
      </c>
      <c r="Q217" t="s">
        <v>1871</v>
      </c>
      <c r="R217" t="s">
        <v>1872</v>
      </c>
      <c r="S217" t="s">
        <v>1903</v>
      </c>
      <c r="T217" t="s">
        <v>1903</v>
      </c>
      <c r="U217" t="s">
        <v>1877</v>
      </c>
      <c r="V217" t="s">
        <v>1877</v>
      </c>
      <c r="W217">
        <v>0</v>
      </c>
      <c r="X217">
        <v>4</v>
      </c>
      <c r="Y217">
        <v>0</v>
      </c>
      <c r="Z217">
        <v>3</v>
      </c>
      <c r="AA217">
        <v>3</v>
      </c>
      <c r="AB217">
        <v>3</v>
      </c>
      <c r="AC217">
        <v>4</v>
      </c>
      <c r="AD217">
        <v>4</v>
      </c>
      <c r="AE217">
        <v>4</v>
      </c>
      <c r="AF217">
        <v>5</v>
      </c>
      <c r="AG217">
        <v>3</v>
      </c>
      <c r="AH217">
        <v>4</v>
      </c>
      <c r="AI217">
        <v>5</v>
      </c>
      <c r="AJ217">
        <v>4</v>
      </c>
      <c r="AK217" t="s">
        <v>1638</v>
      </c>
    </row>
    <row r="218" spans="1:37" x14ac:dyDescent="0.25">
      <c r="A218" t="s">
        <v>1639</v>
      </c>
      <c r="B218" t="s">
        <v>69</v>
      </c>
      <c r="C218" t="s">
        <v>534</v>
      </c>
      <c r="D218" t="s">
        <v>1866</v>
      </c>
      <c r="E218" t="s">
        <v>1884</v>
      </c>
      <c r="G218" t="s">
        <v>1888</v>
      </c>
      <c r="H218" t="s">
        <v>1869</v>
      </c>
      <c r="I218" t="s">
        <v>1870</v>
      </c>
      <c r="J218" t="s">
        <v>1866</v>
      </c>
      <c r="K218" t="s">
        <v>1872</v>
      </c>
      <c r="L218" t="s">
        <v>1872</v>
      </c>
      <c r="M218" t="s">
        <v>1872</v>
      </c>
      <c r="N218" t="s">
        <v>1873</v>
      </c>
      <c r="O218" t="s">
        <v>1873</v>
      </c>
      <c r="P218" t="s">
        <v>1872</v>
      </c>
      <c r="Q218" t="s">
        <v>1872</v>
      </c>
      <c r="R218" t="s">
        <v>1872</v>
      </c>
      <c r="S218" t="s">
        <v>1941</v>
      </c>
      <c r="T218" t="s">
        <v>1942</v>
      </c>
      <c r="U218" t="s">
        <v>1877</v>
      </c>
      <c r="V218" t="s">
        <v>1877</v>
      </c>
      <c r="W218">
        <v>0</v>
      </c>
      <c r="X218">
        <v>3</v>
      </c>
      <c r="Y218">
        <v>0</v>
      </c>
      <c r="Z218">
        <v>2</v>
      </c>
      <c r="AA218">
        <v>1</v>
      </c>
      <c r="AB218">
        <v>3</v>
      </c>
      <c r="AC218">
        <v>4</v>
      </c>
      <c r="AD218">
        <v>4</v>
      </c>
      <c r="AE218">
        <v>4</v>
      </c>
      <c r="AF218">
        <v>3</v>
      </c>
      <c r="AG218">
        <v>3</v>
      </c>
      <c r="AH218">
        <v>4</v>
      </c>
      <c r="AI218">
        <v>4</v>
      </c>
      <c r="AJ218">
        <v>4</v>
      </c>
      <c r="AK218" t="s">
        <v>1639</v>
      </c>
    </row>
    <row r="219" spans="1:37" x14ac:dyDescent="0.25">
      <c r="A219" t="s">
        <v>1639</v>
      </c>
      <c r="B219" t="s">
        <v>69</v>
      </c>
      <c r="C219" t="s">
        <v>534</v>
      </c>
      <c r="D219" t="s">
        <v>1866</v>
      </c>
      <c r="E219" t="s">
        <v>1879</v>
      </c>
      <c r="G219" t="s">
        <v>1878</v>
      </c>
      <c r="H219" t="s">
        <v>1880</v>
      </c>
      <c r="I219" t="s">
        <v>1870</v>
      </c>
      <c r="J219" t="s">
        <v>1866</v>
      </c>
      <c r="K219" t="s">
        <v>1872</v>
      </c>
      <c r="L219" t="s">
        <v>1872</v>
      </c>
      <c r="M219" t="s">
        <v>1872</v>
      </c>
      <c r="N219" t="s">
        <v>1871</v>
      </c>
      <c r="O219" t="s">
        <v>1871</v>
      </c>
      <c r="P219" t="s">
        <v>1873</v>
      </c>
      <c r="Q219" t="s">
        <v>1871</v>
      </c>
      <c r="R219" t="s">
        <v>1871</v>
      </c>
      <c r="S219" t="s">
        <v>1943</v>
      </c>
      <c r="T219" t="s">
        <v>1944</v>
      </c>
      <c r="U219" t="s">
        <v>1877</v>
      </c>
      <c r="V219" t="s">
        <v>1877</v>
      </c>
      <c r="W219">
        <v>0</v>
      </c>
      <c r="X219">
        <v>4</v>
      </c>
      <c r="Y219">
        <v>0</v>
      </c>
      <c r="Z219">
        <v>3</v>
      </c>
      <c r="AA219">
        <v>3</v>
      </c>
      <c r="AB219">
        <v>3</v>
      </c>
      <c r="AC219">
        <v>4</v>
      </c>
      <c r="AD219">
        <v>4</v>
      </c>
      <c r="AE219">
        <v>4</v>
      </c>
      <c r="AF219">
        <v>5</v>
      </c>
      <c r="AG219">
        <v>5</v>
      </c>
      <c r="AH219">
        <v>3</v>
      </c>
      <c r="AI219">
        <v>5</v>
      </c>
      <c r="AJ219">
        <v>5</v>
      </c>
      <c r="AK219" t="s">
        <v>1639</v>
      </c>
    </row>
    <row r="220" spans="1:37" x14ac:dyDescent="0.25">
      <c r="A220" t="s">
        <v>1651</v>
      </c>
      <c r="B220" t="s">
        <v>72</v>
      </c>
      <c r="C220" t="s">
        <v>376</v>
      </c>
      <c r="D220" t="s">
        <v>1866</v>
      </c>
      <c r="E220" t="s">
        <v>1867</v>
      </c>
      <c r="G220" t="s">
        <v>1868</v>
      </c>
      <c r="H220" t="s">
        <v>1869</v>
      </c>
      <c r="I220" t="s">
        <v>1870</v>
      </c>
      <c r="J220" t="s">
        <v>1882</v>
      </c>
      <c r="K220" t="s">
        <v>1873</v>
      </c>
      <c r="L220" t="s">
        <v>1872</v>
      </c>
      <c r="M220" t="s">
        <v>1873</v>
      </c>
      <c r="N220" t="s">
        <v>1873</v>
      </c>
      <c r="O220" t="s">
        <v>1873</v>
      </c>
      <c r="P220" t="s">
        <v>1873</v>
      </c>
      <c r="Q220" t="s">
        <v>1873</v>
      </c>
      <c r="R220" t="s">
        <v>1873</v>
      </c>
      <c r="S220" t="s">
        <v>1889</v>
      </c>
      <c r="T220" t="s">
        <v>1945</v>
      </c>
      <c r="U220" t="s">
        <v>1877</v>
      </c>
      <c r="V220" t="s">
        <v>1877</v>
      </c>
      <c r="W220">
        <v>0</v>
      </c>
      <c r="X220">
        <v>5</v>
      </c>
      <c r="Y220">
        <v>0</v>
      </c>
      <c r="Z220">
        <v>2</v>
      </c>
      <c r="AA220">
        <v>2</v>
      </c>
      <c r="AB220">
        <v>3</v>
      </c>
      <c r="AC220">
        <v>3</v>
      </c>
      <c r="AD220">
        <v>4</v>
      </c>
      <c r="AE220">
        <v>3</v>
      </c>
      <c r="AF220">
        <v>3</v>
      </c>
      <c r="AG220">
        <v>3</v>
      </c>
      <c r="AH220">
        <v>3</v>
      </c>
      <c r="AI220">
        <v>3</v>
      </c>
      <c r="AJ220">
        <v>3</v>
      </c>
      <c r="AK220" t="s">
        <v>1651</v>
      </c>
    </row>
    <row r="221" spans="1:37" x14ac:dyDescent="0.25">
      <c r="A221" t="s">
        <v>663</v>
      </c>
      <c r="B221" t="s">
        <v>73</v>
      </c>
      <c r="C221" t="s">
        <v>372</v>
      </c>
      <c r="D221" t="s">
        <v>1877</v>
      </c>
      <c r="E221" t="s">
        <v>1879</v>
      </c>
      <c r="G221" t="s">
        <v>1868</v>
      </c>
      <c r="H221" t="s">
        <v>1869</v>
      </c>
      <c r="I221" t="s">
        <v>1870</v>
      </c>
      <c r="J221" t="s">
        <v>1882</v>
      </c>
      <c r="K221" t="s">
        <v>1872</v>
      </c>
      <c r="L221" t="s">
        <v>1872</v>
      </c>
      <c r="M221" t="s">
        <v>1872</v>
      </c>
      <c r="N221" t="s">
        <v>1873</v>
      </c>
      <c r="O221" t="s">
        <v>1873</v>
      </c>
      <c r="P221" t="s">
        <v>1872</v>
      </c>
      <c r="Q221" t="s">
        <v>1872</v>
      </c>
      <c r="R221" t="s">
        <v>1872</v>
      </c>
      <c r="S221" t="s">
        <v>1946</v>
      </c>
      <c r="T221" t="s">
        <v>1947</v>
      </c>
      <c r="U221" t="s">
        <v>1877</v>
      </c>
      <c r="V221" t="s">
        <v>1866</v>
      </c>
      <c r="W221">
        <v>1</v>
      </c>
      <c r="X221">
        <v>4</v>
      </c>
      <c r="Y221">
        <v>0</v>
      </c>
      <c r="Z221">
        <v>2</v>
      </c>
      <c r="AA221">
        <v>2</v>
      </c>
      <c r="AB221">
        <v>3</v>
      </c>
      <c r="AC221">
        <v>4</v>
      </c>
      <c r="AD221">
        <v>4</v>
      </c>
      <c r="AE221">
        <v>4</v>
      </c>
      <c r="AF221">
        <v>3</v>
      </c>
      <c r="AG221">
        <v>3</v>
      </c>
      <c r="AH221">
        <v>4</v>
      </c>
      <c r="AI221">
        <v>4</v>
      </c>
      <c r="AJ221">
        <v>4</v>
      </c>
      <c r="AK221" t="s">
        <v>663</v>
      </c>
    </row>
    <row r="222" spans="1:37" x14ac:dyDescent="0.25">
      <c r="A222" t="s">
        <v>1661</v>
      </c>
      <c r="B222" t="s">
        <v>73</v>
      </c>
      <c r="C222" t="s">
        <v>454</v>
      </c>
      <c r="D222" t="s">
        <v>1866</v>
      </c>
      <c r="E222" t="s">
        <v>1879</v>
      </c>
      <c r="G222" t="s">
        <v>1888</v>
      </c>
      <c r="H222" t="s">
        <v>1869</v>
      </c>
      <c r="I222" t="s">
        <v>1870</v>
      </c>
      <c r="J222" t="s">
        <v>1886</v>
      </c>
      <c r="K222" t="s">
        <v>1872</v>
      </c>
      <c r="L222" t="s">
        <v>1872</v>
      </c>
      <c r="M222" t="s">
        <v>1873</v>
      </c>
      <c r="N222" t="s">
        <v>1874</v>
      </c>
      <c r="O222" t="s">
        <v>1875</v>
      </c>
      <c r="P222" t="s">
        <v>1873</v>
      </c>
      <c r="Q222" t="s">
        <v>1873</v>
      </c>
      <c r="R222" t="s">
        <v>1872</v>
      </c>
      <c r="S222" t="s">
        <v>1948</v>
      </c>
      <c r="T222" t="s">
        <v>1949</v>
      </c>
      <c r="U222" t="s">
        <v>1866</v>
      </c>
      <c r="V222" t="s">
        <v>1877</v>
      </c>
      <c r="W222">
        <v>0</v>
      </c>
      <c r="X222">
        <v>4</v>
      </c>
      <c r="Y222">
        <v>0</v>
      </c>
      <c r="Z222">
        <v>2</v>
      </c>
      <c r="AA222">
        <v>1</v>
      </c>
      <c r="AB222">
        <v>1</v>
      </c>
      <c r="AC222">
        <v>4</v>
      </c>
      <c r="AD222">
        <v>4</v>
      </c>
      <c r="AE222">
        <v>3</v>
      </c>
      <c r="AF222">
        <v>2</v>
      </c>
      <c r="AG222">
        <v>1</v>
      </c>
      <c r="AH222">
        <v>3</v>
      </c>
      <c r="AI222">
        <v>3</v>
      </c>
      <c r="AJ222">
        <v>4</v>
      </c>
      <c r="AK222" t="s">
        <v>1661</v>
      </c>
    </row>
    <row r="223" spans="1:37" x14ac:dyDescent="0.25">
      <c r="A223" t="s">
        <v>683</v>
      </c>
      <c r="B223" t="s">
        <v>74</v>
      </c>
      <c r="C223" t="s">
        <v>365</v>
      </c>
      <c r="D223" t="s">
        <v>1866</v>
      </c>
      <c r="E223" t="s">
        <v>1867</v>
      </c>
      <c r="G223" t="s">
        <v>1888</v>
      </c>
      <c r="H223" t="s">
        <v>1887</v>
      </c>
      <c r="I223" t="s">
        <v>1870</v>
      </c>
      <c r="J223" t="s">
        <v>1886</v>
      </c>
      <c r="K223" t="s">
        <v>1872</v>
      </c>
      <c r="L223" t="s">
        <v>1874</v>
      </c>
      <c r="M223" t="s">
        <v>1873</v>
      </c>
      <c r="N223" t="s">
        <v>1874</v>
      </c>
      <c r="O223" t="s">
        <v>1874</v>
      </c>
      <c r="P223" t="s">
        <v>1874</v>
      </c>
      <c r="Q223" t="s">
        <v>1875</v>
      </c>
      <c r="R223" t="s">
        <v>1874</v>
      </c>
      <c r="S223" t="s">
        <v>1950</v>
      </c>
      <c r="T223" t="s">
        <v>1951</v>
      </c>
      <c r="U223" t="s">
        <v>1866</v>
      </c>
      <c r="V223" t="s">
        <v>1866</v>
      </c>
      <c r="W223">
        <v>0</v>
      </c>
      <c r="X223">
        <v>5</v>
      </c>
      <c r="Y223">
        <v>0</v>
      </c>
      <c r="AA223">
        <v>1</v>
      </c>
      <c r="AB223">
        <v>1</v>
      </c>
      <c r="AC223">
        <v>4</v>
      </c>
      <c r="AD223">
        <v>2</v>
      </c>
      <c r="AE223">
        <v>3</v>
      </c>
      <c r="AF223">
        <v>2</v>
      </c>
      <c r="AG223">
        <v>2</v>
      </c>
      <c r="AH223">
        <v>2</v>
      </c>
      <c r="AI223">
        <v>1</v>
      </c>
      <c r="AJ223">
        <v>2</v>
      </c>
      <c r="AK223" t="s">
        <v>683</v>
      </c>
    </row>
    <row r="224" spans="1:37" x14ac:dyDescent="0.25">
      <c r="A224" t="s">
        <v>688</v>
      </c>
      <c r="B224" t="s">
        <v>74</v>
      </c>
      <c r="C224" t="s">
        <v>448</v>
      </c>
      <c r="D224" t="s">
        <v>1866</v>
      </c>
      <c r="E224" t="s">
        <v>1879</v>
      </c>
      <c r="G224" t="s">
        <v>1888</v>
      </c>
      <c r="H224" t="s">
        <v>1869</v>
      </c>
      <c r="I224" t="s">
        <v>1870</v>
      </c>
      <c r="J224" t="s">
        <v>1866</v>
      </c>
      <c r="K224" t="s">
        <v>1872</v>
      </c>
      <c r="L224" t="s">
        <v>1872</v>
      </c>
      <c r="M224" t="s">
        <v>1872</v>
      </c>
      <c r="N224" t="s">
        <v>1872</v>
      </c>
      <c r="O224" t="s">
        <v>1872</v>
      </c>
      <c r="P224" t="s">
        <v>1872</v>
      </c>
      <c r="Q224" t="s">
        <v>1872</v>
      </c>
      <c r="R224" t="s">
        <v>1872</v>
      </c>
      <c r="T224" t="s">
        <v>1952</v>
      </c>
      <c r="U224" t="s">
        <v>1876</v>
      </c>
      <c r="V224" t="s">
        <v>1877</v>
      </c>
      <c r="W224">
        <v>0</v>
      </c>
      <c r="X224">
        <v>4</v>
      </c>
      <c r="Y224">
        <v>0</v>
      </c>
      <c r="Z224">
        <v>2</v>
      </c>
      <c r="AA224">
        <v>1</v>
      </c>
      <c r="AB224">
        <v>2</v>
      </c>
      <c r="AC224">
        <v>4</v>
      </c>
      <c r="AD224">
        <v>4</v>
      </c>
      <c r="AE224">
        <v>4</v>
      </c>
      <c r="AF224">
        <v>4</v>
      </c>
      <c r="AG224">
        <v>4</v>
      </c>
      <c r="AH224">
        <v>4</v>
      </c>
      <c r="AI224">
        <v>4</v>
      </c>
      <c r="AJ224">
        <v>4</v>
      </c>
      <c r="AK224" t="s">
        <v>688</v>
      </c>
    </row>
    <row r="225" spans="1:37" x14ac:dyDescent="0.25">
      <c r="A225" t="s">
        <v>689</v>
      </c>
      <c r="B225" t="s">
        <v>74</v>
      </c>
      <c r="C225" t="s">
        <v>450</v>
      </c>
      <c r="D225" t="s">
        <v>1866</v>
      </c>
      <c r="E225" t="s">
        <v>1879</v>
      </c>
      <c r="G225" t="s">
        <v>1878</v>
      </c>
      <c r="H225" t="s">
        <v>1869</v>
      </c>
      <c r="I225" t="s">
        <v>1883</v>
      </c>
      <c r="J225" t="s">
        <v>1882</v>
      </c>
      <c r="K225" t="s">
        <v>1872</v>
      </c>
      <c r="L225" t="s">
        <v>1872</v>
      </c>
      <c r="M225" t="s">
        <v>1872</v>
      </c>
      <c r="N225" t="s">
        <v>1872</v>
      </c>
      <c r="O225" t="s">
        <v>1872</v>
      </c>
      <c r="P225" t="s">
        <v>1872</v>
      </c>
      <c r="Q225" t="s">
        <v>1872</v>
      </c>
      <c r="R225" t="s">
        <v>1872</v>
      </c>
      <c r="S225" t="s">
        <v>1911</v>
      </c>
      <c r="T225" t="s">
        <v>1953</v>
      </c>
      <c r="U225" t="s">
        <v>1877</v>
      </c>
      <c r="V225" t="s">
        <v>1877</v>
      </c>
      <c r="W225">
        <v>0</v>
      </c>
      <c r="X225">
        <v>4</v>
      </c>
      <c r="Y225">
        <v>0</v>
      </c>
      <c r="Z225">
        <v>2</v>
      </c>
      <c r="AA225">
        <v>3</v>
      </c>
      <c r="AB225">
        <v>3</v>
      </c>
      <c r="AC225">
        <v>4</v>
      </c>
      <c r="AD225">
        <v>4</v>
      </c>
      <c r="AE225">
        <v>4</v>
      </c>
      <c r="AF225">
        <v>4</v>
      </c>
      <c r="AG225">
        <v>4</v>
      </c>
      <c r="AH225">
        <v>4</v>
      </c>
      <c r="AI225">
        <v>4</v>
      </c>
      <c r="AJ225">
        <v>4</v>
      </c>
      <c r="AK225" t="s">
        <v>689</v>
      </c>
    </row>
    <row r="226" spans="1:37" x14ac:dyDescent="0.25">
      <c r="A226" t="s">
        <v>689</v>
      </c>
      <c r="B226" t="s">
        <v>74</v>
      </c>
      <c r="C226" t="s">
        <v>450</v>
      </c>
      <c r="D226" t="s">
        <v>1866</v>
      </c>
      <c r="E226" t="s">
        <v>1879</v>
      </c>
      <c r="G226" t="s">
        <v>1868</v>
      </c>
      <c r="H226" t="s">
        <v>1869</v>
      </c>
      <c r="I226" t="s">
        <v>1870</v>
      </c>
      <c r="J226" t="s">
        <v>1866</v>
      </c>
      <c r="K226" t="s">
        <v>1872</v>
      </c>
      <c r="L226" t="s">
        <v>1872</v>
      </c>
      <c r="M226" t="s">
        <v>1873</v>
      </c>
      <c r="N226" t="s">
        <v>1872</v>
      </c>
      <c r="O226" t="s">
        <v>1871</v>
      </c>
      <c r="P226" t="s">
        <v>1872</v>
      </c>
      <c r="Q226" t="s">
        <v>1873</v>
      </c>
      <c r="R226" t="s">
        <v>1872</v>
      </c>
      <c r="S226" t="s">
        <v>1903</v>
      </c>
      <c r="T226" t="s">
        <v>1954</v>
      </c>
      <c r="U226" t="s">
        <v>1877</v>
      </c>
      <c r="V226" t="s">
        <v>1877</v>
      </c>
      <c r="W226">
        <v>0</v>
      </c>
      <c r="X226">
        <v>4</v>
      </c>
      <c r="Y226">
        <v>0</v>
      </c>
      <c r="Z226">
        <v>2</v>
      </c>
      <c r="AA226">
        <v>2</v>
      </c>
      <c r="AB226">
        <v>3</v>
      </c>
      <c r="AC226">
        <v>4</v>
      </c>
      <c r="AD226">
        <v>4</v>
      </c>
      <c r="AE226">
        <v>3</v>
      </c>
      <c r="AF226">
        <v>4</v>
      </c>
      <c r="AG226">
        <v>5</v>
      </c>
      <c r="AH226">
        <v>4</v>
      </c>
      <c r="AI226">
        <v>3</v>
      </c>
      <c r="AJ226">
        <v>4</v>
      </c>
      <c r="AK226" t="s">
        <v>689</v>
      </c>
    </row>
    <row r="227" spans="1:37" x14ac:dyDescent="0.25">
      <c r="A227" t="s">
        <v>1665</v>
      </c>
      <c r="B227" t="s">
        <v>75</v>
      </c>
      <c r="C227" t="s">
        <v>365</v>
      </c>
      <c r="D227" t="s">
        <v>1866</v>
      </c>
      <c r="E227" t="s">
        <v>1867</v>
      </c>
      <c r="G227" t="s">
        <v>1868</v>
      </c>
      <c r="H227" t="s">
        <v>1869</v>
      </c>
      <c r="I227" t="s">
        <v>1870</v>
      </c>
      <c r="J227" t="s">
        <v>1882</v>
      </c>
      <c r="K227" t="s">
        <v>1872</v>
      </c>
      <c r="L227" t="s">
        <v>1872</v>
      </c>
      <c r="M227" t="s">
        <v>1872</v>
      </c>
      <c r="N227" t="s">
        <v>1871</v>
      </c>
      <c r="O227" t="s">
        <v>1872</v>
      </c>
      <c r="P227" t="s">
        <v>1871</v>
      </c>
      <c r="Q227" t="s">
        <v>1872</v>
      </c>
      <c r="R227" t="s">
        <v>1872</v>
      </c>
      <c r="S227" t="s">
        <v>1903</v>
      </c>
      <c r="T227" t="s">
        <v>1903</v>
      </c>
      <c r="U227" t="s">
        <v>1877</v>
      </c>
      <c r="V227" t="s">
        <v>1877</v>
      </c>
      <c r="W227">
        <v>0</v>
      </c>
      <c r="X227">
        <v>5</v>
      </c>
      <c r="Y227">
        <v>0</v>
      </c>
      <c r="Z227">
        <v>2</v>
      </c>
      <c r="AA227">
        <v>2</v>
      </c>
      <c r="AB227">
        <v>3</v>
      </c>
      <c r="AC227">
        <v>4</v>
      </c>
      <c r="AD227">
        <v>4</v>
      </c>
      <c r="AE227">
        <v>4</v>
      </c>
      <c r="AF227">
        <v>5</v>
      </c>
      <c r="AG227">
        <v>4</v>
      </c>
      <c r="AH227">
        <v>5</v>
      </c>
      <c r="AI227">
        <v>4</v>
      </c>
      <c r="AJ227">
        <v>4</v>
      </c>
      <c r="AK227" t="s">
        <v>1665</v>
      </c>
    </row>
    <row r="228" spans="1:37" x14ac:dyDescent="0.25">
      <c r="A228" t="s">
        <v>200</v>
      </c>
      <c r="B228" t="s">
        <v>78</v>
      </c>
      <c r="C228" t="s">
        <v>406</v>
      </c>
      <c r="D228" t="s">
        <v>1866</v>
      </c>
      <c r="E228" t="s">
        <v>1894</v>
      </c>
      <c r="G228" t="s">
        <v>1888</v>
      </c>
      <c r="H228" t="s">
        <v>1887</v>
      </c>
      <c r="I228" t="s">
        <v>1870</v>
      </c>
      <c r="J228" t="s">
        <v>1866</v>
      </c>
      <c r="K228" t="s">
        <v>1872</v>
      </c>
      <c r="L228" t="s">
        <v>1873</v>
      </c>
      <c r="M228" t="s">
        <v>1873</v>
      </c>
      <c r="N228" t="s">
        <v>1873</v>
      </c>
      <c r="O228" t="s">
        <v>1873</v>
      </c>
      <c r="P228" t="s">
        <v>1871</v>
      </c>
      <c r="Q228" t="s">
        <v>1871</v>
      </c>
      <c r="R228" t="s">
        <v>1873</v>
      </c>
      <c r="S228" t="s">
        <v>1903</v>
      </c>
      <c r="T228" t="s">
        <v>1903</v>
      </c>
      <c r="U228" t="s">
        <v>1877</v>
      </c>
      <c r="V228" t="s">
        <v>1877</v>
      </c>
      <c r="W228">
        <v>0</v>
      </c>
      <c r="X228">
        <v>1</v>
      </c>
      <c r="Y228">
        <v>0</v>
      </c>
      <c r="AA228">
        <v>1</v>
      </c>
      <c r="AB228">
        <v>3</v>
      </c>
      <c r="AC228">
        <v>4</v>
      </c>
      <c r="AD228">
        <v>3</v>
      </c>
      <c r="AE228">
        <v>3</v>
      </c>
      <c r="AF228">
        <v>3</v>
      </c>
      <c r="AG228">
        <v>3</v>
      </c>
      <c r="AH228">
        <v>5</v>
      </c>
      <c r="AI228">
        <v>5</v>
      </c>
      <c r="AJ228">
        <v>3</v>
      </c>
      <c r="AK228" t="s">
        <v>200</v>
      </c>
    </row>
    <row r="229" spans="1:37" x14ac:dyDescent="0.25">
      <c r="A229" t="s">
        <v>1681</v>
      </c>
      <c r="B229" t="s">
        <v>78</v>
      </c>
      <c r="C229" t="s">
        <v>408</v>
      </c>
      <c r="D229" t="s">
        <v>1866</v>
      </c>
      <c r="E229" t="s">
        <v>1879</v>
      </c>
      <c r="G229" t="s">
        <v>1868</v>
      </c>
      <c r="H229" t="s">
        <v>1885</v>
      </c>
      <c r="I229" t="s">
        <v>1870</v>
      </c>
      <c r="J229" t="s">
        <v>1866</v>
      </c>
      <c r="K229" t="s">
        <v>1872</v>
      </c>
      <c r="L229" t="s">
        <v>1873</v>
      </c>
      <c r="M229" t="s">
        <v>1874</v>
      </c>
      <c r="N229" t="s">
        <v>1875</v>
      </c>
      <c r="O229" t="s">
        <v>1875</v>
      </c>
      <c r="P229" t="s">
        <v>1875</v>
      </c>
      <c r="Q229" t="s">
        <v>1875</v>
      </c>
      <c r="R229" t="s">
        <v>1875</v>
      </c>
      <c r="S229" t="s">
        <v>1955</v>
      </c>
      <c r="T229" t="s">
        <v>1956</v>
      </c>
      <c r="U229" t="s">
        <v>1866</v>
      </c>
      <c r="V229" t="s">
        <v>1866</v>
      </c>
      <c r="W229">
        <v>0</v>
      </c>
      <c r="X229">
        <v>4</v>
      </c>
      <c r="Y229">
        <v>0</v>
      </c>
      <c r="Z229">
        <v>1</v>
      </c>
      <c r="AA229">
        <v>2</v>
      </c>
      <c r="AB229">
        <v>1</v>
      </c>
      <c r="AC229">
        <v>4</v>
      </c>
      <c r="AD229">
        <v>3</v>
      </c>
      <c r="AE229">
        <v>2</v>
      </c>
      <c r="AF229">
        <v>1</v>
      </c>
      <c r="AG229">
        <v>1</v>
      </c>
      <c r="AH229">
        <v>1</v>
      </c>
      <c r="AI229">
        <v>1</v>
      </c>
      <c r="AJ229">
        <v>1</v>
      </c>
      <c r="AK229" t="s">
        <v>1681</v>
      </c>
    </row>
    <row r="230" spans="1:37" x14ac:dyDescent="0.25">
      <c r="A230" t="s">
        <v>1690</v>
      </c>
      <c r="B230" t="s">
        <v>79</v>
      </c>
      <c r="C230" t="s">
        <v>679</v>
      </c>
      <c r="D230" t="s">
        <v>1866</v>
      </c>
      <c r="E230" t="s">
        <v>1867</v>
      </c>
      <c r="G230" t="s">
        <v>1868</v>
      </c>
      <c r="H230" t="s">
        <v>1869</v>
      </c>
      <c r="I230" t="s">
        <v>1881</v>
      </c>
      <c r="J230" t="s">
        <v>1866</v>
      </c>
      <c r="K230" t="s">
        <v>1872</v>
      </c>
      <c r="L230" t="s">
        <v>1872</v>
      </c>
      <c r="M230" t="s">
        <v>1873</v>
      </c>
      <c r="N230" t="s">
        <v>1873</v>
      </c>
      <c r="O230" t="s">
        <v>1873</v>
      </c>
      <c r="P230" t="s">
        <v>1873</v>
      </c>
      <c r="Q230" t="s">
        <v>1872</v>
      </c>
      <c r="R230" t="s">
        <v>1872</v>
      </c>
      <c r="S230" t="s">
        <v>1957</v>
      </c>
      <c r="T230" t="s">
        <v>1958</v>
      </c>
      <c r="U230" t="s">
        <v>1877</v>
      </c>
      <c r="V230" t="s">
        <v>1877</v>
      </c>
      <c r="W230">
        <v>0</v>
      </c>
      <c r="X230">
        <v>5</v>
      </c>
      <c r="Y230">
        <v>0</v>
      </c>
      <c r="Z230">
        <v>2</v>
      </c>
      <c r="AA230">
        <v>2</v>
      </c>
      <c r="AB230">
        <v>3</v>
      </c>
      <c r="AC230">
        <v>4</v>
      </c>
      <c r="AD230">
        <v>4</v>
      </c>
      <c r="AE230">
        <v>3</v>
      </c>
      <c r="AF230">
        <v>3</v>
      </c>
      <c r="AG230">
        <v>3</v>
      </c>
      <c r="AH230">
        <v>3</v>
      </c>
      <c r="AI230">
        <v>4</v>
      </c>
      <c r="AJ230">
        <v>4</v>
      </c>
      <c r="AK230" t="s">
        <v>1690</v>
      </c>
    </row>
    <row r="231" spans="1:37" x14ac:dyDescent="0.25">
      <c r="A231" t="s">
        <v>1691</v>
      </c>
      <c r="B231" t="s">
        <v>80</v>
      </c>
      <c r="C231" t="s">
        <v>757</v>
      </c>
      <c r="D231" t="s">
        <v>1866</v>
      </c>
      <c r="E231" t="s">
        <v>1884</v>
      </c>
      <c r="G231" t="s">
        <v>1868</v>
      </c>
      <c r="H231" t="s">
        <v>1869</v>
      </c>
      <c r="I231" t="s">
        <v>1870</v>
      </c>
      <c r="J231" t="s">
        <v>1866</v>
      </c>
      <c r="K231" t="s">
        <v>1872</v>
      </c>
      <c r="L231" t="s">
        <v>1872</v>
      </c>
      <c r="M231" t="s">
        <v>1873</v>
      </c>
      <c r="N231" t="s">
        <v>1873</v>
      </c>
      <c r="O231" t="s">
        <v>1873</v>
      </c>
      <c r="P231" t="s">
        <v>1872</v>
      </c>
      <c r="Q231" t="s">
        <v>1872</v>
      </c>
      <c r="R231" t="s">
        <v>1872</v>
      </c>
      <c r="S231" t="s">
        <v>1898</v>
      </c>
      <c r="T231" t="s">
        <v>1903</v>
      </c>
      <c r="U231" t="s">
        <v>1877</v>
      </c>
      <c r="V231" t="s">
        <v>1877</v>
      </c>
      <c r="W231">
        <v>0</v>
      </c>
      <c r="X231">
        <v>3</v>
      </c>
      <c r="Y231">
        <v>0</v>
      </c>
      <c r="Z231">
        <v>2</v>
      </c>
      <c r="AA231">
        <v>2</v>
      </c>
      <c r="AB231">
        <v>3</v>
      </c>
      <c r="AC231">
        <v>4</v>
      </c>
      <c r="AD231">
        <v>4</v>
      </c>
      <c r="AE231">
        <v>3</v>
      </c>
      <c r="AF231">
        <v>3</v>
      </c>
      <c r="AG231">
        <v>3</v>
      </c>
      <c r="AH231">
        <v>4</v>
      </c>
      <c r="AI231">
        <v>4</v>
      </c>
      <c r="AJ231">
        <v>4</v>
      </c>
      <c r="AK231" t="s">
        <v>1691</v>
      </c>
    </row>
    <row r="232" spans="1:37" x14ac:dyDescent="0.25">
      <c r="A232" t="s">
        <v>1691</v>
      </c>
      <c r="B232" t="s">
        <v>80</v>
      </c>
      <c r="C232" t="s">
        <v>757</v>
      </c>
      <c r="D232" t="s">
        <v>1866</v>
      </c>
      <c r="E232" t="s">
        <v>1867</v>
      </c>
      <c r="G232" t="s">
        <v>1868</v>
      </c>
      <c r="H232" t="s">
        <v>1869</v>
      </c>
      <c r="I232" t="s">
        <v>1870</v>
      </c>
      <c r="J232" t="s">
        <v>1866</v>
      </c>
      <c r="K232" t="s">
        <v>1872</v>
      </c>
      <c r="L232" t="s">
        <v>1872</v>
      </c>
      <c r="M232" t="s">
        <v>1873</v>
      </c>
      <c r="N232" t="s">
        <v>1873</v>
      </c>
      <c r="O232" t="s">
        <v>1873</v>
      </c>
      <c r="P232" t="s">
        <v>1872</v>
      </c>
      <c r="Q232" t="s">
        <v>1873</v>
      </c>
      <c r="R232" t="s">
        <v>1872</v>
      </c>
      <c r="S232" t="s">
        <v>1959</v>
      </c>
      <c r="T232" t="s">
        <v>1960</v>
      </c>
      <c r="U232" t="s">
        <v>1876</v>
      </c>
      <c r="V232" t="s">
        <v>1877</v>
      </c>
      <c r="W232">
        <v>0</v>
      </c>
      <c r="X232">
        <v>5</v>
      </c>
      <c r="Y232">
        <v>0</v>
      </c>
      <c r="Z232">
        <v>2</v>
      </c>
      <c r="AA232">
        <v>2</v>
      </c>
      <c r="AB232">
        <v>2</v>
      </c>
      <c r="AC232">
        <v>4</v>
      </c>
      <c r="AD232">
        <v>4</v>
      </c>
      <c r="AE232">
        <v>3</v>
      </c>
      <c r="AF232">
        <v>3</v>
      </c>
      <c r="AG232">
        <v>3</v>
      </c>
      <c r="AH232">
        <v>4</v>
      </c>
      <c r="AI232">
        <v>3</v>
      </c>
      <c r="AJ232">
        <v>4</v>
      </c>
      <c r="AK232" t="s">
        <v>1691</v>
      </c>
    </row>
    <row r="233" spans="1:37" x14ac:dyDescent="0.25">
      <c r="A233" t="s">
        <v>202</v>
      </c>
      <c r="B233" t="s">
        <v>88</v>
      </c>
      <c r="C233" t="s">
        <v>448</v>
      </c>
      <c r="D233" t="s">
        <v>1866</v>
      </c>
      <c r="E233" t="s">
        <v>1879</v>
      </c>
      <c r="G233" t="s">
        <v>1868</v>
      </c>
      <c r="H233" t="s">
        <v>1880</v>
      </c>
      <c r="I233" t="s">
        <v>1870</v>
      </c>
      <c r="J233" t="s">
        <v>1882</v>
      </c>
      <c r="K233" t="s">
        <v>1872</v>
      </c>
      <c r="L233" t="s">
        <v>1872</v>
      </c>
      <c r="M233" t="s">
        <v>1872</v>
      </c>
      <c r="N233" t="s">
        <v>1871</v>
      </c>
      <c r="O233" t="s">
        <v>1871</v>
      </c>
      <c r="P233" t="s">
        <v>1871</v>
      </c>
      <c r="Q233" t="s">
        <v>1871</v>
      </c>
      <c r="R233" t="s">
        <v>1871</v>
      </c>
      <c r="S233" t="s">
        <v>1911</v>
      </c>
      <c r="T233" t="s">
        <v>1961</v>
      </c>
      <c r="U233" t="s">
        <v>1877</v>
      </c>
      <c r="V233" t="s">
        <v>1877</v>
      </c>
      <c r="W233">
        <v>0</v>
      </c>
      <c r="X233">
        <v>4</v>
      </c>
      <c r="Y233">
        <v>0</v>
      </c>
      <c r="Z233">
        <v>3</v>
      </c>
      <c r="AA233">
        <v>2</v>
      </c>
      <c r="AB233">
        <v>3</v>
      </c>
      <c r="AC233">
        <v>4</v>
      </c>
      <c r="AD233">
        <v>4</v>
      </c>
      <c r="AE233">
        <v>4</v>
      </c>
      <c r="AF233">
        <v>5</v>
      </c>
      <c r="AG233">
        <v>5</v>
      </c>
      <c r="AH233">
        <v>5</v>
      </c>
      <c r="AI233">
        <v>5</v>
      </c>
      <c r="AJ233">
        <v>5</v>
      </c>
      <c r="AK233" t="s">
        <v>202</v>
      </c>
    </row>
    <row r="234" spans="1:37" x14ac:dyDescent="0.25">
      <c r="A234" t="s">
        <v>202</v>
      </c>
      <c r="B234" t="s">
        <v>88</v>
      </c>
      <c r="C234" t="s">
        <v>448</v>
      </c>
      <c r="D234" t="s">
        <v>1866</v>
      </c>
      <c r="E234" t="s">
        <v>1879</v>
      </c>
      <c r="G234" t="s">
        <v>1868</v>
      </c>
      <c r="H234" t="s">
        <v>1880</v>
      </c>
      <c r="I234" t="s">
        <v>1870</v>
      </c>
      <c r="J234" t="s">
        <v>1882</v>
      </c>
      <c r="K234" t="s">
        <v>1872</v>
      </c>
      <c r="L234" t="s">
        <v>1871</v>
      </c>
      <c r="M234" t="s">
        <v>1872</v>
      </c>
      <c r="N234" t="s">
        <v>1871</v>
      </c>
      <c r="O234" t="s">
        <v>1871</v>
      </c>
      <c r="P234" t="s">
        <v>1871</v>
      </c>
      <c r="Q234" t="s">
        <v>1871</v>
      </c>
      <c r="R234" t="s">
        <v>1871</v>
      </c>
      <c r="S234" t="s">
        <v>1962</v>
      </c>
      <c r="T234" t="s">
        <v>1963</v>
      </c>
      <c r="U234" t="s">
        <v>1877</v>
      </c>
      <c r="V234" t="s">
        <v>1877</v>
      </c>
      <c r="W234">
        <v>0</v>
      </c>
      <c r="X234">
        <v>4</v>
      </c>
      <c r="Y234">
        <v>0</v>
      </c>
      <c r="Z234">
        <v>3</v>
      </c>
      <c r="AA234">
        <v>2</v>
      </c>
      <c r="AB234">
        <v>3</v>
      </c>
      <c r="AC234">
        <v>4</v>
      </c>
      <c r="AD234">
        <v>5</v>
      </c>
      <c r="AE234">
        <v>4</v>
      </c>
      <c r="AF234">
        <v>5</v>
      </c>
      <c r="AG234">
        <v>5</v>
      </c>
      <c r="AH234">
        <v>5</v>
      </c>
      <c r="AI234">
        <v>5</v>
      </c>
      <c r="AJ234">
        <v>5</v>
      </c>
      <c r="AK234" t="s">
        <v>202</v>
      </c>
    </row>
    <row r="235" spans="1:37" x14ac:dyDescent="0.25">
      <c r="A235" t="s">
        <v>202</v>
      </c>
      <c r="B235" t="s">
        <v>88</v>
      </c>
      <c r="C235" t="s">
        <v>448</v>
      </c>
      <c r="D235" t="s">
        <v>1866</v>
      </c>
      <c r="E235" t="s">
        <v>1879</v>
      </c>
      <c r="G235" t="s">
        <v>1868</v>
      </c>
      <c r="H235" t="s">
        <v>1869</v>
      </c>
      <c r="I235" t="s">
        <v>1870</v>
      </c>
      <c r="J235" t="s">
        <v>1886</v>
      </c>
      <c r="K235" t="s">
        <v>1872</v>
      </c>
      <c r="L235" t="s">
        <v>1872</v>
      </c>
      <c r="M235" t="s">
        <v>1873</v>
      </c>
      <c r="N235" t="s">
        <v>1873</v>
      </c>
      <c r="O235" t="s">
        <v>1873</v>
      </c>
      <c r="P235" t="s">
        <v>1872</v>
      </c>
      <c r="Q235" t="s">
        <v>1873</v>
      </c>
      <c r="R235" t="s">
        <v>1872</v>
      </c>
      <c r="S235" t="s">
        <v>1891</v>
      </c>
      <c r="T235" t="s">
        <v>1964</v>
      </c>
      <c r="U235" t="s">
        <v>1877</v>
      </c>
      <c r="V235" t="s">
        <v>1877</v>
      </c>
      <c r="W235">
        <v>0</v>
      </c>
      <c r="X235">
        <v>4</v>
      </c>
      <c r="Y235">
        <v>0</v>
      </c>
      <c r="Z235">
        <v>2</v>
      </c>
      <c r="AA235">
        <v>2</v>
      </c>
      <c r="AB235">
        <v>3</v>
      </c>
      <c r="AC235">
        <v>4</v>
      </c>
      <c r="AD235">
        <v>4</v>
      </c>
      <c r="AE235">
        <v>3</v>
      </c>
      <c r="AF235">
        <v>3</v>
      </c>
      <c r="AG235">
        <v>3</v>
      </c>
      <c r="AH235">
        <v>4</v>
      </c>
      <c r="AI235">
        <v>3</v>
      </c>
      <c r="AJ235">
        <v>4</v>
      </c>
      <c r="AK235" t="s">
        <v>202</v>
      </c>
    </row>
    <row r="236" spans="1:37" x14ac:dyDescent="0.25">
      <c r="A236" t="s">
        <v>203</v>
      </c>
      <c r="B236" t="s">
        <v>114</v>
      </c>
      <c r="C236" t="s">
        <v>406</v>
      </c>
      <c r="D236" t="s">
        <v>1866</v>
      </c>
      <c r="E236" t="s">
        <v>1884</v>
      </c>
      <c r="G236" t="s">
        <v>1868</v>
      </c>
      <c r="H236" t="s">
        <v>1880</v>
      </c>
      <c r="I236" t="s">
        <v>1870</v>
      </c>
      <c r="J236" t="s">
        <v>1882</v>
      </c>
      <c r="K236" t="s">
        <v>1872</v>
      </c>
      <c r="L236" t="s">
        <v>1871</v>
      </c>
      <c r="M236" t="s">
        <v>1873</v>
      </c>
      <c r="N236" t="s">
        <v>1872</v>
      </c>
      <c r="O236" t="s">
        <v>1872</v>
      </c>
      <c r="P236" t="s">
        <v>1871</v>
      </c>
      <c r="Q236" t="s">
        <v>1871</v>
      </c>
      <c r="R236" t="s">
        <v>1871</v>
      </c>
      <c r="T236" t="s">
        <v>1965</v>
      </c>
      <c r="U236" t="s">
        <v>1877</v>
      </c>
      <c r="V236" t="s">
        <v>1877</v>
      </c>
      <c r="W236">
        <v>0</v>
      </c>
      <c r="X236">
        <v>3</v>
      </c>
      <c r="Y236">
        <v>0</v>
      </c>
      <c r="Z236">
        <v>3</v>
      </c>
      <c r="AA236">
        <v>2</v>
      </c>
      <c r="AB236">
        <v>3</v>
      </c>
      <c r="AC236">
        <v>4</v>
      </c>
      <c r="AD236">
        <v>5</v>
      </c>
      <c r="AE236">
        <v>3</v>
      </c>
      <c r="AF236">
        <v>4</v>
      </c>
      <c r="AG236">
        <v>4</v>
      </c>
      <c r="AH236">
        <v>5</v>
      </c>
      <c r="AI236">
        <v>5</v>
      </c>
      <c r="AJ236">
        <v>5</v>
      </c>
      <c r="AK236" t="s">
        <v>203</v>
      </c>
    </row>
    <row r="237" spans="1:37" x14ac:dyDescent="0.25">
      <c r="A237" t="s">
        <v>203</v>
      </c>
      <c r="B237" t="s">
        <v>114</v>
      </c>
      <c r="C237" t="s">
        <v>406</v>
      </c>
      <c r="D237" t="s">
        <v>1866</v>
      </c>
      <c r="E237" t="s">
        <v>1884</v>
      </c>
      <c r="G237" t="s">
        <v>1868</v>
      </c>
      <c r="H237" t="s">
        <v>1869</v>
      </c>
      <c r="I237" t="s">
        <v>1870</v>
      </c>
      <c r="J237" t="s">
        <v>1882</v>
      </c>
      <c r="K237" t="s">
        <v>1872</v>
      </c>
      <c r="L237" t="s">
        <v>1872</v>
      </c>
      <c r="M237" t="s">
        <v>1872</v>
      </c>
      <c r="N237" t="s">
        <v>1873</v>
      </c>
      <c r="O237" t="s">
        <v>1873</v>
      </c>
      <c r="P237" t="s">
        <v>1873</v>
      </c>
      <c r="Q237" t="s">
        <v>1873</v>
      </c>
      <c r="R237" t="s">
        <v>1872</v>
      </c>
      <c r="S237" t="s">
        <v>1903</v>
      </c>
      <c r="T237" t="s">
        <v>1903</v>
      </c>
      <c r="U237" t="s">
        <v>1876</v>
      </c>
      <c r="V237" t="s">
        <v>1877</v>
      </c>
      <c r="W237">
        <v>0</v>
      </c>
      <c r="X237">
        <v>3</v>
      </c>
      <c r="Y237">
        <v>0</v>
      </c>
      <c r="Z237">
        <v>2</v>
      </c>
      <c r="AA237">
        <v>2</v>
      </c>
      <c r="AB237">
        <v>2</v>
      </c>
      <c r="AC237">
        <v>4</v>
      </c>
      <c r="AD237">
        <v>4</v>
      </c>
      <c r="AE237">
        <v>4</v>
      </c>
      <c r="AF237">
        <v>3</v>
      </c>
      <c r="AG237">
        <v>3</v>
      </c>
      <c r="AH237">
        <v>3</v>
      </c>
      <c r="AI237">
        <v>3</v>
      </c>
      <c r="AJ237">
        <v>4</v>
      </c>
      <c r="AK237" t="s">
        <v>203</v>
      </c>
    </row>
    <row r="238" spans="1:37" x14ac:dyDescent="0.25">
      <c r="A238" t="s">
        <v>203</v>
      </c>
      <c r="B238" t="s">
        <v>114</v>
      </c>
      <c r="C238" t="s">
        <v>406</v>
      </c>
      <c r="D238" t="s">
        <v>1866</v>
      </c>
      <c r="E238" t="s">
        <v>1879</v>
      </c>
      <c r="G238" t="s">
        <v>1868</v>
      </c>
      <c r="H238" t="s">
        <v>1887</v>
      </c>
      <c r="I238" t="s">
        <v>1870</v>
      </c>
      <c r="J238" t="s">
        <v>1866</v>
      </c>
      <c r="K238" t="s">
        <v>1872</v>
      </c>
      <c r="L238" t="s">
        <v>1872</v>
      </c>
      <c r="M238" t="s">
        <v>1872</v>
      </c>
      <c r="N238" t="s">
        <v>1873</v>
      </c>
      <c r="O238" t="s">
        <v>1873</v>
      </c>
      <c r="P238" t="s">
        <v>1871</v>
      </c>
      <c r="Q238" t="s">
        <v>1872</v>
      </c>
      <c r="R238" t="s">
        <v>1872</v>
      </c>
      <c r="S238" t="s">
        <v>1966</v>
      </c>
      <c r="T238" t="s">
        <v>1967</v>
      </c>
      <c r="U238" t="s">
        <v>1876</v>
      </c>
      <c r="V238" t="s">
        <v>1877</v>
      </c>
      <c r="W238">
        <v>0</v>
      </c>
      <c r="X238">
        <v>4</v>
      </c>
      <c r="Y238">
        <v>0</v>
      </c>
      <c r="AA238">
        <v>2</v>
      </c>
      <c r="AB238">
        <v>2</v>
      </c>
      <c r="AC238">
        <v>4</v>
      </c>
      <c r="AD238">
        <v>4</v>
      </c>
      <c r="AE238">
        <v>4</v>
      </c>
      <c r="AF238">
        <v>3</v>
      </c>
      <c r="AG238">
        <v>3</v>
      </c>
      <c r="AH238">
        <v>5</v>
      </c>
      <c r="AI238">
        <v>4</v>
      </c>
      <c r="AJ238">
        <v>4</v>
      </c>
      <c r="AK238" t="s">
        <v>203</v>
      </c>
    </row>
    <row r="239" spans="1:37" x14ac:dyDescent="0.25">
      <c r="A239" t="s">
        <v>1823</v>
      </c>
      <c r="B239" t="s">
        <v>114</v>
      </c>
      <c r="C239" t="s">
        <v>530</v>
      </c>
      <c r="D239" t="s">
        <v>1866</v>
      </c>
      <c r="E239" t="s">
        <v>1879</v>
      </c>
      <c r="G239" t="s">
        <v>1878</v>
      </c>
      <c r="H239" t="s">
        <v>1869</v>
      </c>
      <c r="I239" t="s">
        <v>1870</v>
      </c>
      <c r="J239" t="s">
        <v>1866</v>
      </c>
      <c r="K239" t="s">
        <v>1872</v>
      </c>
      <c r="L239" t="s">
        <v>1871</v>
      </c>
      <c r="M239" t="s">
        <v>1872</v>
      </c>
      <c r="N239" t="s">
        <v>1873</v>
      </c>
      <c r="O239" t="s">
        <v>1872</v>
      </c>
      <c r="P239" t="s">
        <v>1872</v>
      </c>
      <c r="Q239" t="s">
        <v>1871</v>
      </c>
      <c r="R239" t="s">
        <v>1871</v>
      </c>
      <c r="S239" t="s">
        <v>1968</v>
      </c>
      <c r="T239" t="s">
        <v>1969</v>
      </c>
      <c r="U239" t="s">
        <v>1877</v>
      </c>
      <c r="V239" t="s">
        <v>1877</v>
      </c>
      <c r="W239">
        <v>0</v>
      </c>
      <c r="X239">
        <v>4</v>
      </c>
      <c r="Y239">
        <v>0</v>
      </c>
      <c r="Z239">
        <v>2</v>
      </c>
      <c r="AA239">
        <v>3</v>
      </c>
      <c r="AB239">
        <v>3</v>
      </c>
      <c r="AC239">
        <v>4</v>
      </c>
      <c r="AD239">
        <v>5</v>
      </c>
      <c r="AE239">
        <v>4</v>
      </c>
      <c r="AF239">
        <v>3</v>
      </c>
      <c r="AG239">
        <v>4</v>
      </c>
      <c r="AH239">
        <v>4</v>
      </c>
      <c r="AI239">
        <v>5</v>
      </c>
      <c r="AJ239">
        <v>5</v>
      </c>
      <c r="AK239" t="s">
        <v>1823</v>
      </c>
    </row>
    <row r="240" spans="1:37" x14ac:dyDescent="0.25">
      <c r="A240" t="s">
        <v>1823</v>
      </c>
      <c r="B240" t="s">
        <v>114</v>
      </c>
      <c r="C240" t="s">
        <v>530</v>
      </c>
      <c r="D240" t="s">
        <v>1866</v>
      </c>
      <c r="E240" t="s">
        <v>1879</v>
      </c>
      <c r="G240" t="s">
        <v>1888</v>
      </c>
      <c r="H240" t="s">
        <v>1869</v>
      </c>
      <c r="I240" t="s">
        <v>1870</v>
      </c>
      <c r="J240" t="s">
        <v>1866</v>
      </c>
      <c r="K240" t="s">
        <v>1872</v>
      </c>
      <c r="L240" t="s">
        <v>1872</v>
      </c>
      <c r="M240" t="s">
        <v>1872</v>
      </c>
      <c r="N240" t="s">
        <v>1874</v>
      </c>
      <c r="O240" t="s">
        <v>1875</v>
      </c>
      <c r="P240" t="s">
        <v>1871</v>
      </c>
      <c r="Q240" t="s">
        <v>1874</v>
      </c>
      <c r="R240" t="s">
        <v>1872</v>
      </c>
      <c r="S240" t="s">
        <v>1923</v>
      </c>
      <c r="T240" t="s">
        <v>1970</v>
      </c>
      <c r="U240" t="s">
        <v>1866</v>
      </c>
      <c r="V240" t="s">
        <v>1877</v>
      </c>
      <c r="W240">
        <v>0</v>
      </c>
      <c r="X240">
        <v>4</v>
      </c>
      <c r="Y240">
        <v>0</v>
      </c>
      <c r="Z240">
        <v>2</v>
      </c>
      <c r="AA240">
        <v>1</v>
      </c>
      <c r="AB240">
        <v>1</v>
      </c>
      <c r="AC240">
        <v>4</v>
      </c>
      <c r="AD240">
        <v>4</v>
      </c>
      <c r="AE240">
        <v>4</v>
      </c>
      <c r="AF240">
        <v>2</v>
      </c>
      <c r="AG240">
        <v>1</v>
      </c>
      <c r="AH240">
        <v>5</v>
      </c>
      <c r="AI240">
        <v>2</v>
      </c>
      <c r="AJ240">
        <v>4</v>
      </c>
      <c r="AK240" t="s">
        <v>1823</v>
      </c>
    </row>
    <row r="241" spans="1:37" x14ac:dyDescent="0.25">
      <c r="A241" t="s">
        <v>1824</v>
      </c>
      <c r="B241" t="s">
        <v>114</v>
      </c>
      <c r="C241" t="s">
        <v>532</v>
      </c>
      <c r="D241" t="s">
        <v>1877</v>
      </c>
      <c r="E241" t="s">
        <v>1879</v>
      </c>
      <c r="G241" t="s">
        <v>1868</v>
      </c>
      <c r="H241" t="s">
        <v>1869</v>
      </c>
      <c r="I241" t="s">
        <v>1870</v>
      </c>
      <c r="J241" t="s">
        <v>1866</v>
      </c>
      <c r="K241" t="s">
        <v>1872</v>
      </c>
      <c r="L241" t="s">
        <v>1872</v>
      </c>
      <c r="M241" t="s">
        <v>1872</v>
      </c>
      <c r="N241" t="s">
        <v>1873</v>
      </c>
      <c r="O241" t="s">
        <v>1873</v>
      </c>
      <c r="P241" t="s">
        <v>1871</v>
      </c>
      <c r="Q241" t="s">
        <v>1873</v>
      </c>
      <c r="R241" t="s">
        <v>1872</v>
      </c>
      <c r="S241" t="s">
        <v>1903</v>
      </c>
      <c r="T241" t="s">
        <v>1903</v>
      </c>
      <c r="U241" t="s">
        <v>1876</v>
      </c>
      <c r="V241" t="s">
        <v>1877</v>
      </c>
      <c r="W241">
        <v>1</v>
      </c>
      <c r="X241">
        <v>4</v>
      </c>
      <c r="Y241">
        <v>0</v>
      </c>
      <c r="Z241">
        <v>2</v>
      </c>
      <c r="AA241">
        <v>2</v>
      </c>
      <c r="AB241">
        <v>2</v>
      </c>
      <c r="AC241">
        <v>4</v>
      </c>
      <c r="AD241">
        <v>4</v>
      </c>
      <c r="AE241">
        <v>4</v>
      </c>
      <c r="AF241">
        <v>3</v>
      </c>
      <c r="AG241">
        <v>3</v>
      </c>
      <c r="AH241">
        <v>5</v>
      </c>
      <c r="AI241">
        <v>3</v>
      </c>
      <c r="AJ241">
        <v>4</v>
      </c>
      <c r="AK241" t="s">
        <v>1824</v>
      </c>
    </row>
    <row r="242" spans="1:37" x14ac:dyDescent="0.25">
      <c r="A242" t="s">
        <v>1726</v>
      </c>
      <c r="B242" t="s">
        <v>106</v>
      </c>
      <c r="C242" t="s">
        <v>408</v>
      </c>
      <c r="D242" t="s">
        <v>1866</v>
      </c>
      <c r="E242" t="s">
        <v>1867</v>
      </c>
      <c r="G242" t="s">
        <v>1868</v>
      </c>
      <c r="H242" t="s">
        <v>1869</v>
      </c>
      <c r="I242" t="s">
        <v>1883</v>
      </c>
      <c r="J242" t="s">
        <v>1882</v>
      </c>
      <c r="K242" t="s">
        <v>1873</v>
      </c>
      <c r="L242" t="s">
        <v>1873</v>
      </c>
      <c r="M242" t="s">
        <v>1873</v>
      </c>
      <c r="N242" t="s">
        <v>1873</v>
      </c>
      <c r="O242" t="s">
        <v>1873</v>
      </c>
      <c r="P242" t="s">
        <v>1873</v>
      </c>
      <c r="Q242" t="s">
        <v>1873</v>
      </c>
      <c r="R242" t="s">
        <v>1873</v>
      </c>
      <c r="S242" t="s">
        <v>1903</v>
      </c>
      <c r="T242" t="s">
        <v>1945</v>
      </c>
      <c r="U242" t="s">
        <v>1876</v>
      </c>
      <c r="V242" t="s">
        <v>1877</v>
      </c>
      <c r="W242">
        <v>0</v>
      </c>
      <c r="X242">
        <v>5</v>
      </c>
      <c r="Y242">
        <v>0</v>
      </c>
      <c r="Z242">
        <v>2</v>
      </c>
      <c r="AA242">
        <v>2</v>
      </c>
      <c r="AB242">
        <v>2</v>
      </c>
      <c r="AC242">
        <v>3</v>
      </c>
      <c r="AD242">
        <v>3</v>
      </c>
      <c r="AE242">
        <v>3</v>
      </c>
      <c r="AF242">
        <v>3</v>
      </c>
      <c r="AG242">
        <v>3</v>
      </c>
      <c r="AH242">
        <v>3</v>
      </c>
      <c r="AI242">
        <v>3</v>
      </c>
      <c r="AJ242">
        <v>3</v>
      </c>
      <c r="AK242" t="s">
        <v>1726</v>
      </c>
    </row>
    <row r="243" spans="1:37" x14ac:dyDescent="0.25">
      <c r="A243" t="s">
        <v>1159</v>
      </c>
      <c r="B243" t="s">
        <v>106</v>
      </c>
      <c r="C243" t="s">
        <v>436</v>
      </c>
      <c r="D243" t="s">
        <v>1866</v>
      </c>
      <c r="E243" t="s">
        <v>1879</v>
      </c>
      <c r="G243" t="s">
        <v>1878</v>
      </c>
      <c r="H243" t="s">
        <v>1869</v>
      </c>
      <c r="I243" t="s">
        <v>1870</v>
      </c>
      <c r="J243" t="s">
        <v>1882</v>
      </c>
      <c r="K243" t="s">
        <v>1872</v>
      </c>
      <c r="L243" t="s">
        <v>1872</v>
      </c>
      <c r="M243" t="s">
        <v>1872</v>
      </c>
      <c r="N243" t="s">
        <v>1873</v>
      </c>
      <c r="O243" t="s">
        <v>1873</v>
      </c>
      <c r="P243" t="s">
        <v>1871</v>
      </c>
      <c r="Q243" t="s">
        <v>1872</v>
      </c>
      <c r="R243" t="s">
        <v>1872</v>
      </c>
      <c r="S243" t="s">
        <v>1971</v>
      </c>
      <c r="T243" t="s">
        <v>1972</v>
      </c>
      <c r="U243" t="s">
        <v>1877</v>
      </c>
      <c r="V243" t="s">
        <v>1877</v>
      </c>
      <c r="W243">
        <v>0</v>
      </c>
      <c r="X243">
        <v>4</v>
      </c>
      <c r="Y243">
        <v>0</v>
      </c>
      <c r="Z243">
        <v>2</v>
      </c>
      <c r="AA243">
        <v>3</v>
      </c>
      <c r="AB243">
        <v>3</v>
      </c>
      <c r="AC243">
        <v>4</v>
      </c>
      <c r="AD243">
        <v>4</v>
      </c>
      <c r="AE243">
        <v>4</v>
      </c>
      <c r="AF243">
        <v>3</v>
      </c>
      <c r="AG243">
        <v>3</v>
      </c>
      <c r="AH243">
        <v>5</v>
      </c>
      <c r="AI243">
        <v>4</v>
      </c>
      <c r="AJ243">
        <v>4</v>
      </c>
      <c r="AK243" t="s">
        <v>1159</v>
      </c>
    </row>
    <row r="244" spans="1:37" x14ac:dyDescent="0.25">
      <c r="A244" t="s">
        <v>1159</v>
      </c>
      <c r="B244" t="s">
        <v>106</v>
      </c>
      <c r="C244" t="s">
        <v>436</v>
      </c>
      <c r="D244" t="s">
        <v>1866</v>
      </c>
      <c r="E244" t="s">
        <v>1884</v>
      </c>
      <c r="G244" t="s">
        <v>1868</v>
      </c>
      <c r="H244" t="s">
        <v>1869</v>
      </c>
      <c r="I244" t="s">
        <v>1870</v>
      </c>
      <c r="J244" t="s">
        <v>1866</v>
      </c>
      <c r="K244" t="s">
        <v>1873</v>
      </c>
      <c r="L244" t="s">
        <v>1872</v>
      </c>
      <c r="M244" t="s">
        <v>1872</v>
      </c>
      <c r="N244" t="s">
        <v>1873</v>
      </c>
      <c r="O244" t="s">
        <v>1873</v>
      </c>
      <c r="P244" t="s">
        <v>1872</v>
      </c>
      <c r="Q244" t="s">
        <v>1873</v>
      </c>
      <c r="R244" t="s">
        <v>1872</v>
      </c>
      <c r="S244" t="s">
        <v>1973</v>
      </c>
      <c r="T244" t="s">
        <v>1903</v>
      </c>
      <c r="U244" t="s">
        <v>1876</v>
      </c>
      <c r="V244" t="s">
        <v>1877</v>
      </c>
      <c r="W244">
        <v>0</v>
      </c>
      <c r="X244">
        <v>3</v>
      </c>
      <c r="Y244">
        <v>0</v>
      </c>
      <c r="Z244">
        <v>2</v>
      </c>
      <c r="AA244">
        <v>2</v>
      </c>
      <c r="AB244">
        <v>2</v>
      </c>
      <c r="AC244">
        <v>3</v>
      </c>
      <c r="AD244">
        <v>4</v>
      </c>
      <c r="AE244">
        <v>4</v>
      </c>
      <c r="AF244">
        <v>3</v>
      </c>
      <c r="AG244">
        <v>3</v>
      </c>
      <c r="AH244">
        <v>4</v>
      </c>
      <c r="AI244">
        <v>3</v>
      </c>
      <c r="AJ244">
        <v>4</v>
      </c>
      <c r="AK244" t="s">
        <v>1159</v>
      </c>
    </row>
    <row r="245" spans="1:37" x14ac:dyDescent="0.25">
      <c r="A245" t="s">
        <v>1159</v>
      </c>
      <c r="B245" t="s">
        <v>106</v>
      </c>
      <c r="C245" t="s">
        <v>436</v>
      </c>
      <c r="D245" t="s">
        <v>1877</v>
      </c>
      <c r="E245" t="s">
        <v>1884</v>
      </c>
      <c r="G245" t="s">
        <v>1888</v>
      </c>
      <c r="H245" t="s">
        <v>1887</v>
      </c>
      <c r="I245" t="s">
        <v>1870</v>
      </c>
      <c r="J245" t="s">
        <v>1866</v>
      </c>
      <c r="K245" t="s">
        <v>1875</v>
      </c>
      <c r="L245" t="s">
        <v>1875</v>
      </c>
      <c r="M245" t="s">
        <v>1875</v>
      </c>
      <c r="N245" t="s">
        <v>1875</v>
      </c>
      <c r="O245" t="s">
        <v>1875</v>
      </c>
      <c r="P245" t="s">
        <v>1875</v>
      </c>
      <c r="Q245" t="s">
        <v>1875</v>
      </c>
      <c r="R245" t="s">
        <v>1875</v>
      </c>
      <c r="S245" t="s">
        <v>1974</v>
      </c>
      <c r="T245" t="s">
        <v>1975</v>
      </c>
      <c r="U245" t="s">
        <v>1877</v>
      </c>
      <c r="V245" t="s">
        <v>1877</v>
      </c>
      <c r="W245">
        <v>1</v>
      </c>
      <c r="X245">
        <v>3</v>
      </c>
      <c r="Y245">
        <v>0</v>
      </c>
      <c r="AA245">
        <v>1</v>
      </c>
      <c r="AB245">
        <v>3</v>
      </c>
      <c r="AC245">
        <v>1</v>
      </c>
      <c r="AD245">
        <v>1</v>
      </c>
      <c r="AE245">
        <v>1</v>
      </c>
      <c r="AF245">
        <v>1</v>
      </c>
      <c r="AG245">
        <v>1</v>
      </c>
      <c r="AH245">
        <v>1</v>
      </c>
      <c r="AI245">
        <v>1</v>
      </c>
      <c r="AJ245">
        <v>1</v>
      </c>
      <c r="AK245" t="s">
        <v>1159</v>
      </c>
    </row>
    <row r="246" spans="1:37" x14ac:dyDescent="0.25">
      <c r="A246" t="s">
        <v>1159</v>
      </c>
      <c r="B246" t="s">
        <v>106</v>
      </c>
      <c r="C246" t="s">
        <v>436</v>
      </c>
      <c r="D246" t="s">
        <v>1866</v>
      </c>
      <c r="E246" t="s">
        <v>1879</v>
      </c>
      <c r="G246" t="s">
        <v>1878</v>
      </c>
      <c r="H246" t="s">
        <v>1880</v>
      </c>
      <c r="I246" t="s">
        <v>1870</v>
      </c>
      <c r="J246" t="s">
        <v>1886</v>
      </c>
      <c r="K246" t="s">
        <v>1872</v>
      </c>
      <c r="L246" t="s">
        <v>1872</v>
      </c>
      <c r="M246" t="s">
        <v>1874</v>
      </c>
      <c r="N246" t="s">
        <v>1872</v>
      </c>
      <c r="O246" t="s">
        <v>1873</v>
      </c>
      <c r="P246" t="s">
        <v>1873</v>
      </c>
      <c r="Q246" t="s">
        <v>1873</v>
      </c>
      <c r="R246" t="s">
        <v>1872</v>
      </c>
      <c r="S246" t="s">
        <v>1889</v>
      </c>
      <c r="T246" t="s">
        <v>1976</v>
      </c>
      <c r="U246" t="s">
        <v>1877</v>
      </c>
      <c r="V246" t="s">
        <v>1877</v>
      </c>
      <c r="W246">
        <v>0</v>
      </c>
      <c r="X246">
        <v>4</v>
      </c>
      <c r="Y246">
        <v>0</v>
      </c>
      <c r="Z246">
        <v>3</v>
      </c>
      <c r="AA246">
        <v>3</v>
      </c>
      <c r="AB246">
        <v>3</v>
      </c>
      <c r="AC246">
        <v>4</v>
      </c>
      <c r="AD246">
        <v>4</v>
      </c>
      <c r="AE246">
        <v>2</v>
      </c>
      <c r="AF246">
        <v>4</v>
      </c>
      <c r="AG246">
        <v>3</v>
      </c>
      <c r="AH246">
        <v>3</v>
      </c>
      <c r="AI246">
        <v>3</v>
      </c>
      <c r="AJ246">
        <v>4</v>
      </c>
      <c r="AK246" t="s">
        <v>1159</v>
      </c>
    </row>
    <row r="247" spans="1:37" x14ac:dyDescent="0.25">
      <c r="A247" t="s">
        <v>1159</v>
      </c>
      <c r="B247" t="s">
        <v>106</v>
      </c>
      <c r="C247" t="s">
        <v>436</v>
      </c>
      <c r="D247" t="s">
        <v>1866</v>
      </c>
      <c r="E247" t="s">
        <v>1884</v>
      </c>
      <c r="G247" t="s">
        <v>1868</v>
      </c>
      <c r="H247" t="s">
        <v>1869</v>
      </c>
      <c r="I247" t="s">
        <v>1883</v>
      </c>
      <c r="J247" t="s">
        <v>1882</v>
      </c>
      <c r="K247" t="s">
        <v>1873</v>
      </c>
      <c r="L247" t="s">
        <v>1873</v>
      </c>
      <c r="M247" t="s">
        <v>1874</v>
      </c>
      <c r="N247" t="s">
        <v>1872</v>
      </c>
      <c r="O247" t="s">
        <v>1872</v>
      </c>
      <c r="P247" t="s">
        <v>1871</v>
      </c>
      <c r="Q247" t="s">
        <v>1873</v>
      </c>
      <c r="R247" t="s">
        <v>1872</v>
      </c>
      <c r="S247" t="s">
        <v>1977</v>
      </c>
      <c r="T247" t="s">
        <v>1978</v>
      </c>
      <c r="U247" t="s">
        <v>1876</v>
      </c>
      <c r="V247" t="s">
        <v>1877</v>
      </c>
      <c r="W247">
        <v>0</v>
      </c>
      <c r="X247">
        <v>3</v>
      </c>
      <c r="Y247">
        <v>0</v>
      </c>
      <c r="Z247">
        <v>2</v>
      </c>
      <c r="AA247">
        <v>2</v>
      </c>
      <c r="AB247">
        <v>2</v>
      </c>
      <c r="AC247">
        <v>3</v>
      </c>
      <c r="AD247">
        <v>3</v>
      </c>
      <c r="AE247">
        <v>2</v>
      </c>
      <c r="AF247">
        <v>4</v>
      </c>
      <c r="AG247">
        <v>4</v>
      </c>
      <c r="AH247">
        <v>5</v>
      </c>
      <c r="AI247">
        <v>3</v>
      </c>
      <c r="AJ247">
        <v>4</v>
      </c>
      <c r="AK247" t="s">
        <v>1159</v>
      </c>
    </row>
    <row r="248" spans="1:37" x14ac:dyDescent="0.25">
      <c r="A248" t="s">
        <v>1159</v>
      </c>
      <c r="B248" t="s">
        <v>106</v>
      </c>
      <c r="C248" t="s">
        <v>436</v>
      </c>
      <c r="D248" t="s">
        <v>1866</v>
      </c>
      <c r="E248" t="s">
        <v>1867</v>
      </c>
      <c r="G248" t="s">
        <v>1868</v>
      </c>
      <c r="H248" t="s">
        <v>1880</v>
      </c>
      <c r="I248" t="s">
        <v>1883</v>
      </c>
      <c r="J248" t="s">
        <v>1882</v>
      </c>
      <c r="K248" t="s">
        <v>1872</v>
      </c>
      <c r="L248" t="s">
        <v>1872</v>
      </c>
      <c r="M248" t="s">
        <v>1872</v>
      </c>
      <c r="N248" t="s">
        <v>1872</v>
      </c>
      <c r="O248" t="s">
        <v>1873</v>
      </c>
      <c r="P248" t="s">
        <v>1871</v>
      </c>
      <c r="Q248" t="s">
        <v>1873</v>
      </c>
      <c r="R248" t="s">
        <v>1872</v>
      </c>
      <c r="S248" t="s">
        <v>1979</v>
      </c>
      <c r="T248" t="s">
        <v>1945</v>
      </c>
      <c r="U248" t="s">
        <v>1877</v>
      </c>
      <c r="V248" t="s">
        <v>1877</v>
      </c>
      <c r="W248">
        <v>0</v>
      </c>
      <c r="X248">
        <v>5</v>
      </c>
      <c r="Y248">
        <v>0</v>
      </c>
      <c r="Z248">
        <v>3</v>
      </c>
      <c r="AA248">
        <v>2</v>
      </c>
      <c r="AB248">
        <v>3</v>
      </c>
      <c r="AC248">
        <v>4</v>
      </c>
      <c r="AD248">
        <v>4</v>
      </c>
      <c r="AE248">
        <v>4</v>
      </c>
      <c r="AF248">
        <v>4</v>
      </c>
      <c r="AG248">
        <v>3</v>
      </c>
      <c r="AH248">
        <v>5</v>
      </c>
      <c r="AI248">
        <v>3</v>
      </c>
      <c r="AJ248">
        <v>4</v>
      </c>
      <c r="AK248" t="s">
        <v>1159</v>
      </c>
    </row>
    <row r="249" spans="1:37" x14ac:dyDescent="0.25">
      <c r="A249" t="s">
        <v>1160</v>
      </c>
      <c r="B249" t="s">
        <v>106</v>
      </c>
      <c r="C249" t="s">
        <v>538</v>
      </c>
      <c r="D249" t="s">
        <v>1866</v>
      </c>
      <c r="E249" t="s">
        <v>1867</v>
      </c>
      <c r="G249" t="s">
        <v>1878</v>
      </c>
      <c r="H249" t="s">
        <v>1880</v>
      </c>
      <c r="I249" t="s">
        <v>1870</v>
      </c>
      <c r="J249" t="s">
        <v>1882</v>
      </c>
      <c r="K249" t="s">
        <v>1872</v>
      </c>
      <c r="L249" t="s">
        <v>1872</v>
      </c>
      <c r="M249" t="s">
        <v>1872</v>
      </c>
      <c r="N249" t="s">
        <v>1872</v>
      </c>
      <c r="O249" t="s">
        <v>1872</v>
      </c>
      <c r="P249" t="s">
        <v>1872</v>
      </c>
      <c r="Q249" t="s">
        <v>1872</v>
      </c>
      <c r="R249" t="s">
        <v>1872</v>
      </c>
      <c r="S249" t="s">
        <v>1980</v>
      </c>
      <c r="T249" t="s">
        <v>1903</v>
      </c>
      <c r="U249" t="s">
        <v>1877</v>
      </c>
      <c r="V249" t="s">
        <v>1866</v>
      </c>
      <c r="W249">
        <v>0</v>
      </c>
      <c r="X249">
        <v>5</v>
      </c>
      <c r="Y249">
        <v>0</v>
      </c>
      <c r="Z249">
        <v>3</v>
      </c>
      <c r="AA249">
        <v>3</v>
      </c>
      <c r="AB249">
        <v>3</v>
      </c>
      <c r="AC249">
        <v>4</v>
      </c>
      <c r="AD249">
        <v>4</v>
      </c>
      <c r="AE249">
        <v>4</v>
      </c>
      <c r="AF249">
        <v>4</v>
      </c>
      <c r="AG249">
        <v>4</v>
      </c>
      <c r="AH249">
        <v>4</v>
      </c>
      <c r="AI249">
        <v>4</v>
      </c>
      <c r="AJ249">
        <v>4</v>
      </c>
      <c r="AK249" t="s">
        <v>1160</v>
      </c>
    </row>
    <row r="250" spans="1:37" x14ac:dyDescent="0.25">
      <c r="A250" t="s">
        <v>1164</v>
      </c>
      <c r="B250" t="s">
        <v>106</v>
      </c>
      <c r="C250" t="s">
        <v>544</v>
      </c>
      <c r="D250" t="s">
        <v>1866</v>
      </c>
      <c r="E250" t="s">
        <v>1884</v>
      </c>
      <c r="G250" t="s">
        <v>1868</v>
      </c>
      <c r="H250" t="s">
        <v>1869</v>
      </c>
      <c r="I250" t="s">
        <v>1870</v>
      </c>
      <c r="J250" t="s">
        <v>1882</v>
      </c>
      <c r="K250" t="s">
        <v>1872</v>
      </c>
      <c r="L250" t="s">
        <v>1872</v>
      </c>
      <c r="M250" t="s">
        <v>1872</v>
      </c>
      <c r="N250" t="s">
        <v>1873</v>
      </c>
      <c r="O250" t="s">
        <v>1873</v>
      </c>
      <c r="P250" t="s">
        <v>1872</v>
      </c>
      <c r="Q250" t="s">
        <v>1872</v>
      </c>
      <c r="R250" t="s">
        <v>1872</v>
      </c>
      <c r="S250" t="s">
        <v>1911</v>
      </c>
      <c r="T250" t="s">
        <v>1981</v>
      </c>
      <c r="U250" t="s">
        <v>1876</v>
      </c>
      <c r="V250" t="s">
        <v>1866</v>
      </c>
      <c r="W250">
        <v>0</v>
      </c>
      <c r="X250">
        <v>3</v>
      </c>
      <c r="Y250">
        <v>0</v>
      </c>
      <c r="Z250">
        <v>2</v>
      </c>
      <c r="AA250">
        <v>2</v>
      </c>
      <c r="AB250">
        <v>2</v>
      </c>
      <c r="AC250">
        <v>4</v>
      </c>
      <c r="AD250">
        <v>4</v>
      </c>
      <c r="AE250">
        <v>4</v>
      </c>
      <c r="AF250">
        <v>3</v>
      </c>
      <c r="AG250">
        <v>3</v>
      </c>
      <c r="AH250">
        <v>4</v>
      </c>
      <c r="AI250">
        <v>4</v>
      </c>
      <c r="AJ250">
        <v>4</v>
      </c>
      <c r="AK250" t="s">
        <v>1164</v>
      </c>
    </row>
    <row r="251" spans="1:37" x14ac:dyDescent="0.25">
      <c r="A251" t="s">
        <v>1729</v>
      </c>
      <c r="B251" t="s">
        <v>106</v>
      </c>
      <c r="C251" t="s">
        <v>462</v>
      </c>
      <c r="D251" t="s">
        <v>1877</v>
      </c>
      <c r="E251" t="s">
        <v>1867</v>
      </c>
      <c r="G251" t="s">
        <v>1888</v>
      </c>
      <c r="H251" t="s">
        <v>1887</v>
      </c>
      <c r="I251" t="s">
        <v>1870</v>
      </c>
      <c r="J251" t="s">
        <v>1882</v>
      </c>
      <c r="K251" t="s">
        <v>1872</v>
      </c>
      <c r="L251" t="s">
        <v>1872</v>
      </c>
      <c r="M251" t="s">
        <v>1872</v>
      </c>
      <c r="N251" t="s">
        <v>1872</v>
      </c>
      <c r="O251" t="s">
        <v>1872</v>
      </c>
      <c r="P251" t="s">
        <v>1872</v>
      </c>
      <c r="Q251" t="s">
        <v>1872</v>
      </c>
      <c r="R251" t="s">
        <v>1872</v>
      </c>
      <c r="S251" t="s">
        <v>1903</v>
      </c>
      <c r="T251" t="s">
        <v>1982</v>
      </c>
      <c r="U251" t="s">
        <v>1877</v>
      </c>
      <c r="V251" t="s">
        <v>1877</v>
      </c>
      <c r="W251">
        <v>1</v>
      </c>
      <c r="X251">
        <v>5</v>
      </c>
      <c r="Y251">
        <v>0</v>
      </c>
      <c r="AA251">
        <v>1</v>
      </c>
      <c r="AB251">
        <v>3</v>
      </c>
      <c r="AC251">
        <v>4</v>
      </c>
      <c r="AD251">
        <v>4</v>
      </c>
      <c r="AE251">
        <v>4</v>
      </c>
      <c r="AF251">
        <v>4</v>
      </c>
      <c r="AG251">
        <v>4</v>
      </c>
      <c r="AH251">
        <v>4</v>
      </c>
      <c r="AI251">
        <v>4</v>
      </c>
      <c r="AJ251">
        <v>4</v>
      </c>
      <c r="AK251" t="s">
        <v>1729</v>
      </c>
    </row>
    <row r="252" spans="1:37" x14ac:dyDescent="0.25">
      <c r="A252" t="s">
        <v>1184</v>
      </c>
      <c r="B252" t="s">
        <v>106</v>
      </c>
      <c r="C252" t="s">
        <v>638</v>
      </c>
      <c r="D252" t="s">
        <v>1866</v>
      </c>
      <c r="E252" t="s">
        <v>1879</v>
      </c>
      <c r="G252" t="s">
        <v>1888</v>
      </c>
      <c r="H252" t="s">
        <v>1885</v>
      </c>
      <c r="I252" t="s">
        <v>1881</v>
      </c>
      <c r="J252" t="s">
        <v>1866</v>
      </c>
      <c r="K252" t="s">
        <v>1872</v>
      </c>
      <c r="L252" t="s">
        <v>1872</v>
      </c>
      <c r="M252" t="s">
        <v>1874</v>
      </c>
      <c r="N252" t="s">
        <v>1874</v>
      </c>
      <c r="O252" t="s">
        <v>1875</v>
      </c>
      <c r="P252" t="s">
        <v>1875</v>
      </c>
      <c r="Q252" t="s">
        <v>1874</v>
      </c>
      <c r="R252" t="s">
        <v>1875</v>
      </c>
      <c r="S252" t="s">
        <v>1983</v>
      </c>
      <c r="T252" t="s">
        <v>1984</v>
      </c>
      <c r="U252" t="s">
        <v>1866</v>
      </c>
      <c r="V252" t="s">
        <v>1866</v>
      </c>
      <c r="W252">
        <v>0</v>
      </c>
      <c r="X252">
        <v>4</v>
      </c>
      <c r="Y252">
        <v>0</v>
      </c>
      <c r="Z252">
        <v>1</v>
      </c>
      <c r="AA252">
        <v>1</v>
      </c>
      <c r="AB252">
        <v>1</v>
      </c>
      <c r="AC252">
        <v>4</v>
      </c>
      <c r="AD252">
        <v>4</v>
      </c>
      <c r="AE252">
        <v>2</v>
      </c>
      <c r="AF252">
        <v>2</v>
      </c>
      <c r="AG252">
        <v>1</v>
      </c>
      <c r="AH252">
        <v>1</v>
      </c>
      <c r="AI252">
        <v>2</v>
      </c>
      <c r="AJ252">
        <v>1</v>
      </c>
      <c r="AK252" t="s">
        <v>1184</v>
      </c>
    </row>
    <row r="253" spans="1:37" x14ac:dyDescent="0.25">
      <c r="A253" t="s">
        <v>206</v>
      </c>
      <c r="B253" t="s">
        <v>107</v>
      </c>
      <c r="C253" t="s">
        <v>456</v>
      </c>
      <c r="D253" t="s">
        <v>1866</v>
      </c>
      <c r="E253" t="s">
        <v>1884</v>
      </c>
      <c r="G253" t="s">
        <v>1868</v>
      </c>
      <c r="H253" t="s">
        <v>1869</v>
      </c>
      <c r="I253" t="s">
        <v>1870</v>
      </c>
      <c r="J253" t="s">
        <v>1866</v>
      </c>
      <c r="K253" t="s">
        <v>1872</v>
      </c>
      <c r="L253" t="s">
        <v>1872</v>
      </c>
      <c r="M253" t="s">
        <v>1872</v>
      </c>
      <c r="N253" t="s">
        <v>1873</v>
      </c>
      <c r="O253" t="s">
        <v>1873</v>
      </c>
      <c r="P253" t="s">
        <v>1871</v>
      </c>
      <c r="Q253" t="s">
        <v>1872</v>
      </c>
      <c r="R253" t="s">
        <v>1872</v>
      </c>
      <c r="T253" t="s">
        <v>1985</v>
      </c>
      <c r="U253" t="s">
        <v>1877</v>
      </c>
      <c r="V253" t="s">
        <v>1877</v>
      </c>
      <c r="W253">
        <v>0</v>
      </c>
      <c r="X253">
        <v>3</v>
      </c>
      <c r="Y253">
        <v>0</v>
      </c>
      <c r="Z253">
        <v>2</v>
      </c>
      <c r="AA253">
        <v>2</v>
      </c>
      <c r="AB253">
        <v>3</v>
      </c>
      <c r="AC253">
        <v>4</v>
      </c>
      <c r="AD253">
        <v>4</v>
      </c>
      <c r="AE253">
        <v>4</v>
      </c>
      <c r="AF253">
        <v>3</v>
      </c>
      <c r="AG253">
        <v>3</v>
      </c>
      <c r="AH253">
        <v>5</v>
      </c>
      <c r="AI253">
        <v>4</v>
      </c>
      <c r="AJ253">
        <v>4</v>
      </c>
      <c r="AK253" t="s">
        <v>206</v>
      </c>
    </row>
    <row r="254" spans="1:37" x14ac:dyDescent="0.25">
      <c r="A254" t="s">
        <v>1252</v>
      </c>
      <c r="B254" t="s">
        <v>107</v>
      </c>
      <c r="C254" t="s">
        <v>500</v>
      </c>
      <c r="D254" t="s">
        <v>1866</v>
      </c>
      <c r="E254" t="s">
        <v>1867</v>
      </c>
      <c r="G254" t="s">
        <v>1868</v>
      </c>
      <c r="H254" t="s">
        <v>1880</v>
      </c>
      <c r="I254" t="s">
        <v>1870</v>
      </c>
      <c r="J254" t="s">
        <v>1882</v>
      </c>
      <c r="K254" t="s">
        <v>1872</v>
      </c>
      <c r="L254" t="s">
        <v>1872</v>
      </c>
      <c r="M254" t="s">
        <v>1872</v>
      </c>
      <c r="N254" t="s">
        <v>1872</v>
      </c>
      <c r="O254" t="s">
        <v>1872</v>
      </c>
      <c r="P254" t="s">
        <v>1872</v>
      </c>
      <c r="Q254" t="s">
        <v>1872</v>
      </c>
      <c r="R254" t="s">
        <v>1872</v>
      </c>
      <c r="S254" t="s">
        <v>1986</v>
      </c>
      <c r="T254" t="s">
        <v>1987</v>
      </c>
      <c r="U254" t="s">
        <v>1877</v>
      </c>
      <c r="V254" t="s">
        <v>1877</v>
      </c>
      <c r="W254">
        <v>0</v>
      </c>
      <c r="X254">
        <v>5</v>
      </c>
      <c r="Y254">
        <v>0</v>
      </c>
      <c r="Z254">
        <v>3</v>
      </c>
      <c r="AA254">
        <v>2</v>
      </c>
      <c r="AB254">
        <v>3</v>
      </c>
      <c r="AC254">
        <v>4</v>
      </c>
      <c r="AD254">
        <v>4</v>
      </c>
      <c r="AE254">
        <v>4</v>
      </c>
      <c r="AF254">
        <v>4</v>
      </c>
      <c r="AG254">
        <v>4</v>
      </c>
      <c r="AH254">
        <v>4</v>
      </c>
      <c r="AI254">
        <v>4</v>
      </c>
      <c r="AJ254">
        <v>4</v>
      </c>
      <c r="AK254" t="s">
        <v>1252</v>
      </c>
    </row>
    <row r="255" spans="1:37" x14ac:dyDescent="0.25">
      <c r="A255" t="s">
        <v>1742</v>
      </c>
      <c r="B255" t="s">
        <v>110</v>
      </c>
      <c r="C255" t="s">
        <v>598</v>
      </c>
      <c r="D255" t="s">
        <v>1866</v>
      </c>
      <c r="E255" t="s">
        <v>1879</v>
      </c>
      <c r="G255" t="s">
        <v>1888</v>
      </c>
      <c r="H255" t="s">
        <v>1869</v>
      </c>
      <c r="I255" t="s">
        <v>1870</v>
      </c>
      <c r="J255" t="s">
        <v>1886</v>
      </c>
      <c r="K255" t="s">
        <v>1872</v>
      </c>
      <c r="L255" t="s">
        <v>1873</v>
      </c>
      <c r="M255" t="s">
        <v>1873</v>
      </c>
      <c r="N255" t="s">
        <v>1874</v>
      </c>
      <c r="O255" t="s">
        <v>1874</v>
      </c>
      <c r="P255" t="s">
        <v>1874</v>
      </c>
      <c r="Q255" t="s">
        <v>1873</v>
      </c>
      <c r="R255" t="s">
        <v>1872</v>
      </c>
      <c r="S255" t="s">
        <v>1988</v>
      </c>
      <c r="T255" t="s">
        <v>1989</v>
      </c>
      <c r="U255" t="s">
        <v>1876</v>
      </c>
      <c r="V255" t="s">
        <v>1877</v>
      </c>
      <c r="W255">
        <v>0</v>
      </c>
      <c r="X255">
        <v>4</v>
      </c>
      <c r="Y255">
        <v>0</v>
      </c>
      <c r="Z255">
        <v>2</v>
      </c>
      <c r="AA255">
        <v>1</v>
      </c>
      <c r="AB255">
        <v>2</v>
      </c>
      <c r="AC255">
        <v>4</v>
      </c>
      <c r="AD255">
        <v>3</v>
      </c>
      <c r="AE255">
        <v>3</v>
      </c>
      <c r="AF255">
        <v>2</v>
      </c>
      <c r="AG255">
        <v>2</v>
      </c>
      <c r="AH255">
        <v>2</v>
      </c>
      <c r="AI255">
        <v>3</v>
      </c>
      <c r="AJ255">
        <v>4</v>
      </c>
      <c r="AK255" t="s">
        <v>1742</v>
      </c>
    </row>
    <row r="256" spans="1:37" x14ac:dyDescent="0.25">
      <c r="A256" t="s">
        <v>1394</v>
      </c>
      <c r="B256" t="s">
        <v>113</v>
      </c>
      <c r="C256" t="s">
        <v>406</v>
      </c>
      <c r="D256" t="s">
        <v>1866</v>
      </c>
      <c r="E256" t="s">
        <v>1884</v>
      </c>
      <c r="G256" t="s">
        <v>1888</v>
      </c>
      <c r="H256" t="s">
        <v>1885</v>
      </c>
      <c r="I256" t="s">
        <v>1870</v>
      </c>
      <c r="J256" t="s">
        <v>1866</v>
      </c>
      <c r="K256" t="s">
        <v>1872</v>
      </c>
      <c r="L256" t="s">
        <v>1872</v>
      </c>
      <c r="M256" t="s">
        <v>1873</v>
      </c>
      <c r="N256" t="s">
        <v>1874</v>
      </c>
      <c r="O256" t="s">
        <v>1874</v>
      </c>
      <c r="P256" t="s">
        <v>1873</v>
      </c>
      <c r="Q256" t="s">
        <v>1873</v>
      </c>
      <c r="R256" t="s">
        <v>1872</v>
      </c>
      <c r="S256" t="s">
        <v>1990</v>
      </c>
      <c r="T256" t="s">
        <v>1991</v>
      </c>
      <c r="U256" t="s">
        <v>1866</v>
      </c>
      <c r="V256" t="s">
        <v>1866</v>
      </c>
      <c r="W256">
        <v>0</v>
      </c>
      <c r="X256">
        <v>3</v>
      </c>
      <c r="Y256">
        <v>0</v>
      </c>
      <c r="Z256">
        <v>1</v>
      </c>
      <c r="AA256">
        <v>1</v>
      </c>
      <c r="AB256">
        <v>1</v>
      </c>
      <c r="AC256">
        <v>4</v>
      </c>
      <c r="AD256">
        <v>4</v>
      </c>
      <c r="AE256">
        <v>3</v>
      </c>
      <c r="AF256">
        <v>2</v>
      </c>
      <c r="AG256">
        <v>2</v>
      </c>
      <c r="AH256">
        <v>3</v>
      </c>
      <c r="AI256">
        <v>3</v>
      </c>
      <c r="AJ256">
        <v>4</v>
      </c>
      <c r="AK256" t="s">
        <v>1394</v>
      </c>
    </row>
    <row r="257" spans="1:37" x14ac:dyDescent="0.25">
      <c r="A257" t="s">
        <v>180</v>
      </c>
      <c r="B257" t="s">
        <v>15</v>
      </c>
      <c r="C257" t="s">
        <v>365</v>
      </c>
      <c r="D257" t="s">
        <v>1866</v>
      </c>
      <c r="E257" t="s">
        <v>1867</v>
      </c>
      <c r="G257" t="s">
        <v>1868</v>
      </c>
      <c r="H257" t="s">
        <v>1880</v>
      </c>
      <c r="I257" t="s">
        <v>1883</v>
      </c>
      <c r="J257" t="s">
        <v>1882</v>
      </c>
      <c r="K257" t="s">
        <v>1871</v>
      </c>
      <c r="L257" t="s">
        <v>1871</v>
      </c>
      <c r="M257" t="s">
        <v>1871</v>
      </c>
      <c r="N257" t="s">
        <v>1871</v>
      </c>
      <c r="O257" t="s">
        <v>1871</v>
      </c>
      <c r="P257" t="s">
        <v>1871</v>
      </c>
      <c r="Q257" t="s">
        <v>1871</v>
      </c>
      <c r="R257" t="s">
        <v>1871</v>
      </c>
      <c r="S257" t="s">
        <v>1891</v>
      </c>
      <c r="T257" t="s">
        <v>1981</v>
      </c>
      <c r="U257" t="s">
        <v>1876</v>
      </c>
      <c r="V257" t="s">
        <v>1877</v>
      </c>
      <c r="W257">
        <v>0</v>
      </c>
      <c r="X257">
        <v>5</v>
      </c>
      <c r="Y257">
        <v>0</v>
      </c>
      <c r="Z257">
        <v>3</v>
      </c>
      <c r="AA257">
        <v>2</v>
      </c>
      <c r="AB257">
        <v>2</v>
      </c>
      <c r="AC257">
        <v>5</v>
      </c>
      <c r="AD257">
        <v>5</v>
      </c>
      <c r="AE257">
        <v>5</v>
      </c>
      <c r="AF257">
        <v>5</v>
      </c>
      <c r="AG257">
        <v>5</v>
      </c>
      <c r="AH257">
        <v>5</v>
      </c>
      <c r="AI257">
        <v>5</v>
      </c>
      <c r="AJ257">
        <v>5</v>
      </c>
      <c r="AK257" t="s">
        <v>180</v>
      </c>
    </row>
    <row r="258" spans="1:37" x14ac:dyDescent="0.25">
      <c r="A258" t="s">
        <v>181</v>
      </c>
      <c r="B258" t="s">
        <v>15</v>
      </c>
      <c r="C258" t="s">
        <v>368</v>
      </c>
      <c r="D258" t="s">
        <v>1866</v>
      </c>
      <c r="E258" t="s">
        <v>1867</v>
      </c>
      <c r="G258" t="s">
        <v>1878</v>
      </c>
      <c r="H258" t="s">
        <v>1880</v>
      </c>
      <c r="I258" t="s">
        <v>1883</v>
      </c>
      <c r="J258" t="s">
        <v>1882</v>
      </c>
      <c r="K258" t="s">
        <v>1871</v>
      </c>
      <c r="L258" t="s">
        <v>1871</v>
      </c>
      <c r="M258" t="s">
        <v>1871</v>
      </c>
      <c r="N258" t="s">
        <v>1871</v>
      </c>
      <c r="O258" t="s">
        <v>1871</v>
      </c>
      <c r="P258" t="s">
        <v>1871</v>
      </c>
      <c r="Q258" t="s">
        <v>1871</v>
      </c>
      <c r="R258" t="s">
        <v>1871</v>
      </c>
      <c r="S258" t="s">
        <v>1902</v>
      </c>
      <c r="T258" t="s">
        <v>1992</v>
      </c>
      <c r="U258" t="s">
        <v>1876</v>
      </c>
      <c r="V258" t="s">
        <v>1877</v>
      </c>
      <c r="W258">
        <v>0</v>
      </c>
      <c r="X258">
        <v>5</v>
      </c>
      <c r="Y258">
        <v>0</v>
      </c>
      <c r="Z258">
        <v>3</v>
      </c>
      <c r="AA258">
        <v>3</v>
      </c>
      <c r="AB258">
        <v>2</v>
      </c>
      <c r="AC258">
        <v>5</v>
      </c>
      <c r="AD258">
        <v>5</v>
      </c>
      <c r="AE258">
        <v>5</v>
      </c>
      <c r="AF258">
        <v>5</v>
      </c>
      <c r="AG258">
        <v>5</v>
      </c>
      <c r="AH258">
        <v>5</v>
      </c>
      <c r="AI258">
        <v>5</v>
      </c>
      <c r="AJ258">
        <v>5</v>
      </c>
      <c r="AK258" t="s">
        <v>181</v>
      </c>
    </row>
    <row r="259" spans="1:37" x14ac:dyDescent="0.25">
      <c r="A259" t="s">
        <v>181</v>
      </c>
      <c r="B259" t="s">
        <v>15</v>
      </c>
      <c r="C259" t="s">
        <v>368</v>
      </c>
      <c r="D259" t="s">
        <v>1866</v>
      </c>
      <c r="E259" t="s">
        <v>1867</v>
      </c>
      <c r="G259" t="s">
        <v>1868</v>
      </c>
      <c r="H259" t="s">
        <v>1869</v>
      </c>
      <c r="I259" t="s">
        <v>1870</v>
      </c>
      <c r="J259" t="s">
        <v>1882</v>
      </c>
      <c r="K259" t="s">
        <v>1871</v>
      </c>
      <c r="L259" t="s">
        <v>1871</v>
      </c>
      <c r="M259" t="s">
        <v>1871</v>
      </c>
      <c r="N259" t="s">
        <v>1872</v>
      </c>
      <c r="O259" t="s">
        <v>1871</v>
      </c>
      <c r="P259" t="s">
        <v>1872</v>
      </c>
      <c r="Q259" t="s">
        <v>1871</v>
      </c>
      <c r="R259" t="s">
        <v>1871</v>
      </c>
      <c r="S259" t="s">
        <v>1993</v>
      </c>
      <c r="T259" t="s">
        <v>1994</v>
      </c>
      <c r="U259" t="s">
        <v>1876</v>
      </c>
      <c r="V259" t="s">
        <v>1877</v>
      </c>
      <c r="W259">
        <v>0</v>
      </c>
      <c r="X259">
        <v>5</v>
      </c>
      <c r="Y259">
        <v>0</v>
      </c>
      <c r="Z259">
        <v>2</v>
      </c>
      <c r="AA259">
        <v>2</v>
      </c>
      <c r="AB259">
        <v>2</v>
      </c>
      <c r="AC259">
        <v>5</v>
      </c>
      <c r="AD259">
        <v>5</v>
      </c>
      <c r="AE259">
        <v>5</v>
      </c>
      <c r="AF259">
        <v>4</v>
      </c>
      <c r="AG259">
        <v>5</v>
      </c>
      <c r="AH259">
        <v>4</v>
      </c>
      <c r="AI259">
        <v>5</v>
      </c>
      <c r="AJ259">
        <v>5</v>
      </c>
      <c r="AK259" t="s">
        <v>181</v>
      </c>
    </row>
    <row r="260" spans="1:37" x14ac:dyDescent="0.25">
      <c r="A260" t="s">
        <v>187</v>
      </c>
      <c r="B260" t="s">
        <v>39</v>
      </c>
      <c r="C260" t="s">
        <v>480</v>
      </c>
      <c r="D260" t="s">
        <v>1866</v>
      </c>
      <c r="E260" t="s">
        <v>1879</v>
      </c>
      <c r="G260" t="s">
        <v>1878</v>
      </c>
      <c r="H260" t="s">
        <v>1869</v>
      </c>
      <c r="I260" t="s">
        <v>1870</v>
      </c>
      <c r="J260" t="s">
        <v>1882</v>
      </c>
      <c r="K260" t="s">
        <v>1871</v>
      </c>
      <c r="L260" t="s">
        <v>1871</v>
      </c>
      <c r="M260" t="s">
        <v>1871</v>
      </c>
      <c r="N260" t="s">
        <v>1871</v>
      </c>
      <c r="O260" t="s">
        <v>1871</v>
      </c>
      <c r="P260" t="s">
        <v>1871</v>
      </c>
      <c r="Q260" t="s">
        <v>1871</v>
      </c>
      <c r="R260" t="s">
        <v>1871</v>
      </c>
      <c r="S260" t="s">
        <v>1995</v>
      </c>
      <c r="T260" t="s">
        <v>1996</v>
      </c>
      <c r="U260" t="s">
        <v>1876</v>
      </c>
      <c r="V260" t="s">
        <v>1866</v>
      </c>
      <c r="W260">
        <v>0</v>
      </c>
      <c r="X260">
        <v>4</v>
      </c>
      <c r="Y260">
        <v>0</v>
      </c>
      <c r="Z260">
        <v>2</v>
      </c>
      <c r="AA260">
        <v>3</v>
      </c>
      <c r="AB260">
        <v>2</v>
      </c>
      <c r="AC260">
        <v>5</v>
      </c>
      <c r="AD260">
        <v>5</v>
      </c>
      <c r="AE260">
        <v>5</v>
      </c>
      <c r="AF260">
        <v>5</v>
      </c>
      <c r="AG260">
        <v>5</v>
      </c>
      <c r="AH260">
        <v>5</v>
      </c>
      <c r="AI260">
        <v>5</v>
      </c>
      <c r="AJ260">
        <v>5</v>
      </c>
      <c r="AK260" t="s">
        <v>187</v>
      </c>
    </row>
    <row r="261" spans="1:37" x14ac:dyDescent="0.25">
      <c r="A261" t="s">
        <v>188</v>
      </c>
      <c r="B261" t="s">
        <v>40</v>
      </c>
      <c r="C261" t="s">
        <v>368</v>
      </c>
      <c r="D261" t="s">
        <v>1866</v>
      </c>
      <c r="E261" t="s">
        <v>1884</v>
      </c>
      <c r="G261" t="s">
        <v>1868</v>
      </c>
      <c r="H261" t="s">
        <v>1869</v>
      </c>
      <c r="I261" t="s">
        <v>1870</v>
      </c>
      <c r="J261" t="s">
        <v>1866</v>
      </c>
      <c r="K261" t="s">
        <v>1871</v>
      </c>
      <c r="L261" t="s">
        <v>1871</v>
      </c>
      <c r="M261" t="s">
        <v>1872</v>
      </c>
      <c r="N261" t="s">
        <v>1872</v>
      </c>
      <c r="O261" t="s">
        <v>1872</v>
      </c>
      <c r="P261" t="s">
        <v>1871</v>
      </c>
      <c r="Q261" t="s">
        <v>1871</v>
      </c>
      <c r="R261" t="s">
        <v>1871</v>
      </c>
      <c r="S261" t="s">
        <v>1891</v>
      </c>
      <c r="T261" t="s">
        <v>1997</v>
      </c>
      <c r="U261" t="s">
        <v>1876</v>
      </c>
      <c r="V261" t="s">
        <v>1877</v>
      </c>
      <c r="W261">
        <v>0</v>
      </c>
      <c r="X261">
        <v>3</v>
      </c>
      <c r="Y261">
        <v>0</v>
      </c>
      <c r="Z261">
        <v>2</v>
      </c>
      <c r="AA261">
        <v>2</v>
      </c>
      <c r="AB261">
        <v>2</v>
      </c>
      <c r="AC261">
        <v>5</v>
      </c>
      <c r="AD261">
        <v>5</v>
      </c>
      <c r="AE261">
        <v>4</v>
      </c>
      <c r="AF261">
        <v>4</v>
      </c>
      <c r="AG261">
        <v>4</v>
      </c>
      <c r="AH261">
        <v>5</v>
      </c>
      <c r="AI261">
        <v>5</v>
      </c>
      <c r="AJ261">
        <v>5</v>
      </c>
      <c r="AK261" t="s">
        <v>188</v>
      </c>
    </row>
    <row r="262" spans="1:37" x14ac:dyDescent="0.25">
      <c r="A262" t="s">
        <v>765</v>
      </c>
      <c r="B262" t="s">
        <v>43</v>
      </c>
      <c r="C262" t="s">
        <v>365</v>
      </c>
      <c r="D262" t="s">
        <v>1877</v>
      </c>
      <c r="E262" t="s">
        <v>1879</v>
      </c>
      <c r="G262" t="s">
        <v>1888</v>
      </c>
      <c r="H262" t="s">
        <v>1880</v>
      </c>
      <c r="I262" t="s">
        <v>1883</v>
      </c>
      <c r="J262" t="s">
        <v>1882</v>
      </c>
      <c r="K262" t="s">
        <v>1871</v>
      </c>
      <c r="L262" t="s">
        <v>1871</v>
      </c>
      <c r="M262" t="s">
        <v>1871</v>
      </c>
      <c r="N262" t="s">
        <v>1871</v>
      </c>
      <c r="O262" t="s">
        <v>1873</v>
      </c>
      <c r="P262" t="s">
        <v>1871</v>
      </c>
      <c r="Q262" t="s">
        <v>1871</v>
      </c>
      <c r="R262" t="s">
        <v>1871</v>
      </c>
      <c r="S262" t="s">
        <v>1923</v>
      </c>
      <c r="T262" t="s">
        <v>1998</v>
      </c>
      <c r="U262" t="s">
        <v>1876</v>
      </c>
      <c r="V262" t="s">
        <v>1877</v>
      </c>
      <c r="W262">
        <v>1</v>
      </c>
      <c r="X262">
        <v>4</v>
      </c>
      <c r="Y262">
        <v>0</v>
      </c>
      <c r="Z262">
        <v>3</v>
      </c>
      <c r="AA262">
        <v>1</v>
      </c>
      <c r="AB262">
        <v>2</v>
      </c>
      <c r="AC262">
        <v>5</v>
      </c>
      <c r="AD262">
        <v>5</v>
      </c>
      <c r="AE262">
        <v>5</v>
      </c>
      <c r="AF262">
        <v>5</v>
      </c>
      <c r="AG262">
        <v>3</v>
      </c>
      <c r="AH262">
        <v>5</v>
      </c>
      <c r="AI262">
        <v>5</v>
      </c>
      <c r="AJ262">
        <v>5</v>
      </c>
      <c r="AK262" t="s">
        <v>765</v>
      </c>
    </row>
    <row r="263" spans="1:37" x14ac:dyDescent="0.25">
      <c r="A263" t="s">
        <v>1494</v>
      </c>
      <c r="B263" t="s">
        <v>43</v>
      </c>
      <c r="C263" t="s">
        <v>757</v>
      </c>
      <c r="D263" t="s">
        <v>1866</v>
      </c>
      <c r="E263" t="s">
        <v>1884</v>
      </c>
      <c r="G263" t="s">
        <v>1888</v>
      </c>
      <c r="H263" t="s">
        <v>1869</v>
      </c>
      <c r="I263" t="s">
        <v>1870</v>
      </c>
      <c r="J263" t="s">
        <v>1866</v>
      </c>
      <c r="K263" t="s">
        <v>1871</v>
      </c>
      <c r="L263" t="s">
        <v>1871</v>
      </c>
      <c r="M263" t="s">
        <v>1872</v>
      </c>
      <c r="N263" t="s">
        <v>1873</v>
      </c>
      <c r="O263" t="s">
        <v>1873</v>
      </c>
      <c r="P263" t="s">
        <v>1873</v>
      </c>
      <c r="Q263" t="s">
        <v>1872</v>
      </c>
      <c r="R263" t="s">
        <v>1872</v>
      </c>
      <c r="S263" t="s">
        <v>1891</v>
      </c>
      <c r="T263" t="s">
        <v>1999</v>
      </c>
      <c r="U263" t="s">
        <v>1866</v>
      </c>
      <c r="V263" t="s">
        <v>1877</v>
      </c>
      <c r="W263">
        <v>0</v>
      </c>
      <c r="X263">
        <v>3</v>
      </c>
      <c r="Y263">
        <v>0</v>
      </c>
      <c r="Z263">
        <v>2</v>
      </c>
      <c r="AA263">
        <v>1</v>
      </c>
      <c r="AB263">
        <v>1</v>
      </c>
      <c r="AC263">
        <v>5</v>
      </c>
      <c r="AD263">
        <v>5</v>
      </c>
      <c r="AE263">
        <v>4</v>
      </c>
      <c r="AF263">
        <v>3</v>
      </c>
      <c r="AG263">
        <v>3</v>
      </c>
      <c r="AH263">
        <v>3</v>
      </c>
      <c r="AI263">
        <v>4</v>
      </c>
      <c r="AJ263">
        <v>4</v>
      </c>
      <c r="AK263" t="s">
        <v>1494</v>
      </c>
    </row>
    <row r="264" spans="1:37" x14ac:dyDescent="0.25">
      <c r="A264" t="s">
        <v>811</v>
      </c>
      <c r="B264" t="s">
        <v>43</v>
      </c>
      <c r="C264" t="s">
        <v>500</v>
      </c>
      <c r="D264" t="s">
        <v>1866</v>
      </c>
      <c r="E264" t="s">
        <v>1867</v>
      </c>
      <c r="G264" t="s">
        <v>1868</v>
      </c>
      <c r="H264" t="s">
        <v>1869</v>
      </c>
      <c r="I264" t="s">
        <v>1870</v>
      </c>
      <c r="J264" t="s">
        <v>1866</v>
      </c>
      <c r="K264" t="s">
        <v>1871</v>
      </c>
      <c r="L264" t="s">
        <v>1871</v>
      </c>
      <c r="M264" t="s">
        <v>1871</v>
      </c>
      <c r="N264" t="s">
        <v>1871</v>
      </c>
      <c r="O264" t="s">
        <v>1871</v>
      </c>
      <c r="P264" t="s">
        <v>1873</v>
      </c>
      <c r="Q264" t="s">
        <v>1871</v>
      </c>
      <c r="R264" t="s">
        <v>1871</v>
      </c>
      <c r="S264" t="s">
        <v>2000</v>
      </c>
      <c r="T264" t="s">
        <v>2001</v>
      </c>
      <c r="U264" t="s">
        <v>1876</v>
      </c>
      <c r="V264" t="s">
        <v>1877</v>
      </c>
      <c r="W264">
        <v>0</v>
      </c>
      <c r="X264">
        <v>5</v>
      </c>
      <c r="Y264">
        <v>0</v>
      </c>
      <c r="Z264">
        <v>2</v>
      </c>
      <c r="AA264">
        <v>2</v>
      </c>
      <c r="AB264">
        <v>2</v>
      </c>
      <c r="AC264">
        <v>5</v>
      </c>
      <c r="AD264">
        <v>5</v>
      </c>
      <c r="AE264">
        <v>5</v>
      </c>
      <c r="AF264">
        <v>5</v>
      </c>
      <c r="AG264">
        <v>5</v>
      </c>
      <c r="AH264">
        <v>3</v>
      </c>
      <c r="AI264">
        <v>5</v>
      </c>
      <c r="AJ264">
        <v>5</v>
      </c>
      <c r="AK264" t="s">
        <v>811</v>
      </c>
    </row>
    <row r="265" spans="1:37" x14ac:dyDescent="0.25">
      <c r="A265" t="s">
        <v>811</v>
      </c>
      <c r="B265" t="s">
        <v>43</v>
      </c>
      <c r="C265" t="s">
        <v>500</v>
      </c>
      <c r="D265" t="s">
        <v>1866</v>
      </c>
      <c r="E265" t="s">
        <v>1879</v>
      </c>
      <c r="G265" t="s">
        <v>1868</v>
      </c>
      <c r="H265" t="s">
        <v>1885</v>
      </c>
      <c r="I265" t="s">
        <v>1870</v>
      </c>
      <c r="J265" t="s">
        <v>1866</v>
      </c>
      <c r="K265" t="s">
        <v>1871</v>
      </c>
      <c r="L265" t="s">
        <v>1872</v>
      </c>
      <c r="M265" t="s">
        <v>1873</v>
      </c>
      <c r="N265" t="s">
        <v>1874</v>
      </c>
      <c r="O265" t="s">
        <v>1874</v>
      </c>
      <c r="P265" t="s">
        <v>1873</v>
      </c>
      <c r="Q265" t="s">
        <v>1873</v>
      </c>
      <c r="R265" t="s">
        <v>1875</v>
      </c>
      <c r="S265" t="s">
        <v>2002</v>
      </c>
      <c r="T265" t="s">
        <v>2003</v>
      </c>
      <c r="U265" t="s">
        <v>1876</v>
      </c>
      <c r="V265" t="s">
        <v>1877</v>
      </c>
      <c r="W265">
        <v>0</v>
      </c>
      <c r="X265">
        <v>4</v>
      </c>
      <c r="Y265">
        <v>0</v>
      </c>
      <c r="Z265">
        <v>1</v>
      </c>
      <c r="AA265">
        <v>2</v>
      </c>
      <c r="AB265">
        <v>2</v>
      </c>
      <c r="AC265">
        <v>5</v>
      </c>
      <c r="AD265">
        <v>4</v>
      </c>
      <c r="AE265">
        <v>3</v>
      </c>
      <c r="AF265">
        <v>2</v>
      </c>
      <c r="AG265">
        <v>2</v>
      </c>
      <c r="AH265">
        <v>3</v>
      </c>
      <c r="AI265">
        <v>3</v>
      </c>
      <c r="AJ265">
        <v>1</v>
      </c>
      <c r="AK265" t="s">
        <v>811</v>
      </c>
    </row>
    <row r="266" spans="1:37" x14ac:dyDescent="0.25">
      <c r="A266" t="s">
        <v>980</v>
      </c>
      <c r="B266" t="s">
        <v>51</v>
      </c>
      <c r="C266" t="s">
        <v>462</v>
      </c>
      <c r="D266" t="s">
        <v>1866</v>
      </c>
      <c r="E266" t="s">
        <v>1867</v>
      </c>
      <c r="G266" t="s">
        <v>1868</v>
      </c>
      <c r="H266" t="s">
        <v>1880</v>
      </c>
      <c r="I266" t="s">
        <v>1870</v>
      </c>
      <c r="J266" t="s">
        <v>1882</v>
      </c>
      <c r="K266" t="s">
        <v>1871</v>
      </c>
      <c r="L266" t="s">
        <v>1871</v>
      </c>
      <c r="M266" t="s">
        <v>1871</v>
      </c>
      <c r="N266" t="s">
        <v>1872</v>
      </c>
      <c r="O266" t="s">
        <v>1871</v>
      </c>
      <c r="P266" t="s">
        <v>1871</v>
      </c>
      <c r="Q266" t="s">
        <v>1871</v>
      </c>
      <c r="R266" t="s">
        <v>1871</v>
      </c>
      <c r="S266" t="s">
        <v>2004</v>
      </c>
      <c r="T266" t="s">
        <v>1903</v>
      </c>
      <c r="U266" t="s">
        <v>1876</v>
      </c>
      <c r="V266" t="s">
        <v>1877</v>
      </c>
      <c r="W266">
        <v>0</v>
      </c>
      <c r="X266">
        <v>5</v>
      </c>
      <c r="Y266">
        <v>0</v>
      </c>
      <c r="Z266">
        <v>3</v>
      </c>
      <c r="AA266">
        <v>2</v>
      </c>
      <c r="AB266">
        <v>2</v>
      </c>
      <c r="AC266">
        <v>5</v>
      </c>
      <c r="AD266">
        <v>5</v>
      </c>
      <c r="AE266">
        <v>5</v>
      </c>
      <c r="AF266">
        <v>4</v>
      </c>
      <c r="AG266">
        <v>5</v>
      </c>
      <c r="AH266">
        <v>5</v>
      </c>
      <c r="AI266">
        <v>5</v>
      </c>
      <c r="AJ266">
        <v>5</v>
      </c>
      <c r="AK266" t="s">
        <v>980</v>
      </c>
    </row>
    <row r="267" spans="1:37" x14ac:dyDescent="0.25">
      <c r="A267" t="s">
        <v>644</v>
      </c>
      <c r="B267" t="s">
        <v>62</v>
      </c>
      <c r="C267" t="s">
        <v>374</v>
      </c>
      <c r="D267" t="s">
        <v>1866</v>
      </c>
      <c r="E267" t="s">
        <v>1867</v>
      </c>
      <c r="G267" t="s">
        <v>1868</v>
      </c>
      <c r="H267" t="s">
        <v>1869</v>
      </c>
      <c r="I267" t="s">
        <v>1870</v>
      </c>
      <c r="J267" t="s">
        <v>1866</v>
      </c>
      <c r="K267" t="s">
        <v>1871</v>
      </c>
      <c r="L267" t="s">
        <v>1871</v>
      </c>
      <c r="M267" t="s">
        <v>1871</v>
      </c>
      <c r="N267" t="s">
        <v>1871</v>
      </c>
      <c r="O267" t="s">
        <v>1873</v>
      </c>
      <c r="P267" t="s">
        <v>1873</v>
      </c>
      <c r="Q267" t="s">
        <v>1871</v>
      </c>
      <c r="R267" t="s">
        <v>1871</v>
      </c>
      <c r="S267" t="s">
        <v>1911</v>
      </c>
      <c r="T267" t="s">
        <v>1903</v>
      </c>
      <c r="U267" t="s">
        <v>1876</v>
      </c>
      <c r="V267" t="s">
        <v>1877</v>
      </c>
      <c r="W267">
        <v>0</v>
      </c>
      <c r="X267">
        <v>5</v>
      </c>
      <c r="Y267">
        <v>0</v>
      </c>
      <c r="Z267">
        <v>2</v>
      </c>
      <c r="AA267">
        <v>2</v>
      </c>
      <c r="AB267">
        <v>2</v>
      </c>
      <c r="AC267">
        <v>5</v>
      </c>
      <c r="AD267">
        <v>5</v>
      </c>
      <c r="AE267">
        <v>5</v>
      </c>
      <c r="AF267">
        <v>5</v>
      </c>
      <c r="AG267">
        <v>3</v>
      </c>
      <c r="AH267">
        <v>3</v>
      </c>
      <c r="AI267">
        <v>5</v>
      </c>
      <c r="AJ267">
        <v>5</v>
      </c>
      <c r="AK267" t="s">
        <v>644</v>
      </c>
    </row>
    <row r="268" spans="1:37" x14ac:dyDescent="0.25">
      <c r="A268" t="s">
        <v>659</v>
      </c>
      <c r="B268" t="s">
        <v>64</v>
      </c>
      <c r="C268" t="s">
        <v>448</v>
      </c>
      <c r="D268" t="s">
        <v>1866</v>
      </c>
      <c r="E268" t="s">
        <v>1879</v>
      </c>
      <c r="G268" t="s">
        <v>1868</v>
      </c>
      <c r="H268" t="s">
        <v>1869</v>
      </c>
      <c r="I268" t="s">
        <v>1870</v>
      </c>
      <c r="J268" t="s">
        <v>1882</v>
      </c>
      <c r="K268" t="s">
        <v>1871</v>
      </c>
      <c r="L268" t="s">
        <v>1871</v>
      </c>
      <c r="M268" t="s">
        <v>1871</v>
      </c>
      <c r="N268" t="s">
        <v>1872</v>
      </c>
      <c r="O268" t="s">
        <v>1871</v>
      </c>
      <c r="P268" t="s">
        <v>1872</v>
      </c>
      <c r="Q268" t="s">
        <v>1872</v>
      </c>
      <c r="R268" t="s">
        <v>1871</v>
      </c>
      <c r="S268" t="s">
        <v>1889</v>
      </c>
      <c r="T268" t="s">
        <v>1889</v>
      </c>
      <c r="U268" t="s">
        <v>1876</v>
      </c>
      <c r="V268" t="s">
        <v>1877</v>
      </c>
      <c r="W268">
        <v>0</v>
      </c>
      <c r="X268">
        <v>4</v>
      </c>
      <c r="Y268">
        <v>0</v>
      </c>
      <c r="Z268">
        <v>2</v>
      </c>
      <c r="AA268">
        <v>2</v>
      </c>
      <c r="AB268">
        <v>2</v>
      </c>
      <c r="AC268">
        <v>5</v>
      </c>
      <c r="AD268">
        <v>5</v>
      </c>
      <c r="AE268">
        <v>5</v>
      </c>
      <c r="AF268">
        <v>4</v>
      </c>
      <c r="AG268">
        <v>5</v>
      </c>
      <c r="AH268">
        <v>4</v>
      </c>
      <c r="AI268">
        <v>4</v>
      </c>
      <c r="AJ268">
        <v>5</v>
      </c>
      <c r="AK268" t="s">
        <v>659</v>
      </c>
    </row>
    <row r="269" spans="1:37" x14ac:dyDescent="0.25">
      <c r="A269" t="s">
        <v>660</v>
      </c>
      <c r="B269" t="s">
        <v>64</v>
      </c>
      <c r="C269" t="s">
        <v>450</v>
      </c>
      <c r="D269" t="s">
        <v>1866</v>
      </c>
      <c r="E269" t="s">
        <v>1867</v>
      </c>
      <c r="G269" t="s">
        <v>1868</v>
      </c>
      <c r="H269" t="s">
        <v>1887</v>
      </c>
      <c r="I269" t="s">
        <v>1883</v>
      </c>
      <c r="J269" t="s">
        <v>1866</v>
      </c>
      <c r="K269" t="s">
        <v>1871</v>
      </c>
      <c r="L269" t="s">
        <v>1871</v>
      </c>
      <c r="M269" t="s">
        <v>1871</v>
      </c>
      <c r="N269" t="s">
        <v>1873</v>
      </c>
      <c r="O269" t="s">
        <v>1873</v>
      </c>
      <c r="P269" t="s">
        <v>1871</v>
      </c>
      <c r="Q269" t="s">
        <v>1873</v>
      </c>
      <c r="R269" t="s">
        <v>1873</v>
      </c>
      <c r="S269" t="s">
        <v>2005</v>
      </c>
      <c r="T269" t="s">
        <v>1945</v>
      </c>
      <c r="U269" t="s">
        <v>1876</v>
      </c>
      <c r="V269" t="s">
        <v>1866</v>
      </c>
      <c r="W269">
        <v>0</v>
      </c>
      <c r="X269">
        <v>5</v>
      </c>
      <c r="Y269">
        <v>0</v>
      </c>
      <c r="AA269">
        <v>2</v>
      </c>
      <c r="AB269">
        <v>2</v>
      </c>
      <c r="AC269">
        <v>5</v>
      </c>
      <c r="AD269">
        <v>5</v>
      </c>
      <c r="AE269">
        <v>5</v>
      </c>
      <c r="AF269">
        <v>3</v>
      </c>
      <c r="AG269">
        <v>3</v>
      </c>
      <c r="AH269">
        <v>5</v>
      </c>
      <c r="AI269">
        <v>3</v>
      </c>
      <c r="AJ269">
        <v>3</v>
      </c>
      <c r="AK269" t="s">
        <v>660</v>
      </c>
    </row>
    <row r="270" spans="1:37" x14ac:dyDescent="0.25">
      <c r="A270" t="s">
        <v>1626</v>
      </c>
      <c r="B270" t="s">
        <v>65</v>
      </c>
      <c r="C270" t="s">
        <v>370</v>
      </c>
      <c r="D270" t="s">
        <v>1866</v>
      </c>
      <c r="E270" t="s">
        <v>1879</v>
      </c>
      <c r="G270" t="s">
        <v>1888</v>
      </c>
      <c r="H270" t="s">
        <v>1869</v>
      </c>
      <c r="I270" t="s">
        <v>1870</v>
      </c>
      <c r="J270" t="s">
        <v>1886</v>
      </c>
      <c r="K270" t="s">
        <v>1871</v>
      </c>
      <c r="L270" t="s">
        <v>1871</v>
      </c>
      <c r="M270" t="s">
        <v>1873</v>
      </c>
      <c r="N270" t="s">
        <v>1873</v>
      </c>
      <c r="O270" t="s">
        <v>1873</v>
      </c>
      <c r="P270" t="s">
        <v>1873</v>
      </c>
      <c r="Q270" t="s">
        <v>1872</v>
      </c>
      <c r="R270" t="s">
        <v>1871</v>
      </c>
      <c r="S270" t="s">
        <v>1903</v>
      </c>
      <c r="T270" t="s">
        <v>1903</v>
      </c>
      <c r="U270" t="s">
        <v>1876</v>
      </c>
      <c r="V270" t="s">
        <v>1877</v>
      </c>
      <c r="W270">
        <v>0</v>
      </c>
      <c r="X270">
        <v>4</v>
      </c>
      <c r="Y270">
        <v>0</v>
      </c>
      <c r="Z270">
        <v>2</v>
      </c>
      <c r="AA270">
        <v>1</v>
      </c>
      <c r="AB270">
        <v>2</v>
      </c>
      <c r="AC270">
        <v>5</v>
      </c>
      <c r="AD270">
        <v>5</v>
      </c>
      <c r="AE270">
        <v>3</v>
      </c>
      <c r="AF270">
        <v>3</v>
      </c>
      <c r="AG270">
        <v>3</v>
      </c>
      <c r="AH270">
        <v>3</v>
      </c>
      <c r="AI270">
        <v>4</v>
      </c>
      <c r="AJ270">
        <v>5</v>
      </c>
      <c r="AK270" t="s">
        <v>1626</v>
      </c>
    </row>
    <row r="271" spans="1:37" x14ac:dyDescent="0.25">
      <c r="A271" t="s">
        <v>197</v>
      </c>
      <c r="B271" t="s">
        <v>68</v>
      </c>
      <c r="C271" t="s">
        <v>368</v>
      </c>
      <c r="D271" t="s">
        <v>1866</v>
      </c>
      <c r="E271" t="s">
        <v>1879</v>
      </c>
      <c r="G271" t="s">
        <v>1878</v>
      </c>
      <c r="H271" t="s">
        <v>1869</v>
      </c>
      <c r="I271" t="s">
        <v>1883</v>
      </c>
      <c r="J271" t="s">
        <v>1882</v>
      </c>
      <c r="K271" t="s">
        <v>1871</v>
      </c>
      <c r="L271" t="s">
        <v>1871</v>
      </c>
      <c r="M271" t="s">
        <v>1871</v>
      </c>
      <c r="N271" t="s">
        <v>1871</v>
      </c>
      <c r="O271" t="s">
        <v>1871</v>
      </c>
      <c r="P271" t="s">
        <v>1871</v>
      </c>
      <c r="Q271" t="s">
        <v>1871</v>
      </c>
      <c r="R271" t="s">
        <v>1871</v>
      </c>
      <c r="S271" t="s">
        <v>1943</v>
      </c>
      <c r="T271" t="s">
        <v>1981</v>
      </c>
      <c r="U271" t="s">
        <v>1876</v>
      </c>
      <c r="V271" t="s">
        <v>1877</v>
      </c>
      <c r="W271">
        <v>0</v>
      </c>
      <c r="X271">
        <v>4</v>
      </c>
      <c r="Y271">
        <v>0</v>
      </c>
      <c r="Z271">
        <v>2</v>
      </c>
      <c r="AA271">
        <v>3</v>
      </c>
      <c r="AB271">
        <v>2</v>
      </c>
      <c r="AC271">
        <v>5</v>
      </c>
      <c r="AD271">
        <v>5</v>
      </c>
      <c r="AE271">
        <v>5</v>
      </c>
      <c r="AF271">
        <v>5</v>
      </c>
      <c r="AG271">
        <v>5</v>
      </c>
      <c r="AH271">
        <v>5</v>
      </c>
      <c r="AI271">
        <v>5</v>
      </c>
      <c r="AJ271">
        <v>5</v>
      </c>
      <c r="AK271" t="s">
        <v>197</v>
      </c>
    </row>
    <row r="272" spans="1:37" x14ac:dyDescent="0.25">
      <c r="A272" t="s">
        <v>198</v>
      </c>
      <c r="B272" t="s">
        <v>69</v>
      </c>
      <c r="C272" t="s">
        <v>406</v>
      </c>
      <c r="D272" t="s">
        <v>1866</v>
      </c>
      <c r="E272" t="s">
        <v>1884</v>
      </c>
      <c r="G272" t="s">
        <v>1878</v>
      </c>
      <c r="H272" t="s">
        <v>1869</v>
      </c>
      <c r="I272" t="s">
        <v>1870</v>
      </c>
      <c r="J272" t="s">
        <v>1866</v>
      </c>
      <c r="K272" t="s">
        <v>1871</v>
      </c>
      <c r="L272" t="s">
        <v>1872</v>
      </c>
      <c r="M272" t="s">
        <v>1873</v>
      </c>
      <c r="N272" t="s">
        <v>1873</v>
      </c>
      <c r="O272" t="s">
        <v>1873</v>
      </c>
      <c r="P272" t="s">
        <v>1871</v>
      </c>
      <c r="Q272" t="s">
        <v>1873</v>
      </c>
      <c r="R272" t="s">
        <v>1872</v>
      </c>
      <c r="S272" t="s">
        <v>2006</v>
      </c>
      <c r="T272" t="s">
        <v>2007</v>
      </c>
      <c r="U272" t="s">
        <v>1866</v>
      </c>
      <c r="V272" t="s">
        <v>1877</v>
      </c>
      <c r="W272">
        <v>0</v>
      </c>
      <c r="X272">
        <v>3</v>
      </c>
      <c r="Y272">
        <v>0</v>
      </c>
      <c r="Z272">
        <v>2</v>
      </c>
      <c r="AA272">
        <v>3</v>
      </c>
      <c r="AB272">
        <v>1</v>
      </c>
      <c r="AC272">
        <v>5</v>
      </c>
      <c r="AD272">
        <v>4</v>
      </c>
      <c r="AE272">
        <v>3</v>
      </c>
      <c r="AF272">
        <v>3</v>
      </c>
      <c r="AG272">
        <v>3</v>
      </c>
      <c r="AH272">
        <v>5</v>
      </c>
      <c r="AI272">
        <v>3</v>
      </c>
      <c r="AJ272">
        <v>4</v>
      </c>
      <c r="AK272" t="s">
        <v>198</v>
      </c>
    </row>
    <row r="273" spans="1:37" x14ac:dyDescent="0.25">
      <c r="A273" t="s">
        <v>198</v>
      </c>
      <c r="B273" t="s">
        <v>69</v>
      </c>
      <c r="C273" t="s">
        <v>406</v>
      </c>
      <c r="D273" t="s">
        <v>1866</v>
      </c>
      <c r="E273" t="s">
        <v>1867</v>
      </c>
      <c r="G273" t="s">
        <v>1868</v>
      </c>
      <c r="H273" t="s">
        <v>1869</v>
      </c>
      <c r="I273" t="s">
        <v>1870</v>
      </c>
      <c r="J273" t="s">
        <v>1886</v>
      </c>
      <c r="K273" t="s">
        <v>1871</v>
      </c>
      <c r="L273" t="s">
        <v>1871</v>
      </c>
      <c r="M273" t="s">
        <v>1871</v>
      </c>
      <c r="N273" t="s">
        <v>1871</v>
      </c>
      <c r="O273" t="s">
        <v>1871</v>
      </c>
      <c r="P273" t="s">
        <v>1871</v>
      </c>
      <c r="Q273" t="s">
        <v>1871</v>
      </c>
      <c r="R273" t="s">
        <v>1871</v>
      </c>
      <c r="S273" t="s">
        <v>1891</v>
      </c>
      <c r="T273" t="s">
        <v>2008</v>
      </c>
      <c r="U273" t="s">
        <v>1876</v>
      </c>
      <c r="V273" t="s">
        <v>1877</v>
      </c>
      <c r="W273">
        <v>0</v>
      </c>
      <c r="X273">
        <v>5</v>
      </c>
      <c r="Y273">
        <v>0</v>
      </c>
      <c r="Z273">
        <v>2</v>
      </c>
      <c r="AA273">
        <v>2</v>
      </c>
      <c r="AB273">
        <v>2</v>
      </c>
      <c r="AC273">
        <v>5</v>
      </c>
      <c r="AD273">
        <v>5</v>
      </c>
      <c r="AE273">
        <v>5</v>
      </c>
      <c r="AF273">
        <v>5</v>
      </c>
      <c r="AG273">
        <v>5</v>
      </c>
      <c r="AH273">
        <v>5</v>
      </c>
      <c r="AI273">
        <v>5</v>
      </c>
      <c r="AJ273">
        <v>5</v>
      </c>
      <c r="AK273" t="s">
        <v>198</v>
      </c>
    </row>
    <row r="274" spans="1:37" x14ac:dyDescent="0.25">
      <c r="A274" t="s">
        <v>198</v>
      </c>
      <c r="B274" t="s">
        <v>69</v>
      </c>
      <c r="C274" t="s">
        <v>406</v>
      </c>
      <c r="D274" t="s">
        <v>1866</v>
      </c>
      <c r="E274" t="s">
        <v>1884</v>
      </c>
      <c r="G274" t="s">
        <v>1868</v>
      </c>
      <c r="H274" t="s">
        <v>1885</v>
      </c>
      <c r="I274" t="s">
        <v>1870</v>
      </c>
      <c r="J274" t="s">
        <v>1866</v>
      </c>
      <c r="K274" t="s">
        <v>1871</v>
      </c>
      <c r="L274" t="s">
        <v>1871</v>
      </c>
      <c r="M274" t="s">
        <v>1872</v>
      </c>
      <c r="N274" t="s">
        <v>1874</v>
      </c>
      <c r="O274" t="s">
        <v>1873</v>
      </c>
      <c r="P274" t="s">
        <v>1874</v>
      </c>
      <c r="Q274" t="s">
        <v>1873</v>
      </c>
      <c r="R274" t="s">
        <v>1874</v>
      </c>
      <c r="T274" t="s">
        <v>2009</v>
      </c>
      <c r="U274" t="s">
        <v>1876</v>
      </c>
      <c r="V274" t="s">
        <v>1877</v>
      </c>
      <c r="W274">
        <v>0</v>
      </c>
      <c r="X274">
        <v>3</v>
      </c>
      <c r="Y274">
        <v>0</v>
      </c>
      <c r="Z274">
        <v>1</v>
      </c>
      <c r="AA274">
        <v>2</v>
      </c>
      <c r="AB274">
        <v>2</v>
      </c>
      <c r="AC274">
        <v>5</v>
      </c>
      <c r="AD274">
        <v>5</v>
      </c>
      <c r="AE274">
        <v>4</v>
      </c>
      <c r="AF274">
        <v>2</v>
      </c>
      <c r="AG274">
        <v>3</v>
      </c>
      <c r="AH274">
        <v>2</v>
      </c>
      <c r="AI274">
        <v>3</v>
      </c>
      <c r="AJ274">
        <v>2</v>
      </c>
      <c r="AK274" t="s">
        <v>198</v>
      </c>
    </row>
    <row r="275" spans="1:37" x14ac:dyDescent="0.25">
      <c r="A275" t="s">
        <v>1651</v>
      </c>
      <c r="B275" t="s">
        <v>72</v>
      </c>
      <c r="C275" t="s">
        <v>376</v>
      </c>
      <c r="D275" t="s">
        <v>1877</v>
      </c>
      <c r="E275" t="s">
        <v>1879</v>
      </c>
      <c r="G275" t="s">
        <v>1888</v>
      </c>
      <c r="H275" t="s">
        <v>1887</v>
      </c>
      <c r="I275" t="s">
        <v>1870</v>
      </c>
      <c r="J275" t="s">
        <v>1886</v>
      </c>
      <c r="K275" t="s">
        <v>1871</v>
      </c>
      <c r="L275" t="s">
        <v>1871</v>
      </c>
      <c r="M275" t="s">
        <v>1871</v>
      </c>
      <c r="N275" t="s">
        <v>1871</v>
      </c>
      <c r="O275" t="s">
        <v>1871</v>
      </c>
      <c r="P275" t="s">
        <v>1871</v>
      </c>
      <c r="Q275" t="s">
        <v>1871</v>
      </c>
      <c r="R275" t="s">
        <v>1871</v>
      </c>
      <c r="S275" t="s">
        <v>2010</v>
      </c>
      <c r="T275" t="s">
        <v>2011</v>
      </c>
      <c r="U275" t="s">
        <v>1876</v>
      </c>
      <c r="V275" t="s">
        <v>1877</v>
      </c>
      <c r="W275">
        <v>1</v>
      </c>
      <c r="X275">
        <v>4</v>
      </c>
      <c r="Y275">
        <v>0</v>
      </c>
      <c r="AA275">
        <v>1</v>
      </c>
      <c r="AB275">
        <v>2</v>
      </c>
      <c r="AC275">
        <v>5</v>
      </c>
      <c r="AD275">
        <v>5</v>
      </c>
      <c r="AE275">
        <v>5</v>
      </c>
      <c r="AF275">
        <v>5</v>
      </c>
      <c r="AG275">
        <v>5</v>
      </c>
      <c r="AH275">
        <v>5</v>
      </c>
      <c r="AI275">
        <v>5</v>
      </c>
      <c r="AJ275">
        <v>5</v>
      </c>
      <c r="AK275" t="s">
        <v>1651</v>
      </c>
    </row>
    <row r="276" spans="1:37" x14ac:dyDescent="0.25">
      <c r="A276" t="s">
        <v>202</v>
      </c>
      <c r="B276" t="s">
        <v>88</v>
      </c>
      <c r="C276" t="s">
        <v>448</v>
      </c>
      <c r="D276" t="s">
        <v>1866</v>
      </c>
      <c r="E276" t="s">
        <v>1867</v>
      </c>
      <c r="G276" t="s">
        <v>1868</v>
      </c>
      <c r="H276" t="s">
        <v>1869</v>
      </c>
      <c r="I276" t="s">
        <v>1883</v>
      </c>
      <c r="J276" t="s">
        <v>1882</v>
      </c>
      <c r="K276" t="s">
        <v>1871</v>
      </c>
      <c r="L276" t="s">
        <v>1871</v>
      </c>
      <c r="M276" t="s">
        <v>1871</v>
      </c>
      <c r="N276" t="s">
        <v>1871</v>
      </c>
      <c r="O276" t="s">
        <v>1871</v>
      </c>
      <c r="P276" t="s">
        <v>1871</v>
      </c>
      <c r="Q276" t="s">
        <v>1871</v>
      </c>
      <c r="R276" t="s">
        <v>1871</v>
      </c>
      <c r="S276" t="s">
        <v>2012</v>
      </c>
      <c r="T276" t="s">
        <v>2012</v>
      </c>
      <c r="U276" t="s">
        <v>1876</v>
      </c>
      <c r="V276" t="s">
        <v>1877</v>
      </c>
      <c r="W276">
        <v>0</v>
      </c>
      <c r="X276">
        <v>5</v>
      </c>
      <c r="Y276">
        <v>0</v>
      </c>
      <c r="Z276">
        <v>2</v>
      </c>
      <c r="AA276">
        <v>2</v>
      </c>
      <c r="AB276">
        <v>2</v>
      </c>
      <c r="AC276">
        <v>5</v>
      </c>
      <c r="AD276">
        <v>5</v>
      </c>
      <c r="AE276">
        <v>5</v>
      </c>
      <c r="AF276">
        <v>5</v>
      </c>
      <c r="AG276">
        <v>5</v>
      </c>
      <c r="AH276">
        <v>5</v>
      </c>
      <c r="AI276">
        <v>5</v>
      </c>
      <c r="AJ276">
        <v>5</v>
      </c>
      <c r="AK276" t="s">
        <v>202</v>
      </c>
    </row>
    <row r="277" spans="1:37" x14ac:dyDescent="0.25">
      <c r="A277" t="s">
        <v>206</v>
      </c>
      <c r="B277" t="s">
        <v>107</v>
      </c>
      <c r="C277" t="s">
        <v>456</v>
      </c>
      <c r="D277" t="s">
        <v>1866</v>
      </c>
      <c r="E277" t="s">
        <v>1867</v>
      </c>
      <c r="G277" t="s">
        <v>1868</v>
      </c>
      <c r="H277" t="s">
        <v>1869</v>
      </c>
      <c r="I277" t="s">
        <v>1883</v>
      </c>
      <c r="J277" t="s">
        <v>1866</v>
      </c>
      <c r="K277" t="s">
        <v>1871</v>
      </c>
      <c r="L277" t="s">
        <v>1871</v>
      </c>
      <c r="M277" t="s">
        <v>1873</v>
      </c>
      <c r="N277" t="s">
        <v>1873</v>
      </c>
      <c r="O277" t="s">
        <v>1873</v>
      </c>
      <c r="P277" t="s">
        <v>1874</v>
      </c>
      <c r="Q277" t="s">
        <v>1872</v>
      </c>
      <c r="R277" t="s">
        <v>1871</v>
      </c>
      <c r="S277" t="s">
        <v>2013</v>
      </c>
      <c r="T277" t="s">
        <v>2014</v>
      </c>
      <c r="U277" t="s">
        <v>1866</v>
      </c>
      <c r="V277" t="s">
        <v>1877</v>
      </c>
      <c r="W277">
        <v>0</v>
      </c>
      <c r="X277">
        <v>5</v>
      </c>
      <c r="Y277">
        <v>0</v>
      </c>
      <c r="Z277">
        <v>2</v>
      </c>
      <c r="AA277">
        <v>2</v>
      </c>
      <c r="AB277">
        <v>1</v>
      </c>
      <c r="AC277">
        <v>5</v>
      </c>
      <c r="AD277">
        <v>5</v>
      </c>
      <c r="AE277">
        <v>3</v>
      </c>
      <c r="AF277">
        <v>3</v>
      </c>
      <c r="AG277">
        <v>3</v>
      </c>
      <c r="AH277">
        <v>2</v>
      </c>
      <c r="AI277">
        <v>4</v>
      </c>
      <c r="AJ277">
        <v>5</v>
      </c>
      <c r="AK277" t="s">
        <v>206</v>
      </c>
    </row>
    <row r="278" spans="1:37" x14ac:dyDescent="0.25">
      <c r="A278" t="s">
        <v>1209</v>
      </c>
      <c r="B278" t="s">
        <v>110</v>
      </c>
      <c r="C278" t="s">
        <v>524</v>
      </c>
      <c r="D278" t="s">
        <v>1866</v>
      </c>
      <c r="E278" t="s">
        <v>1884</v>
      </c>
      <c r="G278" t="s">
        <v>1868</v>
      </c>
      <c r="H278" t="s">
        <v>1869</v>
      </c>
      <c r="I278" t="s">
        <v>1870</v>
      </c>
      <c r="J278" t="s">
        <v>1866</v>
      </c>
      <c r="K278" t="s">
        <v>1871</v>
      </c>
      <c r="L278" t="s">
        <v>1871</v>
      </c>
      <c r="M278" t="s">
        <v>1872</v>
      </c>
      <c r="N278" t="s">
        <v>1873</v>
      </c>
      <c r="O278" t="s">
        <v>1874</v>
      </c>
      <c r="P278" t="s">
        <v>1873</v>
      </c>
      <c r="Q278" t="s">
        <v>1873</v>
      </c>
      <c r="R278" t="s">
        <v>1873</v>
      </c>
      <c r="S278" t="s">
        <v>1891</v>
      </c>
      <c r="T278" t="s">
        <v>2015</v>
      </c>
      <c r="U278" t="s">
        <v>1876</v>
      </c>
      <c r="V278" t="s">
        <v>1877</v>
      </c>
      <c r="W278">
        <v>0</v>
      </c>
      <c r="X278">
        <v>3</v>
      </c>
      <c r="Y278">
        <v>0</v>
      </c>
      <c r="Z278">
        <v>2</v>
      </c>
      <c r="AA278">
        <v>2</v>
      </c>
      <c r="AB278">
        <v>2</v>
      </c>
      <c r="AC278">
        <v>5</v>
      </c>
      <c r="AD278">
        <v>5</v>
      </c>
      <c r="AE278">
        <v>4</v>
      </c>
      <c r="AF278">
        <v>3</v>
      </c>
      <c r="AG278">
        <v>2</v>
      </c>
      <c r="AH278">
        <v>3</v>
      </c>
      <c r="AI278">
        <v>3</v>
      </c>
      <c r="AJ278">
        <v>3</v>
      </c>
      <c r="AK278" t="s">
        <v>1209</v>
      </c>
    </row>
    <row r="279" spans="1:37" x14ac:dyDescent="0.25">
      <c r="A279" t="s">
        <v>1760</v>
      </c>
      <c r="B279" t="s">
        <v>113</v>
      </c>
      <c r="C279" t="s">
        <v>372</v>
      </c>
      <c r="D279" t="s">
        <v>1866</v>
      </c>
      <c r="E279" t="s">
        <v>1867</v>
      </c>
      <c r="G279" t="s">
        <v>1878</v>
      </c>
      <c r="H279" t="s">
        <v>1880</v>
      </c>
      <c r="I279" t="s">
        <v>1870</v>
      </c>
      <c r="J279" t="s">
        <v>1866</v>
      </c>
      <c r="K279" t="s">
        <v>1871</v>
      </c>
      <c r="L279" t="s">
        <v>1871</v>
      </c>
      <c r="M279" t="s">
        <v>1871</v>
      </c>
      <c r="N279" t="s">
        <v>1871</v>
      </c>
      <c r="O279" t="s">
        <v>1871</v>
      </c>
      <c r="P279" t="s">
        <v>1871</v>
      </c>
      <c r="Q279" t="s">
        <v>1871</v>
      </c>
      <c r="R279" t="s">
        <v>1871</v>
      </c>
      <c r="T279" t="s">
        <v>2016</v>
      </c>
      <c r="U279" t="s">
        <v>1876</v>
      </c>
      <c r="V279" t="s">
        <v>1877</v>
      </c>
      <c r="W279">
        <v>0</v>
      </c>
      <c r="X279">
        <v>5</v>
      </c>
      <c r="Y279">
        <v>0</v>
      </c>
      <c r="Z279">
        <v>3</v>
      </c>
      <c r="AA279">
        <v>3</v>
      </c>
      <c r="AB279">
        <v>2</v>
      </c>
      <c r="AC279">
        <v>5</v>
      </c>
      <c r="AD279">
        <v>5</v>
      </c>
      <c r="AE279">
        <v>5</v>
      </c>
      <c r="AF279">
        <v>5</v>
      </c>
      <c r="AG279">
        <v>5</v>
      </c>
      <c r="AH279">
        <v>5</v>
      </c>
      <c r="AI279">
        <v>5</v>
      </c>
      <c r="AJ279">
        <v>5</v>
      </c>
      <c r="AK279" t="s">
        <v>1760</v>
      </c>
    </row>
    <row r="280" spans="1:37" x14ac:dyDescent="0.25">
      <c r="A280" t="s">
        <v>180</v>
      </c>
      <c r="B280" t="s">
        <v>15</v>
      </c>
      <c r="C280" t="s">
        <v>365</v>
      </c>
      <c r="D280" t="s">
        <v>1866</v>
      </c>
      <c r="E280" t="s">
        <v>1867</v>
      </c>
      <c r="G280" t="s">
        <v>1868</v>
      </c>
      <c r="H280" t="s">
        <v>1869</v>
      </c>
      <c r="I280" t="s">
        <v>1870</v>
      </c>
      <c r="J280" t="s">
        <v>1882</v>
      </c>
      <c r="K280" t="s">
        <v>1871</v>
      </c>
      <c r="L280" t="s">
        <v>1871</v>
      </c>
      <c r="M280" t="s">
        <v>1871</v>
      </c>
      <c r="N280" t="s">
        <v>1871</v>
      </c>
      <c r="O280" t="s">
        <v>1871</v>
      </c>
      <c r="P280" t="s">
        <v>1872</v>
      </c>
      <c r="Q280" t="s">
        <v>1871</v>
      </c>
      <c r="R280" t="s">
        <v>1871</v>
      </c>
      <c r="S280" t="s">
        <v>1889</v>
      </c>
      <c r="T280" t="s">
        <v>1945</v>
      </c>
      <c r="U280" t="s">
        <v>1877</v>
      </c>
      <c r="V280" t="s">
        <v>1877</v>
      </c>
      <c r="W280">
        <v>0</v>
      </c>
      <c r="X280">
        <v>5</v>
      </c>
      <c r="Y280">
        <v>0</v>
      </c>
      <c r="Z280">
        <v>2</v>
      </c>
      <c r="AA280">
        <v>2</v>
      </c>
      <c r="AB280">
        <v>3</v>
      </c>
      <c r="AC280">
        <v>5</v>
      </c>
      <c r="AD280">
        <v>5</v>
      </c>
      <c r="AE280">
        <v>5</v>
      </c>
      <c r="AF280">
        <v>5</v>
      </c>
      <c r="AG280">
        <v>5</v>
      </c>
      <c r="AH280">
        <v>4</v>
      </c>
      <c r="AI280">
        <v>5</v>
      </c>
      <c r="AJ280">
        <v>5</v>
      </c>
      <c r="AK280" t="s">
        <v>180</v>
      </c>
    </row>
    <row r="281" spans="1:37" x14ac:dyDescent="0.25">
      <c r="A281" t="s">
        <v>181</v>
      </c>
      <c r="B281" t="s">
        <v>15</v>
      </c>
      <c r="C281" t="s">
        <v>368</v>
      </c>
      <c r="D281" t="s">
        <v>1866</v>
      </c>
      <c r="E281" t="s">
        <v>1867</v>
      </c>
      <c r="G281" t="s">
        <v>1878</v>
      </c>
      <c r="H281" t="s">
        <v>1880</v>
      </c>
      <c r="I281" t="s">
        <v>1870</v>
      </c>
      <c r="J281" t="s">
        <v>1882</v>
      </c>
      <c r="K281" t="s">
        <v>1871</v>
      </c>
      <c r="L281" t="s">
        <v>1871</v>
      </c>
      <c r="M281" t="s">
        <v>1871</v>
      </c>
      <c r="N281" t="s">
        <v>1871</v>
      </c>
      <c r="O281" t="s">
        <v>1871</v>
      </c>
      <c r="P281" t="s">
        <v>1871</v>
      </c>
      <c r="Q281" t="s">
        <v>1871</v>
      </c>
      <c r="R281" t="s">
        <v>1871</v>
      </c>
      <c r="S281" t="s">
        <v>2017</v>
      </c>
      <c r="T281" t="s">
        <v>2018</v>
      </c>
      <c r="U281" t="s">
        <v>1877</v>
      </c>
      <c r="V281" t="s">
        <v>1877</v>
      </c>
      <c r="W281">
        <v>0</v>
      </c>
      <c r="X281">
        <v>5</v>
      </c>
      <c r="Y281">
        <v>0</v>
      </c>
      <c r="Z281">
        <v>3</v>
      </c>
      <c r="AA281">
        <v>3</v>
      </c>
      <c r="AB281">
        <v>3</v>
      </c>
      <c r="AC281">
        <v>5</v>
      </c>
      <c r="AD281">
        <v>5</v>
      </c>
      <c r="AE281">
        <v>5</v>
      </c>
      <c r="AF281">
        <v>5</v>
      </c>
      <c r="AG281">
        <v>5</v>
      </c>
      <c r="AH281">
        <v>5</v>
      </c>
      <c r="AI281">
        <v>5</v>
      </c>
      <c r="AJ281">
        <v>5</v>
      </c>
      <c r="AK281" t="s">
        <v>181</v>
      </c>
    </row>
    <row r="282" spans="1:37" x14ac:dyDescent="0.25">
      <c r="A282" t="s">
        <v>182</v>
      </c>
      <c r="B282" t="s">
        <v>15</v>
      </c>
      <c r="C282" t="s">
        <v>591</v>
      </c>
      <c r="D282" t="s">
        <v>1866</v>
      </c>
      <c r="E282" t="s">
        <v>1867</v>
      </c>
      <c r="G282" t="s">
        <v>1878</v>
      </c>
      <c r="H282" t="s">
        <v>1869</v>
      </c>
      <c r="I282" t="s">
        <v>1870</v>
      </c>
      <c r="J282" t="s">
        <v>1882</v>
      </c>
      <c r="K282" t="s">
        <v>1871</v>
      </c>
      <c r="L282" t="s">
        <v>1871</v>
      </c>
      <c r="M282" t="s">
        <v>1872</v>
      </c>
      <c r="N282" t="s">
        <v>1872</v>
      </c>
      <c r="O282" t="s">
        <v>1871</v>
      </c>
      <c r="P282" t="s">
        <v>1871</v>
      </c>
      <c r="Q282" t="s">
        <v>1872</v>
      </c>
      <c r="R282" t="s">
        <v>1871</v>
      </c>
      <c r="S282" t="s">
        <v>1889</v>
      </c>
      <c r="T282" t="s">
        <v>1945</v>
      </c>
      <c r="U282" t="s">
        <v>1877</v>
      </c>
      <c r="V282" t="s">
        <v>1877</v>
      </c>
      <c r="W282">
        <v>0</v>
      </c>
      <c r="X282">
        <v>5</v>
      </c>
      <c r="Y282">
        <v>0</v>
      </c>
      <c r="Z282">
        <v>2</v>
      </c>
      <c r="AA282">
        <v>3</v>
      </c>
      <c r="AB282">
        <v>3</v>
      </c>
      <c r="AC282">
        <v>5</v>
      </c>
      <c r="AD282">
        <v>5</v>
      </c>
      <c r="AE282">
        <v>4</v>
      </c>
      <c r="AF282">
        <v>4</v>
      </c>
      <c r="AG282">
        <v>5</v>
      </c>
      <c r="AH282">
        <v>5</v>
      </c>
      <c r="AI282">
        <v>4</v>
      </c>
      <c r="AJ282">
        <v>5</v>
      </c>
      <c r="AK282" t="s">
        <v>182</v>
      </c>
    </row>
    <row r="283" spans="1:37" x14ac:dyDescent="0.25">
      <c r="A283" t="s">
        <v>183</v>
      </c>
      <c r="B283" t="s">
        <v>15</v>
      </c>
      <c r="C283" t="s">
        <v>524</v>
      </c>
      <c r="D283" t="s">
        <v>1866</v>
      </c>
      <c r="E283" t="s">
        <v>1867</v>
      </c>
      <c r="G283" t="s">
        <v>1878</v>
      </c>
      <c r="H283" t="s">
        <v>1880</v>
      </c>
      <c r="I283" t="s">
        <v>1881</v>
      </c>
      <c r="J283" t="s">
        <v>1882</v>
      </c>
      <c r="K283" t="s">
        <v>1871</v>
      </c>
      <c r="L283" t="s">
        <v>1872</v>
      </c>
      <c r="M283" t="s">
        <v>1872</v>
      </c>
      <c r="N283" t="s">
        <v>1872</v>
      </c>
      <c r="O283" t="s">
        <v>1872</v>
      </c>
      <c r="P283" t="s">
        <v>1872</v>
      </c>
      <c r="Q283" t="s">
        <v>1871</v>
      </c>
      <c r="R283" t="s">
        <v>1872</v>
      </c>
      <c r="S283" t="s">
        <v>1903</v>
      </c>
      <c r="T283" t="s">
        <v>2019</v>
      </c>
      <c r="U283" t="s">
        <v>1877</v>
      </c>
      <c r="V283" t="s">
        <v>1866</v>
      </c>
      <c r="W283">
        <v>0</v>
      </c>
      <c r="X283">
        <v>5</v>
      </c>
      <c r="Y283">
        <v>0</v>
      </c>
      <c r="Z283">
        <v>3</v>
      </c>
      <c r="AA283">
        <v>3</v>
      </c>
      <c r="AB283">
        <v>3</v>
      </c>
      <c r="AC283">
        <v>5</v>
      </c>
      <c r="AD283">
        <v>4</v>
      </c>
      <c r="AE283">
        <v>4</v>
      </c>
      <c r="AF283">
        <v>4</v>
      </c>
      <c r="AG283">
        <v>4</v>
      </c>
      <c r="AH283">
        <v>4</v>
      </c>
      <c r="AI283">
        <v>5</v>
      </c>
      <c r="AJ283">
        <v>4</v>
      </c>
      <c r="AK283" t="s">
        <v>183</v>
      </c>
    </row>
    <row r="284" spans="1:37" x14ac:dyDescent="0.25">
      <c r="A284" t="s">
        <v>184</v>
      </c>
      <c r="B284" t="s">
        <v>15</v>
      </c>
      <c r="C284" t="s">
        <v>526</v>
      </c>
      <c r="D284" t="s">
        <v>1866</v>
      </c>
      <c r="E284" t="s">
        <v>1879</v>
      </c>
      <c r="G284" t="s">
        <v>1878</v>
      </c>
      <c r="H284" t="s">
        <v>1869</v>
      </c>
      <c r="I284" t="s">
        <v>1870</v>
      </c>
      <c r="J284" t="s">
        <v>1882</v>
      </c>
      <c r="K284" t="s">
        <v>1871</v>
      </c>
      <c r="L284" t="s">
        <v>1871</v>
      </c>
      <c r="M284" t="s">
        <v>1871</v>
      </c>
      <c r="N284" t="s">
        <v>1871</v>
      </c>
      <c r="O284" t="s">
        <v>1871</v>
      </c>
      <c r="P284" t="s">
        <v>1871</v>
      </c>
      <c r="Q284" t="s">
        <v>1871</v>
      </c>
      <c r="R284" t="s">
        <v>1871</v>
      </c>
      <c r="T284" t="s">
        <v>1945</v>
      </c>
      <c r="U284" t="s">
        <v>1877</v>
      </c>
      <c r="V284" t="s">
        <v>1877</v>
      </c>
      <c r="W284">
        <v>0</v>
      </c>
      <c r="X284">
        <v>4</v>
      </c>
      <c r="Y284">
        <v>0</v>
      </c>
      <c r="Z284">
        <v>2</v>
      </c>
      <c r="AA284">
        <v>3</v>
      </c>
      <c r="AB284">
        <v>3</v>
      </c>
      <c r="AC284">
        <v>5</v>
      </c>
      <c r="AD284">
        <v>5</v>
      </c>
      <c r="AE284">
        <v>5</v>
      </c>
      <c r="AF284">
        <v>5</v>
      </c>
      <c r="AG284">
        <v>5</v>
      </c>
      <c r="AH284">
        <v>5</v>
      </c>
      <c r="AI284">
        <v>5</v>
      </c>
      <c r="AJ284">
        <v>5</v>
      </c>
      <c r="AK284" t="s">
        <v>184</v>
      </c>
    </row>
    <row r="285" spans="1:37" x14ac:dyDescent="0.25">
      <c r="A285" t="s">
        <v>184</v>
      </c>
      <c r="B285" t="s">
        <v>15</v>
      </c>
      <c r="C285" t="s">
        <v>526</v>
      </c>
      <c r="D285" t="s">
        <v>1866</v>
      </c>
      <c r="E285" t="s">
        <v>1884</v>
      </c>
      <c r="G285" t="s">
        <v>1878</v>
      </c>
      <c r="H285" t="s">
        <v>1869</v>
      </c>
      <c r="I285" t="s">
        <v>1870</v>
      </c>
      <c r="J285" t="s">
        <v>1866</v>
      </c>
      <c r="K285" t="s">
        <v>1871</v>
      </c>
      <c r="L285" t="s">
        <v>1871</v>
      </c>
      <c r="M285" t="s">
        <v>1871</v>
      </c>
      <c r="N285" t="s">
        <v>1873</v>
      </c>
      <c r="O285" t="s">
        <v>1873</v>
      </c>
      <c r="P285" t="s">
        <v>1872</v>
      </c>
      <c r="Q285" t="s">
        <v>1872</v>
      </c>
      <c r="R285" t="s">
        <v>1871</v>
      </c>
      <c r="T285" t="s">
        <v>2020</v>
      </c>
      <c r="U285" t="s">
        <v>1877</v>
      </c>
      <c r="V285" t="s">
        <v>1877</v>
      </c>
      <c r="W285">
        <v>0</v>
      </c>
      <c r="X285">
        <v>3</v>
      </c>
      <c r="Y285">
        <v>0</v>
      </c>
      <c r="Z285">
        <v>2</v>
      </c>
      <c r="AA285">
        <v>3</v>
      </c>
      <c r="AB285">
        <v>3</v>
      </c>
      <c r="AC285">
        <v>5</v>
      </c>
      <c r="AD285">
        <v>5</v>
      </c>
      <c r="AE285">
        <v>5</v>
      </c>
      <c r="AF285">
        <v>3</v>
      </c>
      <c r="AG285">
        <v>3</v>
      </c>
      <c r="AH285">
        <v>4</v>
      </c>
      <c r="AI285">
        <v>4</v>
      </c>
      <c r="AJ285">
        <v>5</v>
      </c>
      <c r="AK285" t="s">
        <v>184</v>
      </c>
    </row>
    <row r="286" spans="1:37" x14ac:dyDescent="0.25">
      <c r="A286" t="s">
        <v>607</v>
      </c>
      <c r="B286" t="s">
        <v>15</v>
      </c>
      <c r="C286" t="s">
        <v>458</v>
      </c>
      <c r="D286" t="s">
        <v>1866</v>
      </c>
      <c r="E286" t="s">
        <v>1867</v>
      </c>
      <c r="G286" t="s">
        <v>1868</v>
      </c>
      <c r="H286" t="s">
        <v>1880</v>
      </c>
      <c r="I286" t="s">
        <v>1870</v>
      </c>
      <c r="J286" t="s">
        <v>1866</v>
      </c>
      <c r="K286" t="s">
        <v>1871</v>
      </c>
      <c r="L286" t="s">
        <v>1871</v>
      </c>
      <c r="M286" t="s">
        <v>1871</v>
      </c>
      <c r="N286" t="s">
        <v>1871</v>
      </c>
      <c r="O286" t="s">
        <v>1871</v>
      </c>
      <c r="P286" t="s">
        <v>1871</v>
      </c>
      <c r="Q286" t="s">
        <v>1871</v>
      </c>
      <c r="R286" t="s">
        <v>1871</v>
      </c>
      <c r="S286" t="s">
        <v>2017</v>
      </c>
      <c r="T286" t="s">
        <v>2021</v>
      </c>
      <c r="U286" t="s">
        <v>1877</v>
      </c>
      <c r="W286">
        <v>0</v>
      </c>
      <c r="X286">
        <v>5</v>
      </c>
      <c r="Y286">
        <v>0</v>
      </c>
      <c r="Z286">
        <v>3</v>
      </c>
      <c r="AA286">
        <v>2</v>
      </c>
      <c r="AB286">
        <v>3</v>
      </c>
      <c r="AC286">
        <v>5</v>
      </c>
      <c r="AD286">
        <v>5</v>
      </c>
      <c r="AE286">
        <v>5</v>
      </c>
      <c r="AF286">
        <v>5</v>
      </c>
      <c r="AG286">
        <v>5</v>
      </c>
      <c r="AH286">
        <v>5</v>
      </c>
      <c r="AI286">
        <v>5</v>
      </c>
      <c r="AJ286">
        <v>5</v>
      </c>
      <c r="AK286" t="s">
        <v>607</v>
      </c>
    </row>
    <row r="287" spans="1:37" x14ac:dyDescent="0.25">
      <c r="A287" t="s">
        <v>831</v>
      </c>
      <c r="B287" t="s">
        <v>32</v>
      </c>
      <c r="C287" t="s">
        <v>448</v>
      </c>
      <c r="D287" t="s">
        <v>1866</v>
      </c>
      <c r="E287" t="s">
        <v>1879</v>
      </c>
      <c r="G287" t="s">
        <v>1878</v>
      </c>
      <c r="H287" t="s">
        <v>1869</v>
      </c>
      <c r="I287" t="s">
        <v>1870</v>
      </c>
      <c r="J287" t="s">
        <v>1882</v>
      </c>
      <c r="K287" t="s">
        <v>1871</v>
      </c>
      <c r="L287" t="s">
        <v>1871</v>
      </c>
      <c r="M287" t="s">
        <v>1871</v>
      </c>
      <c r="N287" t="s">
        <v>1871</v>
      </c>
      <c r="O287" t="s">
        <v>1872</v>
      </c>
      <c r="P287" t="s">
        <v>1871</v>
      </c>
      <c r="Q287" t="s">
        <v>1871</v>
      </c>
      <c r="R287" t="s">
        <v>1871</v>
      </c>
      <c r="S287" t="s">
        <v>2022</v>
      </c>
      <c r="T287" t="s">
        <v>2023</v>
      </c>
      <c r="U287" t="s">
        <v>1877</v>
      </c>
      <c r="V287" t="s">
        <v>1866</v>
      </c>
      <c r="W287">
        <v>0</v>
      </c>
      <c r="X287">
        <v>4</v>
      </c>
      <c r="Y287">
        <v>0</v>
      </c>
      <c r="Z287">
        <v>2</v>
      </c>
      <c r="AA287">
        <v>3</v>
      </c>
      <c r="AB287">
        <v>3</v>
      </c>
      <c r="AC287">
        <v>5</v>
      </c>
      <c r="AD287">
        <v>5</v>
      </c>
      <c r="AE287">
        <v>5</v>
      </c>
      <c r="AF287">
        <v>5</v>
      </c>
      <c r="AG287">
        <v>4</v>
      </c>
      <c r="AH287">
        <v>5</v>
      </c>
      <c r="AI287">
        <v>5</v>
      </c>
      <c r="AJ287">
        <v>5</v>
      </c>
      <c r="AK287" t="s">
        <v>831</v>
      </c>
    </row>
    <row r="288" spans="1:37" x14ac:dyDescent="0.25">
      <c r="A288" t="s">
        <v>745</v>
      </c>
      <c r="B288" t="s">
        <v>33</v>
      </c>
      <c r="C288" t="s">
        <v>526</v>
      </c>
      <c r="D288" t="s">
        <v>1866</v>
      </c>
      <c r="E288" t="s">
        <v>1867</v>
      </c>
      <c r="G288" t="s">
        <v>1878</v>
      </c>
      <c r="H288" t="s">
        <v>1887</v>
      </c>
      <c r="I288" t="s">
        <v>1870</v>
      </c>
      <c r="J288" t="s">
        <v>1882</v>
      </c>
      <c r="K288" t="s">
        <v>1871</v>
      </c>
      <c r="L288" t="s">
        <v>1871</v>
      </c>
      <c r="M288" t="s">
        <v>1871</v>
      </c>
      <c r="N288" t="s">
        <v>1871</v>
      </c>
      <c r="O288" t="s">
        <v>1871</v>
      </c>
      <c r="P288" t="s">
        <v>1871</v>
      </c>
      <c r="Q288" t="s">
        <v>1871</v>
      </c>
      <c r="R288" t="s">
        <v>1871</v>
      </c>
      <c r="S288" t="s">
        <v>2024</v>
      </c>
      <c r="T288" t="s">
        <v>2025</v>
      </c>
      <c r="U288" t="s">
        <v>1877</v>
      </c>
      <c r="V288" t="s">
        <v>1877</v>
      </c>
      <c r="W288">
        <v>0</v>
      </c>
      <c r="X288">
        <v>5</v>
      </c>
      <c r="Y288">
        <v>0</v>
      </c>
      <c r="AA288">
        <v>3</v>
      </c>
      <c r="AB288">
        <v>3</v>
      </c>
      <c r="AC288">
        <v>5</v>
      </c>
      <c r="AD288">
        <v>5</v>
      </c>
      <c r="AE288">
        <v>5</v>
      </c>
      <c r="AF288">
        <v>5</v>
      </c>
      <c r="AG288">
        <v>5</v>
      </c>
      <c r="AH288">
        <v>5</v>
      </c>
      <c r="AI288">
        <v>5</v>
      </c>
      <c r="AJ288">
        <v>5</v>
      </c>
      <c r="AK288" t="s">
        <v>745</v>
      </c>
    </row>
    <row r="289" spans="1:37" x14ac:dyDescent="0.25">
      <c r="A289" t="s">
        <v>747</v>
      </c>
      <c r="B289" t="s">
        <v>33</v>
      </c>
      <c r="C289" t="s">
        <v>528</v>
      </c>
      <c r="D289" t="s">
        <v>1866</v>
      </c>
      <c r="E289" t="s">
        <v>1879</v>
      </c>
      <c r="G289" t="s">
        <v>1878</v>
      </c>
      <c r="H289" t="s">
        <v>1880</v>
      </c>
      <c r="I289" t="s">
        <v>1870</v>
      </c>
      <c r="J289" t="s">
        <v>1882</v>
      </c>
      <c r="K289" t="s">
        <v>1871</v>
      </c>
      <c r="L289" t="s">
        <v>1871</v>
      </c>
      <c r="M289" t="s">
        <v>1872</v>
      </c>
      <c r="N289" t="s">
        <v>1871</v>
      </c>
      <c r="O289" t="s">
        <v>1872</v>
      </c>
      <c r="P289" t="s">
        <v>1871</v>
      </c>
      <c r="Q289" t="s">
        <v>1871</v>
      </c>
      <c r="R289" t="s">
        <v>1871</v>
      </c>
      <c r="S289" t="s">
        <v>1903</v>
      </c>
      <c r="T289" t="s">
        <v>1903</v>
      </c>
      <c r="U289" t="s">
        <v>1877</v>
      </c>
      <c r="W289">
        <v>0</v>
      </c>
      <c r="X289">
        <v>4</v>
      </c>
      <c r="Y289">
        <v>0</v>
      </c>
      <c r="Z289">
        <v>3</v>
      </c>
      <c r="AA289">
        <v>3</v>
      </c>
      <c r="AB289">
        <v>3</v>
      </c>
      <c r="AC289">
        <v>5</v>
      </c>
      <c r="AD289">
        <v>5</v>
      </c>
      <c r="AE289">
        <v>4</v>
      </c>
      <c r="AF289">
        <v>5</v>
      </c>
      <c r="AG289">
        <v>4</v>
      </c>
      <c r="AH289">
        <v>5</v>
      </c>
      <c r="AI289">
        <v>5</v>
      </c>
      <c r="AJ289">
        <v>5</v>
      </c>
      <c r="AK289" t="s">
        <v>747</v>
      </c>
    </row>
    <row r="290" spans="1:37" x14ac:dyDescent="0.25">
      <c r="A290" t="s">
        <v>747</v>
      </c>
      <c r="B290" t="s">
        <v>33</v>
      </c>
      <c r="C290" t="s">
        <v>528</v>
      </c>
      <c r="D290" t="s">
        <v>1877</v>
      </c>
      <c r="E290" t="s">
        <v>1879</v>
      </c>
      <c r="G290" t="s">
        <v>1868</v>
      </c>
      <c r="H290" t="s">
        <v>1880</v>
      </c>
      <c r="I290" t="s">
        <v>1883</v>
      </c>
      <c r="J290" t="s">
        <v>1866</v>
      </c>
      <c r="K290" t="s">
        <v>1871</v>
      </c>
      <c r="L290" t="s">
        <v>1872</v>
      </c>
      <c r="M290" t="s">
        <v>1872</v>
      </c>
      <c r="N290" t="s">
        <v>1872</v>
      </c>
      <c r="O290" t="s">
        <v>1871</v>
      </c>
      <c r="P290" t="s">
        <v>1871</v>
      </c>
      <c r="Q290" t="s">
        <v>1871</v>
      </c>
      <c r="R290" t="s">
        <v>1871</v>
      </c>
      <c r="S290" t="s">
        <v>2026</v>
      </c>
      <c r="T290" t="s">
        <v>1945</v>
      </c>
      <c r="U290" t="s">
        <v>1877</v>
      </c>
      <c r="W290">
        <v>1</v>
      </c>
      <c r="X290">
        <v>4</v>
      </c>
      <c r="Y290">
        <v>0</v>
      </c>
      <c r="Z290">
        <v>3</v>
      </c>
      <c r="AA290">
        <v>2</v>
      </c>
      <c r="AB290">
        <v>3</v>
      </c>
      <c r="AC290">
        <v>5</v>
      </c>
      <c r="AD290">
        <v>4</v>
      </c>
      <c r="AE290">
        <v>4</v>
      </c>
      <c r="AF290">
        <v>4</v>
      </c>
      <c r="AG290">
        <v>5</v>
      </c>
      <c r="AH290">
        <v>5</v>
      </c>
      <c r="AI290">
        <v>5</v>
      </c>
      <c r="AJ290">
        <v>5</v>
      </c>
      <c r="AK290" t="s">
        <v>747</v>
      </c>
    </row>
    <row r="291" spans="1:37" x14ac:dyDescent="0.25">
      <c r="A291" t="s">
        <v>747</v>
      </c>
      <c r="B291" t="s">
        <v>33</v>
      </c>
      <c r="C291" t="s">
        <v>528</v>
      </c>
      <c r="D291" t="s">
        <v>1866</v>
      </c>
      <c r="E291" t="s">
        <v>1867</v>
      </c>
      <c r="G291" t="s">
        <v>1868</v>
      </c>
      <c r="H291" t="s">
        <v>1880</v>
      </c>
      <c r="I291" t="s">
        <v>1870</v>
      </c>
      <c r="J291" t="s">
        <v>1882</v>
      </c>
      <c r="K291" t="s">
        <v>1871</v>
      </c>
      <c r="L291" t="s">
        <v>1872</v>
      </c>
      <c r="M291" t="s">
        <v>1872</v>
      </c>
      <c r="N291" t="s">
        <v>1871</v>
      </c>
      <c r="O291" t="s">
        <v>1872</v>
      </c>
      <c r="P291" t="s">
        <v>1871</v>
      </c>
      <c r="Q291" t="s">
        <v>1871</v>
      </c>
      <c r="R291" t="s">
        <v>1872</v>
      </c>
      <c r="T291" t="s">
        <v>2027</v>
      </c>
      <c r="U291" t="s">
        <v>1877</v>
      </c>
      <c r="W291">
        <v>0</v>
      </c>
      <c r="X291">
        <v>5</v>
      </c>
      <c r="Y291">
        <v>0</v>
      </c>
      <c r="Z291">
        <v>3</v>
      </c>
      <c r="AA291">
        <v>2</v>
      </c>
      <c r="AB291">
        <v>3</v>
      </c>
      <c r="AC291">
        <v>5</v>
      </c>
      <c r="AD291">
        <v>4</v>
      </c>
      <c r="AE291">
        <v>4</v>
      </c>
      <c r="AF291">
        <v>5</v>
      </c>
      <c r="AG291">
        <v>4</v>
      </c>
      <c r="AH291">
        <v>5</v>
      </c>
      <c r="AI291">
        <v>5</v>
      </c>
      <c r="AJ291">
        <v>4</v>
      </c>
      <c r="AK291" t="s">
        <v>747</v>
      </c>
    </row>
    <row r="292" spans="1:37" x14ac:dyDescent="0.25">
      <c r="A292" t="s">
        <v>1445</v>
      </c>
      <c r="B292" t="s">
        <v>33</v>
      </c>
      <c r="C292" t="s">
        <v>530</v>
      </c>
      <c r="D292" t="s">
        <v>1866</v>
      </c>
      <c r="E292" t="s">
        <v>1867</v>
      </c>
      <c r="G292" t="s">
        <v>1868</v>
      </c>
      <c r="H292" t="s">
        <v>1869</v>
      </c>
      <c r="I292" t="s">
        <v>1870</v>
      </c>
      <c r="J292" t="s">
        <v>1866</v>
      </c>
      <c r="K292" t="s">
        <v>1871</v>
      </c>
      <c r="L292" t="s">
        <v>1871</v>
      </c>
      <c r="M292" t="s">
        <v>1871</v>
      </c>
      <c r="N292" t="s">
        <v>1873</v>
      </c>
      <c r="O292" t="s">
        <v>1873</v>
      </c>
      <c r="P292" t="s">
        <v>1871</v>
      </c>
      <c r="Q292" t="s">
        <v>1872</v>
      </c>
      <c r="R292" t="s">
        <v>1871</v>
      </c>
      <c r="S292" t="s">
        <v>1903</v>
      </c>
      <c r="T292" t="s">
        <v>2028</v>
      </c>
      <c r="U292" t="s">
        <v>1877</v>
      </c>
      <c r="W292">
        <v>0</v>
      </c>
      <c r="X292">
        <v>5</v>
      </c>
      <c r="Y292">
        <v>0</v>
      </c>
      <c r="Z292">
        <v>2</v>
      </c>
      <c r="AA292">
        <v>2</v>
      </c>
      <c r="AB292">
        <v>3</v>
      </c>
      <c r="AC292">
        <v>5</v>
      </c>
      <c r="AD292">
        <v>5</v>
      </c>
      <c r="AE292">
        <v>5</v>
      </c>
      <c r="AF292">
        <v>3</v>
      </c>
      <c r="AG292">
        <v>3</v>
      </c>
      <c r="AH292">
        <v>5</v>
      </c>
      <c r="AI292">
        <v>4</v>
      </c>
      <c r="AJ292">
        <v>5</v>
      </c>
      <c r="AK292" t="s">
        <v>1445</v>
      </c>
    </row>
    <row r="293" spans="1:37" x14ac:dyDescent="0.25">
      <c r="A293" t="s">
        <v>932</v>
      </c>
      <c r="B293" t="s">
        <v>35</v>
      </c>
      <c r="C293" t="s">
        <v>822</v>
      </c>
      <c r="D293" t="s">
        <v>1866</v>
      </c>
      <c r="E293" t="s">
        <v>1867</v>
      </c>
      <c r="G293" t="s">
        <v>1868</v>
      </c>
      <c r="H293" t="s">
        <v>1880</v>
      </c>
      <c r="I293" t="s">
        <v>1870</v>
      </c>
      <c r="J293" t="s">
        <v>1882</v>
      </c>
      <c r="K293" t="s">
        <v>1871</v>
      </c>
      <c r="L293" t="s">
        <v>1871</v>
      </c>
      <c r="M293" t="s">
        <v>1871</v>
      </c>
      <c r="N293" t="s">
        <v>1871</v>
      </c>
      <c r="O293" t="s">
        <v>1872</v>
      </c>
      <c r="P293" t="s">
        <v>1872</v>
      </c>
      <c r="Q293" t="s">
        <v>1872</v>
      </c>
      <c r="R293" t="s">
        <v>1871</v>
      </c>
      <c r="S293" t="s">
        <v>2029</v>
      </c>
      <c r="T293" t="s">
        <v>2030</v>
      </c>
      <c r="U293" t="s">
        <v>1877</v>
      </c>
      <c r="V293" t="s">
        <v>1877</v>
      </c>
      <c r="W293">
        <v>0</v>
      </c>
      <c r="X293">
        <v>5</v>
      </c>
      <c r="Y293">
        <v>0</v>
      </c>
      <c r="Z293">
        <v>3</v>
      </c>
      <c r="AA293">
        <v>2</v>
      </c>
      <c r="AB293">
        <v>3</v>
      </c>
      <c r="AC293">
        <v>5</v>
      </c>
      <c r="AD293">
        <v>5</v>
      </c>
      <c r="AE293">
        <v>5</v>
      </c>
      <c r="AF293">
        <v>5</v>
      </c>
      <c r="AG293">
        <v>4</v>
      </c>
      <c r="AH293">
        <v>4</v>
      </c>
      <c r="AI293">
        <v>4</v>
      </c>
      <c r="AJ293">
        <v>5</v>
      </c>
      <c r="AK293" t="s">
        <v>932</v>
      </c>
    </row>
    <row r="294" spans="1:37" x14ac:dyDescent="0.25">
      <c r="A294" t="s">
        <v>875</v>
      </c>
      <c r="B294" t="s">
        <v>36</v>
      </c>
      <c r="C294" t="s">
        <v>365</v>
      </c>
      <c r="D294" t="s">
        <v>1866</v>
      </c>
      <c r="E294" t="s">
        <v>1884</v>
      </c>
      <c r="G294" t="s">
        <v>1878</v>
      </c>
      <c r="H294" t="s">
        <v>1880</v>
      </c>
      <c r="I294" t="s">
        <v>1870</v>
      </c>
      <c r="J294" t="s">
        <v>1882</v>
      </c>
      <c r="K294" t="s">
        <v>1871</v>
      </c>
      <c r="L294" t="s">
        <v>1871</v>
      </c>
      <c r="M294" t="s">
        <v>1871</v>
      </c>
      <c r="N294" t="s">
        <v>1871</v>
      </c>
      <c r="O294" t="s">
        <v>1871</v>
      </c>
      <c r="P294" t="s">
        <v>1871</v>
      </c>
      <c r="Q294" t="s">
        <v>1871</v>
      </c>
      <c r="R294" t="s">
        <v>1871</v>
      </c>
      <c r="S294" t="s">
        <v>2031</v>
      </c>
      <c r="T294" t="s">
        <v>2032</v>
      </c>
      <c r="U294" t="s">
        <v>1877</v>
      </c>
      <c r="V294" t="s">
        <v>1877</v>
      </c>
      <c r="W294">
        <v>0</v>
      </c>
      <c r="X294">
        <v>3</v>
      </c>
      <c r="Y294">
        <v>0</v>
      </c>
      <c r="Z294">
        <v>3</v>
      </c>
      <c r="AA294">
        <v>3</v>
      </c>
      <c r="AB294">
        <v>3</v>
      </c>
      <c r="AC294">
        <v>5</v>
      </c>
      <c r="AD294">
        <v>5</v>
      </c>
      <c r="AE294">
        <v>5</v>
      </c>
      <c r="AF294">
        <v>5</v>
      </c>
      <c r="AG294">
        <v>5</v>
      </c>
      <c r="AH294">
        <v>5</v>
      </c>
      <c r="AI294">
        <v>5</v>
      </c>
      <c r="AJ294">
        <v>5</v>
      </c>
      <c r="AK294" t="s">
        <v>875</v>
      </c>
    </row>
    <row r="295" spans="1:37" x14ac:dyDescent="0.25">
      <c r="A295" t="s">
        <v>878</v>
      </c>
      <c r="B295" t="s">
        <v>36</v>
      </c>
      <c r="C295" t="s">
        <v>450</v>
      </c>
      <c r="D295" t="s">
        <v>1866</v>
      </c>
      <c r="E295" t="s">
        <v>1867</v>
      </c>
      <c r="G295" t="s">
        <v>1868</v>
      </c>
      <c r="H295" t="s">
        <v>1880</v>
      </c>
      <c r="I295" t="s">
        <v>1883</v>
      </c>
      <c r="J295" t="s">
        <v>1866</v>
      </c>
      <c r="K295" t="s">
        <v>1871</v>
      </c>
      <c r="L295" t="s">
        <v>1871</v>
      </c>
      <c r="M295" t="s">
        <v>1871</v>
      </c>
      <c r="N295" t="s">
        <v>1871</v>
      </c>
      <c r="O295" t="s">
        <v>1871</v>
      </c>
      <c r="P295" t="s">
        <v>1871</v>
      </c>
      <c r="Q295" t="s">
        <v>1871</v>
      </c>
      <c r="R295" t="s">
        <v>1871</v>
      </c>
      <c r="S295" t="s">
        <v>2033</v>
      </c>
      <c r="T295" t="s">
        <v>2034</v>
      </c>
      <c r="U295" t="s">
        <v>1877</v>
      </c>
      <c r="V295" t="s">
        <v>1866</v>
      </c>
      <c r="W295">
        <v>0</v>
      </c>
      <c r="X295">
        <v>5</v>
      </c>
      <c r="Y295">
        <v>0</v>
      </c>
      <c r="Z295">
        <v>3</v>
      </c>
      <c r="AA295">
        <v>2</v>
      </c>
      <c r="AB295">
        <v>3</v>
      </c>
      <c r="AC295">
        <v>5</v>
      </c>
      <c r="AD295">
        <v>5</v>
      </c>
      <c r="AE295">
        <v>5</v>
      </c>
      <c r="AF295">
        <v>5</v>
      </c>
      <c r="AG295">
        <v>5</v>
      </c>
      <c r="AH295">
        <v>5</v>
      </c>
      <c r="AI295">
        <v>5</v>
      </c>
      <c r="AJ295">
        <v>5</v>
      </c>
      <c r="AK295" t="s">
        <v>878</v>
      </c>
    </row>
    <row r="296" spans="1:37" x14ac:dyDescent="0.25">
      <c r="A296" t="s">
        <v>1466</v>
      </c>
      <c r="B296" t="s">
        <v>37</v>
      </c>
      <c r="C296" t="s">
        <v>448</v>
      </c>
      <c r="D296" t="s">
        <v>1866</v>
      </c>
      <c r="E296" t="s">
        <v>1879</v>
      </c>
      <c r="G296" t="s">
        <v>1868</v>
      </c>
      <c r="H296" t="s">
        <v>1869</v>
      </c>
      <c r="I296" t="s">
        <v>1883</v>
      </c>
      <c r="J296" t="s">
        <v>1882</v>
      </c>
      <c r="K296" t="s">
        <v>1871</v>
      </c>
      <c r="L296" t="s">
        <v>1871</v>
      </c>
      <c r="M296" t="s">
        <v>1871</v>
      </c>
      <c r="N296" t="s">
        <v>1871</v>
      </c>
      <c r="O296" t="s">
        <v>1872</v>
      </c>
      <c r="P296" t="s">
        <v>1871</v>
      </c>
      <c r="Q296" t="s">
        <v>1871</v>
      </c>
      <c r="R296" t="s">
        <v>1871</v>
      </c>
      <c r="S296" t="s">
        <v>2035</v>
      </c>
      <c r="T296" t="s">
        <v>2036</v>
      </c>
      <c r="U296" t="s">
        <v>1877</v>
      </c>
      <c r="V296" t="s">
        <v>1866</v>
      </c>
      <c r="W296">
        <v>0</v>
      </c>
      <c r="X296">
        <v>4</v>
      </c>
      <c r="Y296">
        <v>0</v>
      </c>
      <c r="Z296">
        <v>2</v>
      </c>
      <c r="AA296">
        <v>2</v>
      </c>
      <c r="AB296">
        <v>3</v>
      </c>
      <c r="AC296">
        <v>5</v>
      </c>
      <c r="AD296">
        <v>5</v>
      </c>
      <c r="AE296">
        <v>5</v>
      </c>
      <c r="AF296">
        <v>5</v>
      </c>
      <c r="AG296">
        <v>4</v>
      </c>
      <c r="AH296">
        <v>5</v>
      </c>
      <c r="AI296">
        <v>5</v>
      </c>
      <c r="AJ296">
        <v>5</v>
      </c>
      <c r="AK296" t="s">
        <v>1466</v>
      </c>
    </row>
    <row r="297" spans="1:37" x14ac:dyDescent="0.25">
      <c r="A297" t="s">
        <v>185</v>
      </c>
      <c r="B297" t="s">
        <v>38</v>
      </c>
      <c r="C297" t="s">
        <v>368</v>
      </c>
      <c r="D297" t="s">
        <v>1866</v>
      </c>
      <c r="E297" t="s">
        <v>1879</v>
      </c>
      <c r="G297" t="s">
        <v>1868</v>
      </c>
      <c r="H297" t="s">
        <v>1869</v>
      </c>
      <c r="I297" t="s">
        <v>1870</v>
      </c>
      <c r="J297" t="s">
        <v>1866</v>
      </c>
      <c r="K297" t="s">
        <v>1871</v>
      </c>
      <c r="L297" t="s">
        <v>1871</v>
      </c>
      <c r="M297" t="s">
        <v>1871</v>
      </c>
      <c r="N297" t="s">
        <v>1871</v>
      </c>
      <c r="O297" t="s">
        <v>1871</v>
      </c>
      <c r="P297" t="s">
        <v>1871</v>
      </c>
      <c r="Q297" t="s">
        <v>1871</v>
      </c>
      <c r="R297" t="s">
        <v>1871</v>
      </c>
      <c r="S297" t="s">
        <v>1891</v>
      </c>
      <c r="T297" t="s">
        <v>2037</v>
      </c>
      <c r="U297" t="s">
        <v>1877</v>
      </c>
      <c r="V297" t="s">
        <v>1877</v>
      </c>
      <c r="W297">
        <v>0</v>
      </c>
      <c r="X297">
        <v>4</v>
      </c>
      <c r="Y297">
        <v>0</v>
      </c>
      <c r="Z297">
        <v>2</v>
      </c>
      <c r="AA297">
        <v>2</v>
      </c>
      <c r="AB297">
        <v>3</v>
      </c>
      <c r="AC297">
        <v>5</v>
      </c>
      <c r="AD297">
        <v>5</v>
      </c>
      <c r="AE297">
        <v>5</v>
      </c>
      <c r="AF297">
        <v>5</v>
      </c>
      <c r="AG297">
        <v>5</v>
      </c>
      <c r="AH297">
        <v>5</v>
      </c>
      <c r="AI297">
        <v>5</v>
      </c>
      <c r="AJ297">
        <v>5</v>
      </c>
      <c r="AK297" t="s">
        <v>185</v>
      </c>
    </row>
    <row r="298" spans="1:37" x14ac:dyDescent="0.25">
      <c r="A298" t="s">
        <v>185</v>
      </c>
      <c r="B298" t="s">
        <v>38</v>
      </c>
      <c r="C298" t="s">
        <v>368</v>
      </c>
      <c r="D298" t="s">
        <v>1866</v>
      </c>
      <c r="E298" t="s">
        <v>1867</v>
      </c>
      <c r="G298" t="s">
        <v>1878</v>
      </c>
      <c r="H298" t="s">
        <v>1869</v>
      </c>
      <c r="I298" t="s">
        <v>1870</v>
      </c>
      <c r="J298" t="s">
        <v>1866</v>
      </c>
      <c r="K298" t="s">
        <v>1871</v>
      </c>
      <c r="L298" t="s">
        <v>1871</v>
      </c>
      <c r="M298" t="s">
        <v>1871</v>
      </c>
      <c r="N298" t="s">
        <v>1872</v>
      </c>
      <c r="O298" t="s">
        <v>1872</v>
      </c>
      <c r="P298" t="s">
        <v>1872</v>
      </c>
      <c r="Q298" t="s">
        <v>1872</v>
      </c>
      <c r="R298" t="s">
        <v>1871</v>
      </c>
      <c r="T298" t="s">
        <v>2038</v>
      </c>
      <c r="U298" t="s">
        <v>1877</v>
      </c>
      <c r="V298" t="s">
        <v>1877</v>
      </c>
      <c r="W298">
        <v>0</v>
      </c>
      <c r="X298">
        <v>5</v>
      </c>
      <c r="Y298">
        <v>0</v>
      </c>
      <c r="Z298">
        <v>2</v>
      </c>
      <c r="AA298">
        <v>3</v>
      </c>
      <c r="AB298">
        <v>3</v>
      </c>
      <c r="AC298">
        <v>5</v>
      </c>
      <c r="AD298">
        <v>5</v>
      </c>
      <c r="AE298">
        <v>5</v>
      </c>
      <c r="AF298">
        <v>4</v>
      </c>
      <c r="AG298">
        <v>4</v>
      </c>
      <c r="AH298">
        <v>4</v>
      </c>
      <c r="AI298">
        <v>4</v>
      </c>
      <c r="AJ298">
        <v>5</v>
      </c>
      <c r="AK298" t="s">
        <v>185</v>
      </c>
    </row>
    <row r="299" spans="1:37" x14ac:dyDescent="0.25">
      <c r="A299" t="s">
        <v>186</v>
      </c>
      <c r="B299" t="s">
        <v>38</v>
      </c>
      <c r="C299" t="s">
        <v>382</v>
      </c>
      <c r="D299" t="s">
        <v>1866</v>
      </c>
      <c r="E299" t="s">
        <v>1867</v>
      </c>
      <c r="G299" t="s">
        <v>1878</v>
      </c>
      <c r="H299" t="s">
        <v>1880</v>
      </c>
      <c r="I299" t="s">
        <v>1883</v>
      </c>
      <c r="J299" t="s">
        <v>1866</v>
      </c>
      <c r="K299" t="s">
        <v>1871</v>
      </c>
      <c r="L299" t="s">
        <v>1871</v>
      </c>
      <c r="M299" t="s">
        <v>1871</v>
      </c>
      <c r="N299" t="s">
        <v>1871</v>
      </c>
      <c r="O299" t="s">
        <v>1871</v>
      </c>
      <c r="P299" t="s">
        <v>1871</v>
      </c>
      <c r="Q299" t="s">
        <v>1871</v>
      </c>
      <c r="R299" t="s">
        <v>1871</v>
      </c>
      <c r="S299" t="s">
        <v>1923</v>
      </c>
      <c r="T299" t="s">
        <v>2039</v>
      </c>
      <c r="U299" t="s">
        <v>1877</v>
      </c>
      <c r="V299" t="s">
        <v>1877</v>
      </c>
      <c r="W299">
        <v>0</v>
      </c>
      <c r="X299">
        <v>5</v>
      </c>
      <c r="Y299">
        <v>0</v>
      </c>
      <c r="Z299">
        <v>3</v>
      </c>
      <c r="AA299">
        <v>3</v>
      </c>
      <c r="AB299">
        <v>3</v>
      </c>
      <c r="AC299">
        <v>5</v>
      </c>
      <c r="AD299">
        <v>5</v>
      </c>
      <c r="AE299">
        <v>5</v>
      </c>
      <c r="AF299">
        <v>5</v>
      </c>
      <c r="AG299">
        <v>5</v>
      </c>
      <c r="AH299">
        <v>5</v>
      </c>
      <c r="AI299">
        <v>5</v>
      </c>
      <c r="AJ299">
        <v>5</v>
      </c>
      <c r="AK299" t="s">
        <v>186</v>
      </c>
    </row>
    <row r="300" spans="1:37" x14ac:dyDescent="0.25">
      <c r="A300" t="s">
        <v>186</v>
      </c>
      <c r="B300" t="s">
        <v>38</v>
      </c>
      <c r="C300" t="s">
        <v>382</v>
      </c>
      <c r="D300" t="s">
        <v>1866</v>
      </c>
      <c r="E300" t="s">
        <v>1879</v>
      </c>
      <c r="G300" t="s">
        <v>1868</v>
      </c>
      <c r="H300" t="s">
        <v>1880</v>
      </c>
      <c r="I300" t="s">
        <v>1870</v>
      </c>
      <c r="J300" t="s">
        <v>1882</v>
      </c>
      <c r="K300" t="s">
        <v>1871</v>
      </c>
      <c r="L300" t="s">
        <v>1871</v>
      </c>
      <c r="M300" t="s">
        <v>1871</v>
      </c>
      <c r="N300" t="s">
        <v>1871</v>
      </c>
      <c r="O300" t="s">
        <v>1871</v>
      </c>
      <c r="P300" t="s">
        <v>1871</v>
      </c>
      <c r="Q300" t="s">
        <v>1871</v>
      </c>
      <c r="R300" t="s">
        <v>1871</v>
      </c>
      <c r="S300" t="s">
        <v>1898</v>
      </c>
      <c r="T300" t="s">
        <v>2040</v>
      </c>
      <c r="U300" t="s">
        <v>1877</v>
      </c>
      <c r="V300" t="s">
        <v>1877</v>
      </c>
      <c r="W300">
        <v>0</v>
      </c>
      <c r="X300">
        <v>4</v>
      </c>
      <c r="Y300">
        <v>0</v>
      </c>
      <c r="Z300">
        <v>3</v>
      </c>
      <c r="AA300">
        <v>2</v>
      </c>
      <c r="AB300">
        <v>3</v>
      </c>
      <c r="AC300">
        <v>5</v>
      </c>
      <c r="AD300">
        <v>5</v>
      </c>
      <c r="AE300">
        <v>5</v>
      </c>
      <c r="AF300">
        <v>5</v>
      </c>
      <c r="AG300">
        <v>5</v>
      </c>
      <c r="AH300">
        <v>5</v>
      </c>
      <c r="AI300">
        <v>5</v>
      </c>
      <c r="AJ300">
        <v>5</v>
      </c>
      <c r="AK300" t="s">
        <v>186</v>
      </c>
    </row>
    <row r="301" spans="1:37" x14ac:dyDescent="0.25">
      <c r="A301" t="s">
        <v>927</v>
      </c>
      <c r="B301" t="s">
        <v>39</v>
      </c>
      <c r="C301" t="s">
        <v>679</v>
      </c>
      <c r="D301" t="s">
        <v>1866</v>
      </c>
      <c r="E301" t="s">
        <v>1867</v>
      </c>
      <c r="G301" t="s">
        <v>1878</v>
      </c>
      <c r="H301" t="s">
        <v>1880</v>
      </c>
      <c r="I301" t="s">
        <v>1870</v>
      </c>
      <c r="J301" t="s">
        <v>1882</v>
      </c>
      <c r="K301" t="s">
        <v>1871</v>
      </c>
      <c r="L301" t="s">
        <v>1871</v>
      </c>
      <c r="M301" t="s">
        <v>1871</v>
      </c>
      <c r="N301" t="s">
        <v>1871</v>
      </c>
      <c r="O301" t="s">
        <v>1871</v>
      </c>
      <c r="P301" t="s">
        <v>1871</v>
      </c>
      <c r="Q301" t="s">
        <v>1871</v>
      </c>
      <c r="R301" t="s">
        <v>1871</v>
      </c>
      <c r="S301" t="s">
        <v>1911</v>
      </c>
      <c r="T301" t="s">
        <v>2041</v>
      </c>
      <c r="U301" t="s">
        <v>1877</v>
      </c>
      <c r="V301" t="s">
        <v>1866</v>
      </c>
      <c r="W301">
        <v>0</v>
      </c>
      <c r="X301">
        <v>5</v>
      </c>
      <c r="Y301">
        <v>0</v>
      </c>
      <c r="Z301">
        <v>3</v>
      </c>
      <c r="AA301">
        <v>3</v>
      </c>
      <c r="AB301">
        <v>3</v>
      </c>
      <c r="AC301">
        <v>5</v>
      </c>
      <c r="AD301">
        <v>5</v>
      </c>
      <c r="AE301">
        <v>5</v>
      </c>
      <c r="AF301">
        <v>5</v>
      </c>
      <c r="AG301">
        <v>5</v>
      </c>
      <c r="AH301">
        <v>5</v>
      </c>
      <c r="AI301">
        <v>5</v>
      </c>
      <c r="AJ301">
        <v>5</v>
      </c>
      <c r="AK301" t="s">
        <v>927</v>
      </c>
    </row>
    <row r="302" spans="1:37" x14ac:dyDescent="0.25">
      <c r="A302" t="s">
        <v>188</v>
      </c>
      <c r="B302" t="s">
        <v>40</v>
      </c>
      <c r="C302" t="s">
        <v>368</v>
      </c>
      <c r="D302" t="s">
        <v>1866</v>
      </c>
      <c r="E302" t="s">
        <v>1879</v>
      </c>
      <c r="G302" t="s">
        <v>1878</v>
      </c>
      <c r="H302" t="s">
        <v>1869</v>
      </c>
      <c r="I302" t="s">
        <v>1870</v>
      </c>
      <c r="J302" t="s">
        <v>1866</v>
      </c>
      <c r="K302" t="s">
        <v>1871</v>
      </c>
      <c r="L302" t="s">
        <v>1871</v>
      </c>
      <c r="M302" t="s">
        <v>1872</v>
      </c>
      <c r="N302" t="s">
        <v>1872</v>
      </c>
      <c r="O302" t="s">
        <v>1871</v>
      </c>
      <c r="P302" t="s">
        <v>1873</v>
      </c>
      <c r="Q302" t="s">
        <v>1872</v>
      </c>
      <c r="R302" t="s">
        <v>1871</v>
      </c>
      <c r="S302" t="s">
        <v>2042</v>
      </c>
      <c r="T302" t="s">
        <v>2043</v>
      </c>
      <c r="U302" t="s">
        <v>1877</v>
      </c>
      <c r="V302" t="s">
        <v>1877</v>
      </c>
      <c r="W302">
        <v>0</v>
      </c>
      <c r="X302">
        <v>4</v>
      </c>
      <c r="Y302">
        <v>0</v>
      </c>
      <c r="Z302">
        <v>2</v>
      </c>
      <c r="AA302">
        <v>3</v>
      </c>
      <c r="AB302">
        <v>3</v>
      </c>
      <c r="AC302">
        <v>5</v>
      </c>
      <c r="AD302">
        <v>5</v>
      </c>
      <c r="AE302">
        <v>4</v>
      </c>
      <c r="AF302">
        <v>4</v>
      </c>
      <c r="AG302">
        <v>5</v>
      </c>
      <c r="AH302">
        <v>3</v>
      </c>
      <c r="AI302">
        <v>4</v>
      </c>
      <c r="AJ302">
        <v>5</v>
      </c>
      <c r="AK302" t="s">
        <v>188</v>
      </c>
    </row>
    <row r="303" spans="1:37" x14ac:dyDescent="0.25">
      <c r="A303" t="s">
        <v>189</v>
      </c>
      <c r="B303" t="s">
        <v>40</v>
      </c>
      <c r="C303" t="s">
        <v>524</v>
      </c>
      <c r="D303" t="s">
        <v>1866</v>
      </c>
      <c r="E303" t="s">
        <v>1867</v>
      </c>
      <c r="G303" t="s">
        <v>1868</v>
      </c>
      <c r="H303" t="s">
        <v>1869</v>
      </c>
      <c r="I303" t="s">
        <v>1870</v>
      </c>
      <c r="J303" t="s">
        <v>1882</v>
      </c>
      <c r="K303" t="s">
        <v>1871</v>
      </c>
      <c r="L303" t="s">
        <v>1871</v>
      </c>
      <c r="M303" t="s">
        <v>1871</v>
      </c>
      <c r="N303" t="s">
        <v>1871</v>
      </c>
      <c r="O303" t="s">
        <v>1873</v>
      </c>
      <c r="P303" t="s">
        <v>1871</v>
      </c>
      <c r="Q303" t="s">
        <v>1871</v>
      </c>
      <c r="R303" t="s">
        <v>1871</v>
      </c>
      <c r="S303" t="s">
        <v>2044</v>
      </c>
      <c r="T303" t="s">
        <v>2045</v>
      </c>
      <c r="U303" t="s">
        <v>1877</v>
      </c>
      <c r="V303" t="s">
        <v>1877</v>
      </c>
      <c r="W303">
        <v>0</v>
      </c>
      <c r="X303">
        <v>5</v>
      </c>
      <c r="Y303">
        <v>0</v>
      </c>
      <c r="Z303">
        <v>2</v>
      </c>
      <c r="AA303">
        <v>2</v>
      </c>
      <c r="AB303">
        <v>3</v>
      </c>
      <c r="AC303">
        <v>5</v>
      </c>
      <c r="AD303">
        <v>5</v>
      </c>
      <c r="AE303">
        <v>5</v>
      </c>
      <c r="AF303">
        <v>5</v>
      </c>
      <c r="AG303">
        <v>3</v>
      </c>
      <c r="AH303">
        <v>5</v>
      </c>
      <c r="AI303">
        <v>5</v>
      </c>
      <c r="AJ303">
        <v>5</v>
      </c>
      <c r="AK303" t="s">
        <v>189</v>
      </c>
    </row>
    <row r="304" spans="1:37" x14ac:dyDescent="0.25">
      <c r="A304" t="s">
        <v>189</v>
      </c>
      <c r="B304" t="s">
        <v>40</v>
      </c>
      <c r="C304" t="s">
        <v>524</v>
      </c>
      <c r="D304" t="s">
        <v>1866</v>
      </c>
      <c r="E304" t="s">
        <v>1867</v>
      </c>
      <c r="G304" t="s">
        <v>1868</v>
      </c>
      <c r="H304" t="s">
        <v>1869</v>
      </c>
      <c r="I304" t="s">
        <v>1883</v>
      </c>
      <c r="J304" t="s">
        <v>1882</v>
      </c>
      <c r="K304" t="s">
        <v>1871</v>
      </c>
      <c r="L304" t="s">
        <v>1871</v>
      </c>
      <c r="M304" t="s">
        <v>1871</v>
      </c>
      <c r="N304" t="s">
        <v>1871</v>
      </c>
      <c r="O304" t="s">
        <v>1871</v>
      </c>
      <c r="P304" t="s">
        <v>1871</v>
      </c>
      <c r="Q304" t="s">
        <v>1871</v>
      </c>
      <c r="R304" t="s">
        <v>1871</v>
      </c>
      <c r="S304" t="s">
        <v>1903</v>
      </c>
      <c r="T304" t="s">
        <v>1903</v>
      </c>
      <c r="U304" t="s">
        <v>1877</v>
      </c>
      <c r="V304" t="s">
        <v>1877</v>
      </c>
      <c r="W304">
        <v>0</v>
      </c>
      <c r="X304">
        <v>5</v>
      </c>
      <c r="Y304">
        <v>0</v>
      </c>
      <c r="Z304">
        <v>2</v>
      </c>
      <c r="AA304">
        <v>2</v>
      </c>
      <c r="AB304">
        <v>3</v>
      </c>
      <c r="AC304">
        <v>5</v>
      </c>
      <c r="AD304">
        <v>5</v>
      </c>
      <c r="AE304">
        <v>5</v>
      </c>
      <c r="AF304">
        <v>5</v>
      </c>
      <c r="AG304">
        <v>5</v>
      </c>
      <c r="AH304">
        <v>5</v>
      </c>
      <c r="AI304">
        <v>5</v>
      </c>
      <c r="AJ304">
        <v>5</v>
      </c>
      <c r="AK304" t="s">
        <v>189</v>
      </c>
    </row>
    <row r="305" spans="1:37" x14ac:dyDescent="0.25">
      <c r="A305" t="s">
        <v>765</v>
      </c>
      <c r="B305" t="s">
        <v>43</v>
      </c>
      <c r="C305" t="s">
        <v>365</v>
      </c>
      <c r="D305" t="s">
        <v>1866</v>
      </c>
      <c r="E305" t="s">
        <v>1879</v>
      </c>
      <c r="G305" t="s">
        <v>1868</v>
      </c>
      <c r="H305" t="s">
        <v>1880</v>
      </c>
      <c r="I305" t="s">
        <v>1883</v>
      </c>
      <c r="J305" t="s">
        <v>1882</v>
      </c>
      <c r="K305" t="s">
        <v>1871</v>
      </c>
      <c r="L305" t="s">
        <v>1871</v>
      </c>
      <c r="M305" t="s">
        <v>1871</v>
      </c>
      <c r="N305" t="s">
        <v>1871</v>
      </c>
      <c r="O305" t="s">
        <v>1871</v>
      </c>
      <c r="P305" t="s">
        <v>1871</v>
      </c>
      <c r="Q305" t="s">
        <v>1871</v>
      </c>
      <c r="R305" t="s">
        <v>1871</v>
      </c>
      <c r="S305" t="s">
        <v>1911</v>
      </c>
      <c r="T305" t="s">
        <v>2046</v>
      </c>
      <c r="U305" t="s">
        <v>1877</v>
      </c>
      <c r="V305" t="s">
        <v>1877</v>
      </c>
      <c r="W305">
        <v>0</v>
      </c>
      <c r="X305">
        <v>4</v>
      </c>
      <c r="Y305">
        <v>0</v>
      </c>
      <c r="Z305">
        <v>3</v>
      </c>
      <c r="AA305">
        <v>2</v>
      </c>
      <c r="AB305">
        <v>3</v>
      </c>
      <c r="AC305">
        <v>5</v>
      </c>
      <c r="AD305">
        <v>5</v>
      </c>
      <c r="AE305">
        <v>5</v>
      </c>
      <c r="AF305">
        <v>5</v>
      </c>
      <c r="AG305">
        <v>5</v>
      </c>
      <c r="AH305">
        <v>5</v>
      </c>
      <c r="AI305">
        <v>5</v>
      </c>
      <c r="AJ305">
        <v>5</v>
      </c>
      <c r="AK305" t="s">
        <v>765</v>
      </c>
    </row>
    <row r="306" spans="1:37" x14ac:dyDescent="0.25">
      <c r="A306" t="s">
        <v>1089</v>
      </c>
      <c r="B306" t="s">
        <v>47</v>
      </c>
      <c r="C306" t="s">
        <v>1088</v>
      </c>
      <c r="D306" t="s">
        <v>1866</v>
      </c>
      <c r="E306" t="s">
        <v>1884</v>
      </c>
      <c r="G306" t="s">
        <v>1868</v>
      </c>
      <c r="H306" t="s">
        <v>1869</v>
      </c>
      <c r="I306" t="s">
        <v>1870</v>
      </c>
      <c r="J306" t="s">
        <v>1882</v>
      </c>
      <c r="K306" t="s">
        <v>1871</v>
      </c>
      <c r="L306" t="s">
        <v>1871</v>
      </c>
      <c r="M306" t="s">
        <v>1871</v>
      </c>
      <c r="N306" t="s">
        <v>1871</v>
      </c>
      <c r="O306" t="s">
        <v>1871</v>
      </c>
      <c r="P306" t="s">
        <v>1871</v>
      </c>
      <c r="Q306" t="s">
        <v>1871</v>
      </c>
      <c r="R306" t="s">
        <v>1871</v>
      </c>
      <c r="S306" t="s">
        <v>2047</v>
      </c>
      <c r="T306" t="s">
        <v>2048</v>
      </c>
      <c r="U306" t="s">
        <v>1877</v>
      </c>
      <c r="V306" t="s">
        <v>1877</v>
      </c>
      <c r="W306">
        <v>0</v>
      </c>
      <c r="X306">
        <v>3</v>
      </c>
      <c r="Y306">
        <v>0</v>
      </c>
      <c r="Z306">
        <v>2</v>
      </c>
      <c r="AA306">
        <v>2</v>
      </c>
      <c r="AB306">
        <v>3</v>
      </c>
      <c r="AC306">
        <v>5</v>
      </c>
      <c r="AD306">
        <v>5</v>
      </c>
      <c r="AE306">
        <v>5</v>
      </c>
      <c r="AF306">
        <v>5</v>
      </c>
      <c r="AG306">
        <v>5</v>
      </c>
      <c r="AH306">
        <v>5</v>
      </c>
      <c r="AI306">
        <v>5</v>
      </c>
      <c r="AJ306">
        <v>5</v>
      </c>
      <c r="AK306" t="s">
        <v>1089</v>
      </c>
    </row>
    <row r="307" spans="1:37" x14ac:dyDescent="0.25">
      <c r="A307" t="s">
        <v>191</v>
      </c>
      <c r="B307" t="s">
        <v>49</v>
      </c>
      <c r="C307" t="s">
        <v>406</v>
      </c>
      <c r="D307" t="s">
        <v>1866</v>
      </c>
      <c r="E307" t="s">
        <v>1894</v>
      </c>
      <c r="G307" t="s">
        <v>1888</v>
      </c>
      <c r="H307" t="s">
        <v>1880</v>
      </c>
      <c r="I307" t="s">
        <v>1870</v>
      </c>
      <c r="J307" t="s">
        <v>1866</v>
      </c>
      <c r="K307" t="s">
        <v>1871</v>
      </c>
      <c r="L307" t="s">
        <v>1871</v>
      </c>
      <c r="M307" t="s">
        <v>1871</v>
      </c>
      <c r="N307" t="s">
        <v>1872</v>
      </c>
      <c r="O307" t="s">
        <v>1872</v>
      </c>
      <c r="P307" t="s">
        <v>1871</v>
      </c>
      <c r="Q307" t="s">
        <v>1871</v>
      </c>
      <c r="R307" t="s">
        <v>1871</v>
      </c>
      <c r="S307" t="s">
        <v>1903</v>
      </c>
      <c r="T307" t="s">
        <v>1903</v>
      </c>
      <c r="U307" t="s">
        <v>1877</v>
      </c>
      <c r="V307" t="s">
        <v>1866</v>
      </c>
      <c r="W307">
        <v>0</v>
      </c>
      <c r="X307">
        <v>1</v>
      </c>
      <c r="Y307">
        <v>0</v>
      </c>
      <c r="Z307">
        <v>3</v>
      </c>
      <c r="AA307">
        <v>1</v>
      </c>
      <c r="AB307">
        <v>3</v>
      </c>
      <c r="AC307">
        <v>5</v>
      </c>
      <c r="AD307">
        <v>5</v>
      </c>
      <c r="AE307">
        <v>5</v>
      </c>
      <c r="AF307">
        <v>4</v>
      </c>
      <c r="AG307">
        <v>4</v>
      </c>
      <c r="AH307">
        <v>5</v>
      </c>
      <c r="AI307">
        <v>5</v>
      </c>
      <c r="AJ307">
        <v>5</v>
      </c>
      <c r="AK307" t="s">
        <v>191</v>
      </c>
    </row>
    <row r="308" spans="1:37" x14ac:dyDescent="0.25">
      <c r="A308" t="s">
        <v>956</v>
      </c>
      <c r="B308" t="s">
        <v>49</v>
      </c>
      <c r="C308" t="s">
        <v>436</v>
      </c>
      <c r="D308" t="s">
        <v>1866</v>
      </c>
      <c r="E308" t="s">
        <v>1867</v>
      </c>
      <c r="G308" t="s">
        <v>1868</v>
      </c>
      <c r="H308" t="s">
        <v>1880</v>
      </c>
      <c r="I308" t="s">
        <v>1870</v>
      </c>
      <c r="J308" t="s">
        <v>1866</v>
      </c>
      <c r="K308" t="s">
        <v>1871</v>
      </c>
      <c r="L308" t="s">
        <v>1872</v>
      </c>
      <c r="M308" t="s">
        <v>1872</v>
      </c>
      <c r="N308" t="s">
        <v>1871</v>
      </c>
      <c r="O308" t="s">
        <v>1872</v>
      </c>
      <c r="P308" t="s">
        <v>1871</v>
      </c>
      <c r="Q308" t="s">
        <v>1871</v>
      </c>
      <c r="R308" t="s">
        <v>1871</v>
      </c>
      <c r="S308" t="s">
        <v>1902</v>
      </c>
      <c r="T308" t="s">
        <v>2049</v>
      </c>
      <c r="U308" t="s">
        <v>1877</v>
      </c>
      <c r="V308" t="s">
        <v>1877</v>
      </c>
      <c r="W308">
        <v>0</v>
      </c>
      <c r="X308">
        <v>5</v>
      </c>
      <c r="Y308">
        <v>0</v>
      </c>
      <c r="Z308">
        <v>3</v>
      </c>
      <c r="AA308">
        <v>2</v>
      </c>
      <c r="AB308">
        <v>3</v>
      </c>
      <c r="AC308">
        <v>5</v>
      </c>
      <c r="AD308">
        <v>4</v>
      </c>
      <c r="AE308">
        <v>4</v>
      </c>
      <c r="AF308">
        <v>5</v>
      </c>
      <c r="AG308">
        <v>4</v>
      </c>
      <c r="AH308">
        <v>5</v>
      </c>
      <c r="AI308">
        <v>5</v>
      </c>
      <c r="AJ308">
        <v>5</v>
      </c>
      <c r="AK308" t="s">
        <v>956</v>
      </c>
    </row>
    <row r="309" spans="1:37" x14ac:dyDescent="0.25">
      <c r="A309" t="s">
        <v>968</v>
      </c>
      <c r="B309" t="s">
        <v>49</v>
      </c>
      <c r="C309" t="s">
        <v>967</v>
      </c>
      <c r="D309" t="s">
        <v>1866</v>
      </c>
      <c r="E309" t="s">
        <v>1884</v>
      </c>
      <c r="G309" t="s">
        <v>1878</v>
      </c>
      <c r="H309" t="s">
        <v>1869</v>
      </c>
      <c r="I309" t="s">
        <v>1870</v>
      </c>
      <c r="J309" t="s">
        <v>1882</v>
      </c>
      <c r="K309" t="s">
        <v>1871</v>
      </c>
      <c r="L309" t="s">
        <v>1871</v>
      </c>
      <c r="M309" t="s">
        <v>1871</v>
      </c>
      <c r="N309" t="s">
        <v>1871</v>
      </c>
      <c r="O309" t="s">
        <v>1871</v>
      </c>
      <c r="P309" t="s">
        <v>1871</v>
      </c>
      <c r="Q309" t="s">
        <v>1871</v>
      </c>
      <c r="R309" t="s">
        <v>1871</v>
      </c>
      <c r="S309" t="s">
        <v>2050</v>
      </c>
      <c r="T309" t="s">
        <v>2051</v>
      </c>
      <c r="U309" t="s">
        <v>1877</v>
      </c>
      <c r="V309" t="s">
        <v>1877</v>
      </c>
      <c r="W309">
        <v>0</v>
      </c>
      <c r="X309">
        <v>3</v>
      </c>
      <c r="Y309">
        <v>0</v>
      </c>
      <c r="Z309">
        <v>2</v>
      </c>
      <c r="AA309">
        <v>3</v>
      </c>
      <c r="AB309">
        <v>3</v>
      </c>
      <c r="AC309">
        <v>5</v>
      </c>
      <c r="AD309">
        <v>5</v>
      </c>
      <c r="AE309">
        <v>5</v>
      </c>
      <c r="AF309">
        <v>5</v>
      </c>
      <c r="AG309">
        <v>5</v>
      </c>
      <c r="AH309">
        <v>5</v>
      </c>
      <c r="AI309">
        <v>5</v>
      </c>
      <c r="AJ309">
        <v>5</v>
      </c>
      <c r="AK309" t="s">
        <v>968</v>
      </c>
    </row>
    <row r="310" spans="1:37" x14ac:dyDescent="0.25">
      <c r="A310" t="s">
        <v>1518</v>
      </c>
      <c r="B310" t="s">
        <v>49</v>
      </c>
      <c r="C310" t="s">
        <v>1088</v>
      </c>
      <c r="D310" t="s">
        <v>1866</v>
      </c>
      <c r="E310" t="s">
        <v>1867</v>
      </c>
      <c r="G310" t="s">
        <v>1868</v>
      </c>
      <c r="H310" t="s">
        <v>1869</v>
      </c>
      <c r="I310" t="s">
        <v>1870</v>
      </c>
      <c r="J310" t="s">
        <v>1882</v>
      </c>
      <c r="K310" t="s">
        <v>1871</v>
      </c>
      <c r="L310" t="s">
        <v>1871</v>
      </c>
      <c r="M310" t="s">
        <v>1871</v>
      </c>
      <c r="N310" t="s">
        <v>1871</v>
      </c>
      <c r="O310" t="s">
        <v>1871</v>
      </c>
      <c r="P310" t="s">
        <v>1871</v>
      </c>
      <c r="Q310" t="s">
        <v>1871</v>
      </c>
      <c r="R310" t="s">
        <v>1871</v>
      </c>
      <c r="S310" t="s">
        <v>1926</v>
      </c>
      <c r="T310" t="s">
        <v>2052</v>
      </c>
      <c r="U310" t="s">
        <v>1877</v>
      </c>
      <c r="V310" t="s">
        <v>1877</v>
      </c>
      <c r="W310">
        <v>0</v>
      </c>
      <c r="X310">
        <v>5</v>
      </c>
      <c r="Y310">
        <v>0</v>
      </c>
      <c r="Z310">
        <v>2</v>
      </c>
      <c r="AA310">
        <v>2</v>
      </c>
      <c r="AB310">
        <v>3</v>
      </c>
      <c r="AC310">
        <v>5</v>
      </c>
      <c r="AD310">
        <v>5</v>
      </c>
      <c r="AE310">
        <v>5</v>
      </c>
      <c r="AF310">
        <v>5</v>
      </c>
      <c r="AG310">
        <v>5</v>
      </c>
      <c r="AH310">
        <v>5</v>
      </c>
      <c r="AI310">
        <v>5</v>
      </c>
      <c r="AJ310">
        <v>5</v>
      </c>
      <c r="AK310" t="s">
        <v>1518</v>
      </c>
    </row>
    <row r="311" spans="1:37" x14ac:dyDescent="0.25">
      <c r="A311" t="s">
        <v>192</v>
      </c>
      <c r="B311" t="s">
        <v>51</v>
      </c>
      <c r="C311" t="s">
        <v>454</v>
      </c>
      <c r="D311" t="s">
        <v>1866</v>
      </c>
      <c r="E311" t="s">
        <v>1879</v>
      </c>
      <c r="G311" t="s">
        <v>1878</v>
      </c>
      <c r="H311" t="s">
        <v>1880</v>
      </c>
      <c r="I311" t="s">
        <v>1883</v>
      </c>
      <c r="J311" t="s">
        <v>1866</v>
      </c>
      <c r="K311" t="s">
        <v>1871</v>
      </c>
      <c r="L311" t="s">
        <v>1871</v>
      </c>
      <c r="M311" t="s">
        <v>1871</v>
      </c>
      <c r="N311" t="s">
        <v>1871</v>
      </c>
      <c r="O311" t="s">
        <v>1871</v>
      </c>
      <c r="P311" t="s">
        <v>1871</v>
      </c>
      <c r="Q311" t="s">
        <v>1871</v>
      </c>
      <c r="R311" t="s">
        <v>1871</v>
      </c>
      <c r="S311" t="s">
        <v>2053</v>
      </c>
      <c r="T311" t="s">
        <v>2054</v>
      </c>
      <c r="U311" t="s">
        <v>1877</v>
      </c>
      <c r="V311" t="s">
        <v>1877</v>
      </c>
      <c r="W311">
        <v>0</v>
      </c>
      <c r="X311">
        <v>4</v>
      </c>
      <c r="Y311">
        <v>0</v>
      </c>
      <c r="Z311">
        <v>3</v>
      </c>
      <c r="AA311">
        <v>3</v>
      </c>
      <c r="AB311">
        <v>3</v>
      </c>
      <c r="AC311">
        <v>5</v>
      </c>
      <c r="AD311">
        <v>5</v>
      </c>
      <c r="AE311">
        <v>5</v>
      </c>
      <c r="AF311">
        <v>5</v>
      </c>
      <c r="AG311">
        <v>5</v>
      </c>
      <c r="AH311">
        <v>5</v>
      </c>
      <c r="AI311">
        <v>5</v>
      </c>
      <c r="AJ311">
        <v>5</v>
      </c>
      <c r="AK311" t="s">
        <v>192</v>
      </c>
    </row>
    <row r="312" spans="1:37" x14ac:dyDescent="0.25">
      <c r="A312" t="s">
        <v>980</v>
      </c>
      <c r="B312" t="s">
        <v>51</v>
      </c>
      <c r="C312" t="s">
        <v>462</v>
      </c>
      <c r="D312" t="s">
        <v>1866</v>
      </c>
      <c r="E312" t="s">
        <v>1867</v>
      </c>
      <c r="G312" t="s">
        <v>1868</v>
      </c>
      <c r="H312" t="s">
        <v>1869</v>
      </c>
      <c r="I312" t="s">
        <v>1870</v>
      </c>
      <c r="J312" t="s">
        <v>1866</v>
      </c>
      <c r="K312" t="s">
        <v>1871</v>
      </c>
      <c r="L312" t="s">
        <v>1871</v>
      </c>
      <c r="M312" t="s">
        <v>1871</v>
      </c>
      <c r="N312" t="s">
        <v>1873</v>
      </c>
      <c r="O312" t="s">
        <v>1872</v>
      </c>
      <c r="P312" t="s">
        <v>1873</v>
      </c>
      <c r="Q312" t="s">
        <v>1871</v>
      </c>
      <c r="R312" t="s">
        <v>1871</v>
      </c>
      <c r="S312" t="s">
        <v>2055</v>
      </c>
      <c r="T312" t="s">
        <v>2056</v>
      </c>
      <c r="U312" t="s">
        <v>1877</v>
      </c>
      <c r="W312">
        <v>0</v>
      </c>
      <c r="X312">
        <v>5</v>
      </c>
      <c r="Y312">
        <v>0</v>
      </c>
      <c r="Z312">
        <v>2</v>
      </c>
      <c r="AA312">
        <v>2</v>
      </c>
      <c r="AB312">
        <v>3</v>
      </c>
      <c r="AC312">
        <v>5</v>
      </c>
      <c r="AD312">
        <v>5</v>
      </c>
      <c r="AE312">
        <v>5</v>
      </c>
      <c r="AF312">
        <v>3</v>
      </c>
      <c r="AG312">
        <v>4</v>
      </c>
      <c r="AH312">
        <v>3</v>
      </c>
      <c r="AI312">
        <v>5</v>
      </c>
      <c r="AJ312">
        <v>5</v>
      </c>
      <c r="AK312" t="s">
        <v>980</v>
      </c>
    </row>
    <row r="313" spans="1:37" x14ac:dyDescent="0.25">
      <c r="A313" t="s">
        <v>976</v>
      </c>
      <c r="B313" t="s">
        <v>51</v>
      </c>
      <c r="C313" t="s">
        <v>572</v>
      </c>
      <c r="D313" t="s">
        <v>1866</v>
      </c>
      <c r="E313" t="s">
        <v>1867</v>
      </c>
      <c r="G313" t="s">
        <v>1868</v>
      </c>
      <c r="H313" t="s">
        <v>1880</v>
      </c>
      <c r="I313" t="s">
        <v>1870</v>
      </c>
      <c r="J313" t="s">
        <v>1882</v>
      </c>
      <c r="K313" t="s">
        <v>1871</v>
      </c>
      <c r="L313" t="s">
        <v>1872</v>
      </c>
      <c r="M313" t="s">
        <v>1872</v>
      </c>
      <c r="N313" t="s">
        <v>1873</v>
      </c>
      <c r="O313" t="s">
        <v>1873</v>
      </c>
      <c r="P313" t="s">
        <v>1872</v>
      </c>
      <c r="Q313" t="s">
        <v>1873</v>
      </c>
      <c r="R313" t="s">
        <v>1871</v>
      </c>
      <c r="S313" t="s">
        <v>2057</v>
      </c>
      <c r="T313" t="s">
        <v>2058</v>
      </c>
      <c r="U313" t="s">
        <v>1877</v>
      </c>
      <c r="V313" t="s">
        <v>1877</v>
      </c>
      <c r="W313">
        <v>0</v>
      </c>
      <c r="X313">
        <v>5</v>
      </c>
      <c r="Y313">
        <v>0</v>
      </c>
      <c r="Z313">
        <v>3</v>
      </c>
      <c r="AA313">
        <v>2</v>
      </c>
      <c r="AB313">
        <v>3</v>
      </c>
      <c r="AC313">
        <v>5</v>
      </c>
      <c r="AD313">
        <v>4</v>
      </c>
      <c r="AE313">
        <v>4</v>
      </c>
      <c r="AF313">
        <v>3</v>
      </c>
      <c r="AG313">
        <v>3</v>
      </c>
      <c r="AH313">
        <v>4</v>
      </c>
      <c r="AI313">
        <v>3</v>
      </c>
      <c r="AJ313">
        <v>5</v>
      </c>
      <c r="AK313" t="s">
        <v>976</v>
      </c>
    </row>
    <row r="314" spans="1:37" x14ac:dyDescent="0.25">
      <c r="A314" t="s">
        <v>1526</v>
      </c>
      <c r="B314" t="s">
        <v>51</v>
      </c>
      <c r="C314" t="s">
        <v>1513</v>
      </c>
      <c r="D314" t="s">
        <v>1866</v>
      </c>
      <c r="E314" t="s">
        <v>1867</v>
      </c>
      <c r="G314" t="s">
        <v>1878</v>
      </c>
      <c r="H314" t="s">
        <v>1869</v>
      </c>
      <c r="I314" t="s">
        <v>1883</v>
      </c>
      <c r="J314" t="s">
        <v>1866</v>
      </c>
      <c r="K314" t="s">
        <v>1871</v>
      </c>
      <c r="L314" t="s">
        <v>1871</v>
      </c>
      <c r="M314" t="s">
        <v>1872</v>
      </c>
      <c r="N314" t="s">
        <v>1873</v>
      </c>
      <c r="O314" t="s">
        <v>1872</v>
      </c>
      <c r="P314" t="s">
        <v>1871</v>
      </c>
      <c r="Q314" t="s">
        <v>1871</v>
      </c>
      <c r="R314" t="s">
        <v>1871</v>
      </c>
      <c r="S314" t="s">
        <v>1903</v>
      </c>
      <c r="T314" t="s">
        <v>1945</v>
      </c>
      <c r="U314" t="s">
        <v>1877</v>
      </c>
      <c r="V314" t="s">
        <v>1877</v>
      </c>
      <c r="W314">
        <v>0</v>
      </c>
      <c r="X314">
        <v>5</v>
      </c>
      <c r="Y314">
        <v>0</v>
      </c>
      <c r="Z314">
        <v>2</v>
      </c>
      <c r="AA314">
        <v>3</v>
      </c>
      <c r="AB314">
        <v>3</v>
      </c>
      <c r="AC314">
        <v>5</v>
      </c>
      <c r="AD314">
        <v>5</v>
      </c>
      <c r="AE314">
        <v>4</v>
      </c>
      <c r="AF314">
        <v>3</v>
      </c>
      <c r="AG314">
        <v>4</v>
      </c>
      <c r="AH314">
        <v>5</v>
      </c>
      <c r="AI314">
        <v>5</v>
      </c>
      <c r="AJ314">
        <v>5</v>
      </c>
      <c r="AK314" t="s">
        <v>1526</v>
      </c>
    </row>
    <row r="315" spans="1:37" x14ac:dyDescent="0.25">
      <c r="A315" t="s">
        <v>1528</v>
      </c>
      <c r="B315" t="s">
        <v>56</v>
      </c>
      <c r="C315" t="s">
        <v>450</v>
      </c>
      <c r="D315" t="s">
        <v>1866</v>
      </c>
      <c r="E315" t="s">
        <v>1894</v>
      </c>
      <c r="G315" t="s">
        <v>1888</v>
      </c>
      <c r="H315" t="s">
        <v>1880</v>
      </c>
      <c r="I315" t="s">
        <v>1870</v>
      </c>
      <c r="J315" t="s">
        <v>1882</v>
      </c>
      <c r="K315" t="s">
        <v>1871</v>
      </c>
      <c r="L315" t="s">
        <v>1871</v>
      </c>
      <c r="M315" t="s">
        <v>1871</v>
      </c>
      <c r="N315" t="s">
        <v>1871</v>
      </c>
      <c r="O315" t="s">
        <v>1871</v>
      </c>
      <c r="P315" t="s">
        <v>1871</v>
      </c>
      <c r="Q315" t="s">
        <v>1871</v>
      </c>
      <c r="R315" t="s">
        <v>1871</v>
      </c>
      <c r="S315" t="s">
        <v>1892</v>
      </c>
      <c r="T315" t="s">
        <v>2059</v>
      </c>
      <c r="U315" t="s">
        <v>1877</v>
      </c>
      <c r="V315" t="s">
        <v>1877</v>
      </c>
      <c r="W315">
        <v>0</v>
      </c>
      <c r="X315">
        <v>1</v>
      </c>
      <c r="Y315">
        <v>0</v>
      </c>
      <c r="Z315">
        <v>3</v>
      </c>
      <c r="AA315">
        <v>1</v>
      </c>
      <c r="AB315">
        <v>3</v>
      </c>
      <c r="AC315">
        <v>5</v>
      </c>
      <c r="AD315">
        <v>5</v>
      </c>
      <c r="AE315">
        <v>5</v>
      </c>
      <c r="AF315">
        <v>5</v>
      </c>
      <c r="AG315">
        <v>5</v>
      </c>
      <c r="AH315">
        <v>5</v>
      </c>
      <c r="AI315">
        <v>5</v>
      </c>
      <c r="AJ315">
        <v>5</v>
      </c>
      <c r="AK315" t="s">
        <v>1528</v>
      </c>
    </row>
    <row r="316" spans="1:37" x14ac:dyDescent="0.25">
      <c r="A316" t="s">
        <v>644</v>
      </c>
      <c r="B316" t="s">
        <v>62</v>
      </c>
      <c r="C316" t="s">
        <v>374</v>
      </c>
      <c r="D316" t="s">
        <v>1866</v>
      </c>
      <c r="E316" t="s">
        <v>1867</v>
      </c>
      <c r="G316" t="s">
        <v>1868</v>
      </c>
      <c r="H316" t="s">
        <v>1880</v>
      </c>
      <c r="I316" t="s">
        <v>1870</v>
      </c>
      <c r="J316" t="s">
        <v>1882</v>
      </c>
      <c r="K316" t="s">
        <v>1871</v>
      </c>
      <c r="L316" t="s">
        <v>1871</v>
      </c>
      <c r="M316" t="s">
        <v>1871</v>
      </c>
      <c r="N316" t="s">
        <v>1872</v>
      </c>
      <c r="O316" t="s">
        <v>1871</v>
      </c>
      <c r="P316" t="s">
        <v>1871</v>
      </c>
      <c r="Q316" t="s">
        <v>1871</v>
      </c>
      <c r="R316" t="s">
        <v>1871</v>
      </c>
      <c r="S316" t="s">
        <v>1966</v>
      </c>
      <c r="T316" t="s">
        <v>2060</v>
      </c>
      <c r="U316" t="s">
        <v>1877</v>
      </c>
      <c r="V316" t="s">
        <v>1877</v>
      </c>
      <c r="W316">
        <v>0</v>
      </c>
      <c r="X316">
        <v>5</v>
      </c>
      <c r="Y316">
        <v>0</v>
      </c>
      <c r="Z316">
        <v>3</v>
      </c>
      <c r="AA316">
        <v>2</v>
      </c>
      <c r="AB316">
        <v>3</v>
      </c>
      <c r="AC316">
        <v>5</v>
      </c>
      <c r="AD316">
        <v>5</v>
      </c>
      <c r="AE316">
        <v>5</v>
      </c>
      <c r="AF316">
        <v>4</v>
      </c>
      <c r="AG316">
        <v>5</v>
      </c>
      <c r="AH316">
        <v>5</v>
      </c>
      <c r="AI316">
        <v>5</v>
      </c>
      <c r="AJ316">
        <v>5</v>
      </c>
      <c r="AK316" t="s">
        <v>644</v>
      </c>
    </row>
    <row r="317" spans="1:37" x14ac:dyDescent="0.25">
      <c r="A317" t="s">
        <v>657</v>
      </c>
      <c r="B317" t="s">
        <v>64</v>
      </c>
      <c r="C317" t="s">
        <v>406</v>
      </c>
      <c r="D317" t="s">
        <v>1866</v>
      </c>
      <c r="E317" t="s">
        <v>1867</v>
      </c>
      <c r="G317" t="s">
        <v>1868</v>
      </c>
      <c r="H317" t="s">
        <v>1887</v>
      </c>
      <c r="I317" t="s">
        <v>1870</v>
      </c>
      <c r="J317" t="s">
        <v>1866</v>
      </c>
      <c r="K317" t="s">
        <v>1871</v>
      </c>
      <c r="L317" t="s">
        <v>1871</v>
      </c>
      <c r="M317" t="s">
        <v>1871</v>
      </c>
      <c r="N317" t="s">
        <v>1871</v>
      </c>
      <c r="O317" t="s">
        <v>1871</v>
      </c>
      <c r="P317" t="s">
        <v>1871</v>
      </c>
      <c r="Q317" t="s">
        <v>1871</v>
      </c>
      <c r="R317" t="s">
        <v>1871</v>
      </c>
      <c r="S317" t="s">
        <v>1903</v>
      </c>
      <c r="T317" t="s">
        <v>1903</v>
      </c>
      <c r="U317" t="s">
        <v>1877</v>
      </c>
      <c r="V317" t="s">
        <v>1877</v>
      </c>
      <c r="W317">
        <v>0</v>
      </c>
      <c r="X317">
        <v>5</v>
      </c>
      <c r="Y317">
        <v>0</v>
      </c>
      <c r="AA317">
        <v>2</v>
      </c>
      <c r="AB317">
        <v>3</v>
      </c>
      <c r="AC317">
        <v>5</v>
      </c>
      <c r="AD317">
        <v>5</v>
      </c>
      <c r="AE317">
        <v>5</v>
      </c>
      <c r="AF317">
        <v>5</v>
      </c>
      <c r="AG317">
        <v>5</v>
      </c>
      <c r="AH317">
        <v>5</v>
      </c>
      <c r="AI317">
        <v>5</v>
      </c>
      <c r="AJ317">
        <v>5</v>
      </c>
      <c r="AK317" t="s">
        <v>657</v>
      </c>
    </row>
    <row r="318" spans="1:37" x14ac:dyDescent="0.25">
      <c r="A318" t="s">
        <v>195</v>
      </c>
      <c r="B318" t="s">
        <v>65</v>
      </c>
      <c r="C318" t="s">
        <v>365</v>
      </c>
      <c r="D318" t="s">
        <v>1866</v>
      </c>
      <c r="E318" t="s">
        <v>1867</v>
      </c>
      <c r="G318" t="s">
        <v>1878</v>
      </c>
      <c r="H318" t="s">
        <v>1880</v>
      </c>
      <c r="I318" t="s">
        <v>1870</v>
      </c>
      <c r="J318" t="s">
        <v>1882</v>
      </c>
      <c r="K318" t="s">
        <v>1871</v>
      </c>
      <c r="L318" t="s">
        <v>1871</v>
      </c>
      <c r="M318" t="s">
        <v>1871</v>
      </c>
      <c r="N318" t="s">
        <v>1871</v>
      </c>
      <c r="O318" t="s">
        <v>1871</v>
      </c>
      <c r="P318" t="s">
        <v>1872</v>
      </c>
      <c r="Q318" t="s">
        <v>1872</v>
      </c>
      <c r="R318" t="s">
        <v>1871</v>
      </c>
      <c r="S318" t="s">
        <v>1943</v>
      </c>
      <c r="T318" t="s">
        <v>2061</v>
      </c>
      <c r="U318" t="s">
        <v>1877</v>
      </c>
      <c r="V318" t="s">
        <v>1877</v>
      </c>
      <c r="W318">
        <v>0</v>
      </c>
      <c r="X318">
        <v>5</v>
      </c>
      <c r="Y318">
        <v>0</v>
      </c>
      <c r="Z318">
        <v>3</v>
      </c>
      <c r="AA318">
        <v>3</v>
      </c>
      <c r="AB318">
        <v>3</v>
      </c>
      <c r="AC318">
        <v>5</v>
      </c>
      <c r="AD318">
        <v>5</v>
      </c>
      <c r="AE318">
        <v>5</v>
      </c>
      <c r="AF318">
        <v>5</v>
      </c>
      <c r="AG318">
        <v>5</v>
      </c>
      <c r="AH318">
        <v>4</v>
      </c>
      <c r="AI318">
        <v>4</v>
      </c>
      <c r="AJ318">
        <v>5</v>
      </c>
      <c r="AK318" t="s">
        <v>195</v>
      </c>
    </row>
    <row r="319" spans="1:37" x14ac:dyDescent="0.25">
      <c r="A319" t="s">
        <v>1626</v>
      </c>
      <c r="B319" t="s">
        <v>65</v>
      </c>
      <c r="C319" t="s">
        <v>370</v>
      </c>
      <c r="D319" t="s">
        <v>1866</v>
      </c>
      <c r="E319" t="s">
        <v>1884</v>
      </c>
      <c r="G319" t="s">
        <v>1878</v>
      </c>
      <c r="H319" t="s">
        <v>1880</v>
      </c>
      <c r="I319" t="s">
        <v>1883</v>
      </c>
      <c r="J319" t="s">
        <v>1882</v>
      </c>
      <c r="K319" t="s">
        <v>1871</v>
      </c>
      <c r="L319" t="s">
        <v>1871</v>
      </c>
      <c r="M319" t="s">
        <v>1871</v>
      </c>
      <c r="N319" t="s">
        <v>1871</v>
      </c>
      <c r="O319" t="s">
        <v>1871</v>
      </c>
      <c r="P319" t="s">
        <v>1871</v>
      </c>
      <c r="Q319" t="s">
        <v>1871</v>
      </c>
      <c r="R319" t="s">
        <v>1871</v>
      </c>
      <c r="S319" t="s">
        <v>2062</v>
      </c>
      <c r="T319" t="s">
        <v>2063</v>
      </c>
      <c r="U319" t="s">
        <v>1877</v>
      </c>
      <c r="V319" t="s">
        <v>1877</v>
      </c>
      <c r="W319">
        <v>0</v>
      </c>
      <c r="X319">
        <v>3</v>
      </c>
      <c r="Y319">
        <v>0</v>
      </c>
      <c r="Z319">
        <v>3</v>
      </c>
      <c r="AA319">
        <v>3</v>
      </c>
      <c r="AB319">
        <v>3</v>
      </c>
      <c r="AC319">
        <v>5</v>
      </c>
      <c r="AD319">
        <v>5</v>
      </c>
      <c r="AE319">
        <v>5</v>
      </c>
      <c r="AF319">
        <v>5</v>
      </c>
      <c r="AG319">
        <v>5</v>
      </c>
      <c r="AH319">
        <v>5</v>
      </c>
      <c r="AI319">
        <v>5</v>
      </c>
      <c r="AJ319">
        <v>5</v>
      </c>
      <c r="AK319" t="s">
        <v>1626</v>
      </c>
    </row>
    <row r="320" spans="1:37" x14ac:dyDescent="0.25">
      <c r="A320" t="s">
        <v>196</v>
      </c>
      <c r="B320" t="s">
        <v>66</v>
      </c>
      <c r="C320" t="s">
        <v>448</v>
      </c>
      <c r="D320" t="s">
        <v>1866</v>
      </c>
      <c r="E320" t="s">
        <v>1867</v>
      </c>
      <c r="G320" t="s">
        <v>1878</v>
      </c>
      <c r="H320" t="s">
        <v>1880</v>
      </c>
      <c r="I320" t="s">
        <v>1870</v>
      </c>
      <c r="J320" t="s">
        <v>1882</v>
      </c>
      <c r="K320" t="s">
        <v>1871</v>
      </c>
      <c r="L320" t="s">
        <v>1871</v>
      </c>
      <c r="M320" t="s">
        <v>1871</v>
      </c>
      <c r="N320" t="s">
        <v>1871</v>
      </c>
      <c r="O320" t="s">
        <v>1871</v>
      </c>
      <c r="P320" t="s">
        <v>1871</v>
      </c>
      <c r="Q320" t="s">
        <v>1871</v>
      </c>
      <c r="R320" t="s">
        <v>1871</v>
      </c>
      <c r="S320" t="s">
        <v>2064</v>
      </c>
      <c r="T320" t="s">
        <v>2065</v>
      </c>
      <c r="U320" t="s">
        <v>1877</v>
      </c>
      <c r="V320" t="s">
        <v>1877</v>
      </c>
      <c r="W320">
        <v>0</v>
      </c>
      <c r="X320">
        <v>5</v>
      </c>
      <c r="Y320">
        <v>0</v>
      </c>
      <c r="Z320">
        <v>3</v>
      </c>
      <c r="AA320">
        <v>3</v>
      </c>
      <c r="AB320">
        <v>3</v>
      </c>
      <c r="AC320">
        <v>5</v>
      </c>
      <c r="AD320">
        <v>5</v>
      </c>
      <c r="AE320">
        <v>5</v>
      </c>
      <c r="AF320">
        <v>5</v>
      </c>
      <c r="AG320">
        <v>5</v>
      </c>
      <c r="AH320">
        <v>5</v>
      </c>
      <c r="AI320">
        <v>5</v>
      </c>
      <c r="AJ320">
        <v>5</v>
      </c>
      <c r="AK320" t="s">
        <v>196</v>
      </c>
    </row>
    <row r="321" spans="1:37" x14ac:dyDescent="0.25">
      <c r="A321" t="s">
        <v>196</v>
      </c>
      <c r="B321" t="s">
        <v>66</v>
      </c>
      <c r="C321" t="s">
        <v>448</v>
      </c>
      <c r="D321" t="s">
        <v>1866</v>
      </c>
      <c r="E321" t="s">
        <v>1867</v>
      </c>
      <c r="G321" t="s">
        <v>1878</v>
      </c>
      <c r="H321" t="s">
        <v>1880</v>
      </c>
      <c r="I321" t="s">
        <v>1870</v>
      </c>
      <c r="J321" t="s">
        <v>1866</v>
      </c>
      <c r="K321" t="s">
        <v>1871</v>
      </c>
      <c r="L321" t="s">
        <v>1871</v>
      </c>
      <c r="M321" t="s">
        <v>1871</v>
      </c>
      <c r="N321" t="s">
        <v>1871</v>
      </c>
      <c r="O321" t="s">
        <v>1871</v>
      </c>
      <c r="P321" t="s">
        <v>1871</v>
      </c>
      <c r="Q321" t="s">
        <v>1871</v>
      </c>
      <c r="R321" t="s">
        <v>1871</v>
      </c>
      <c r="S321" t="s">
        <v>1903</v>
      </c>
      <c r="T321" t="s">
        <v>2066</v>
      </c>
      <c r="U321" t="s">
        <v>1877</v>
      </c>
      <c r="V321" t="s">
        <v>1877</v>
      </c>
      <c r="W321">
        <v>0</v>
      </c>
      <c r="X321">
        <v>5</v>
      </c>
      <c r="Y321">
        <v>0</v>
      </c>
      <c r="Z321">
        <v>3</v>
      </c>
      <c r="AA321">
        <v>3</v>
      </c>
      <c r="AB321">
        <v>3</v>
      </c>
      <c r="AC321">
        <v>5</v>
      </c>
      <c r="AD321">
        <v>5</v>
      </c>
      <c r="AE321">
        <v>5</v>
      </c>
      <c r="AF321">
        <v>5</v>
      </c>
      <c r="AG321">
        <v>5</v>
      </c>
      <c r="AH321">
        <v>5</v>
      </c>
      <c r="AI321">
        <v>5</v>
      </c>
      <c r="AJ321">
        <v>5</v>
      </c>
      <c r="AK321" t="s">
        <v>196</v>
      </c>
    </row>
    <row r="322" spans="1:37" x14ac:dyDescent="0.25">
      <c r="A322" t="s">
        <v>197</v>
      </c>
      <c r="B322" t="s">
        <v>68</v>
      </c>
      <c r="C322" t="s">
        <v>368</v>
      </c>
      <c r="D322" t="s">
        <v>1866</v>
      </c>
      <c r="E322" t="s">
        <v>1867</v>
      </c>
      <c r="G322" t="s">
        <v>1868</v>
      </c>
      <c r="H322" t="s">
        <v>1869</v>
      </c>
      <c r="I322" t="s">
        <v>1883</v>
      </c>
      <c r="J322" t="s">
        <v>1882</v>
      </c>
      <c r="K322" t="s">
        <v>1871</v>
      </c>
      <c r="L322" t="s">
        <v>1871</v>
      </c>
      <c r="M322" t="s">
        <v>1871</v>
      </c>
      <c r="N322" t="s">
        <v>1871</v>
      </c>
      <c r="O322" t="s">
        <v>1871</v>
      </c>
      <c r="P322" t="s">
        <v>1871</v>
      </c>
      <c r="Q322" t="s">
        <v>1871</v>
      </c>
      <c r="R322" t="s">
        <v>1871</v>
      </c>
      <c r="S322" t="s">
        <v>2067</v>
      </c>
      <c r="T322" t="s">
        <v>2068</v>
      </c>
      <c r="U322" t="s">
        <v>1877</v>
      </c>
      <c r="V322" t="s">
        <v>1877</v>
      </c>
      <c r="W322">
        <v>0</v>
      </c>
      <c r="X322">
        <v>5</v>
      </c>
      <c r="Y322">
        <v>0</v>
      </c>
      <c r="Z322">
        <v>2</v>
      </c>
      <c r="AA322">
        <v>2</v>
      </c>
      <c r="AB322">
        <v>3</v>
      </c>
      <c r="AC322">
        <v>5</v>
      </c>
      <c r="AD322">
        <v>5</v>
      </c>
      <c r="AE322">
        <v>5</v>
      </c>
      <c r="AF322">
        <v>5</v>
      </c>
      <c r="AG322">
        <v>5</v>
      </c>
      <c r="AH322">
        <v>5</v>
      </c>
      <c r="AI322">
        <v>5</v>
      </c>
      <c r="AJ322">
        <v>5</v>
      </c>
      <c r="AK322" t="s">
        <v>197</v>
      </c>
    </row>
    <row r="323" spans="1:37" x14ac:dyDescent="0.25">
      <c r="A323" t="s">
        <v>1299</v>
      </c>
      <c r="B323" t="s">
        <v>68</v>
      </c>
      <c r="C323" t="s">
        <v>406</v>
      </c>
      <c r="D323" t="s">
        <v>1866</v>
      </c>
      <c r="E323" t="s">
        <v>1879</v>
      </c>
      <c r="G323" t="s">
        <v>1878</v>
      </c>
      <c r="H323" t="s">
        <v>1869</v>
      </c>
      <c r="I323" t="s">
        <v>1870</v>
      </c>
      <c r="J323" t="s">
        <v>1882</v>
      </c>
      <c r="K323" t="s">
        <v>1871</v>
      </c>
      <c r="L323" t="s">
        <v>1871</v>
      </c>
      <c r="M323" t="s">
        <v>1871</v>
      </c>
      <c r="N323" t="s">
        <v>1871</v>
      </c>
      <c r="O323" t="s">
        <v>1873</v>
      </c>
      <c r="P323" t="s">
        <v>1871</v>
      </c>
      <c r="Q323" t="s">
        <v>1871</v>
      </c>
      <c r="R323" t="s">
        <v>1871</v>
      </c>
      <c r="T323" t="s">
        <v>2069</v>
      </c>
      <c r="U323" t="s">
        <v>1877</v>
      </c>
      <c r="V323" t="s">
        <v>1877</v>
      </c>
      <c r="W323">
        <v>0</v>
      </c>
      <c r="X323">
        <v>4</v>
      </c>
      <c r="Y323">
        <v>0</v>
      </c>
      <c r="Z323">
        <v>2</v>
      </c>
      <c r="AA323">
        <v>3</v>
      </c>
      <c r="AB323">
        <v>3</v>
      </c>
      <c r="AC323">
        <v>5</v>
      </c>
      <c r="AD323">
        <v>5</v>
      </c>
      <c r="AE323">
        <v>5</v>
      </c>
      <c r="AF323">
        <v>5</v>
      </c>
      <c r="AG323">
        <v>3</v>
      </c>
      <c r="AH323">
        <v>5</v>
      </c>
      <c r="AI323">
        <v>5</v>
      </c>
      <c r="AJ323">
        <v>5</v>
      </c>
      <c r="AK323" t="s">
        <v>1299</v>
      </c>
    </row>
    <row r="324" spans="1:37" x14ac:dyDescent="0.25">
      <c r="A324" t="s">
        <v>1316</v>
      </c>
      <c r="B324" t="s">
        <v>68</v>
      </c>
      <c r="C324" t="s">
        <v>450</v>
      </c>
      <c r="D324" t="s">
        <v>1866</v>
      </c>
      <c r="E324" t="s">
        <v>1867</v>
      </c>
      <c r="G324" t="s">
        <v>1878</v>
      </c>
      <c r="H324" t="s">
        <v>1880</v>
      </c>
      <c r="I324" t="s">
        <v>1870</v>
      </c>
      <c r="J324" t="s">
        <v>1882</v>
      </c>
      <c r="K324" t="s">
        <v>1871</v>
      </c>
      <c r="L324" t="s">
        <v>1871</v>
      </c>
      <c r="M324" t="s">
        <v>1871</v>
      </c>
      <c r="N324" t="s">
        <v>1871</v>
      </c>
      <c r="O324" t="s">
        <v>1871</v>
      </c>
      <c r="P324" t="s">
        <v>1871</v>
      </c>
      <c r="Q324" t="s">
        <v>1871</v>
      </c>
      <c r="R324" t="s">
        <v>1871</v>
      </c>
      <c r="S324" t="s">
        <v>1911</v>
      </c>
      <c r="T324" t="s">
        <v>2041</v>
      </c>
      <c r="U324" t="s">
        <v>1877</v>
      </c>
      <c r="V324" t="s">
        <v>1866</v>
      </c>
      <c r="W324">
        <v>0</v>
      </c>
      <c r="X324">
        <v>5</v>
      </c>
      <c r="Y324">
        <v>0</v>
      </c>
      <c r="Z324">
        <v>3</v>
      </c>
      <c r="AA324">
        <v>3</v>
      </c>
      <c r="AB324">
        <v>3</v>
      </c>
      <c r="AC324">
        <v>5</v>
      </c>
      <c r="AD324">
        <v>5</v>
      </c>
      <c r="AE324">
        <v>5</v>
      </c>
      <c r="AF324">
        <v>5</v>
      </c>
      <c r="AG324">
        <v>5</v>
      </c>
      <c r="AH324">
        <v>5</v>
      </c>
      <c r="AI324">
        <v>5</v>
      </c>
      <c r="AJ324">
        <v>5</v>
      </c>
      <c r="AK324" t="s">
        <v>1316</v>
      </c>
    </row>
    <row r="325" spans="1:37" x14ac:dyDescent="0.25">
      <c r="A325" t="s">
        <v>1419</v>
      </c>
      <c r="B325" t="s">
        <v>68</v>
      </c>
      <c r="C325" t="s">
        <v>500</v>
      </c>
      <c r="D325" t="s">
        <v>1866</v>
      </c>
      <c r="E325" t="s">
        <v>1867</v>
      </c>
      <c r="G325" t="s">
        <v>1878</v>
      </c>
      <c r="H325" t="s">
        <v>1869</v>
      </c>
      <c r="I325" t="s">
        <v>1870</v>
      </c>
      <c r="J325" t="s">
        <v>1882</v>
      </c>
      <c r="K325" t="s">
        <v>1871</v>
      </c>
      <c r="L325" t="s">
        <v>1871</v>
      </c>
      <c r="M325" t="s">
        <v>1871</v>
      </c>
      <c r="N325" t="s">
        <v>1871</v>
      </c>
      <c r="O325" t="s">
        <v>1871</v>
      </c>
      <c r="P325" t="s">
        <v>1871</v>
      </c>
      <c r="Q325" t="s">
        <v>1871</v>
      </c>
      <c r="R325" t="s">
        <v>1871</v>
      </c>
      <c r="S325" t="s">
        <v>1911</v>
      </c>
      <c r="T325" t="s">
        <v>2070</v>
      </c>
      <c r="U325" t="s">
        <v>1877</v>
      </c>
      <c r="V325" t="s">
        <v>1877</v>
      </c>
      <c r="W325">
        <v>0</v>
      </c>
      <c r="X325">
        <v>5</v>
      </c>
      <c r="Y325">
        <v>0</v>
      </c>
      <c r="Z325">
        <v>2</v>
      </c>
      <c r="AA325">
        <v>3</v>
      </c>
      <c r="AB325">
        <v>3</v>
      </c>
      <c r="AC325">
        <v>5</v>
      </c>
      <c r="AD325">
        <v>5</v>
      </c>
      <c r="AE325">
        <v>5</v>
      </c>
      <c r="AF325">
        <v>5</v>
      </c>
      <c r="AG325">
        <v>5</v>
      </c>
      <c r="AH325">
        <v>5</v>
      </c>
      <c r="AI325">
        <v>5</v>
      </c>
      <c r="AJ325">
        <v>5</v>
      </c>
      <c r="AK325" t="s">
        <v>1419</v>
      </c>
    </row>
    <row r="326" spans="1:37" x14ac:dyDescent="0.25">
      <c r="A326" t="s">
        <v>1419</v>
      </c>
      <c r="B326" t="s">
        <v>68</v>
      </c>
      <c r="C326" t="s">
        <v>500</v>
      </c>
      <c r="D326" t="s">
        <v>1866</v>
      </c>
      <c r="E326" t="s">
        <v>1879</v>
      </c>
      <c r="G326" t="s">
        <v>1868</v>
      </c>
      <c r="H326" t="s">
        <v>1869</v>
      </c>
      <c r="I326" t="s">
        <v>1883</v>
      </c>
      <c r="J326" t="s">
        <v>1882</v>
      </c>
      <c r="K326" t="s">
        <v>1871</v>
      </c>
      <c r="L326" t="s">
        <v>1871</v>
      </c>
      <c r="M326" t="s">
        <v>1871</v>
      </c>
      <c r="N326" t="s">
        <v>1872</v>
      </c>
      <c r="O326" t="s">
        <v>1871</v>
      </c>
      <c r="P326" t="s">
        <v>1871</v>
      </c>
      <c r="Q326" t="s">
        <v>1871</v>
      </c>
      <c r="R326" t="s">
        <v>1872</v>
      </c>
      <c r="T326" t="s">
        <v>2071</v>
      </c>
      <c r="U326" t="s">
        <v>1877</v>
      </c>
      <c r="V326" t="s">
        <v>1877</v>
      </c>
      <c r="W326">
        <v>0</v>
      </c>
      <c r="X326">
        <v>4</v>
      </c>
      <c r="Y326">
        <v>0</v>
      </c>
      <c r="Z326">
        <v>2</v>
      </c>
      <c r="AA326">
        <v>2</v>
      </c>
      <c r="AB326">
        <v>3</v>
      </c>
      <c r="AC326">
        <v>5</v>
      </c>
      <c r="AD326">
        <v>5</v>
      </c>
      <c r="AE326">
        <v>5</v>
      </c>
      <c r="AF326">
        <v>4</v>
      </c>
      <c r="AG326">
        <v>5</v>
      </c>
      <c r="AH326">
        <v>5</v>
      </c>
      <c r="AI326">
        <v>5</v>
      </c>
      <c r="AJ326">
        <v>4</v>
      </c>
      <c r="AK326" t="s">
        <v>1419</v>
      </c>
    </row>
    <row r="327" spans="1:37" x14ac:dyDescent="0.25">
      <c r="A327" t="s">
        <v>198</v>
      </c>
      <c r="B327" t="s">
        <v>69</v>
      </c>
      <c r="C327" t="s">
        <v>406</v>
      </c>
      <c r="D327" t="s">
        <v>1866</v>
      </c>
      <c r="E327" t="s">
        <v>1867</v>
      </c>
      <c r="G327" t="s">
        <v>1878</v>
      </c>
      <c r="H327" t="s">
        <v>1880</v>
      </c>
      <c r="I327" t="s">
        <v>1870</v>
      </c>
      <c r="J327" t="s">
        <v>1882</v>
      </c>
      <c r="K327" t="s">
        <v>1871</v>
      </c>
      <c r="L327" t="s">
        <v>1871</v>
      </c>
      <c r="M327" t="s">
        <v>1871</v>
      </c>
      <c r="N327" t="s">
        <v>1871</v>
      </c>
      <c r="O327" t="s">
        <v>1871</v>
      </c>
      <c r="P327" t="s">
        <v>1871</v>
      </c>
      <c r="Q327" t="s">
        <v>1871</v>
      </c>
      <c r="R327" t="s">
        <v>1871</v>
      </c>
      <c r="S327" t="s">
        <v>2072</v>
      </c>
      <c r="T327" t="s">
        <v>2073</v>
      </c>
      <c r="U327" t="s">
        <v>1877</v>
      </c>
      <c r="V327" t="s">
        <v>1877</v>
      </c>
      <c r="W327">
        <v>0</v>
      </c>
      <c r="X327">
        <v>5</v>
      </c>
      <c r="Y327">
        <v>0</v>
      </c>
      <c r="Z327">
        <v>3</v>
      </c>
      <c r="AA327">
        <v>3</v>
      </c>
      <c r="AB327">
        <v>3</v>
      </c>
      <c r="AC327">
        <v>5</v>
      </c>
      <c r="AD327">
        <v>5</v>
      </c>
      <c r="AE327">
        <v>5</v>
      </c>
      <c r="AF327">
        <v>5</v>
      </c>
      <c r="AG327">
        <v>5</v>
      </c>
      <c r="AH327">
        <v>5</v>
      </c>
      <c r="AI327">
        <v>5</v>
      </c>
      <c r="AJ327">
        <v>5</v>
      </c>
      <c r="AK327" t="s">
        <v>198</v>
      </c>
    </row>
    <row r="328" spans="1:37" x14ac:dyDescent="0.25">
      <c r="A328" t="s">
        <v>1638</v>
      </c>
      <c r="B328" t="s">
        <v>69</v>
      </c>
      <c r="C328" t="s">
        <v>532</v>
      </c>
      <c r="D328" t="s">
        <v>1866</v>
      </c>
      <c r="E328" t="s">
        <v>1867</v>
      </c>
      <c r="G328" t="s">
        <v>1878</v>
      </c>
      <c r="H328" t="s">
        <v>1880</v>
      </c>
      <c r="I328" t="s">
        <v>1870</v>
      </c>
      <c r="J328" t="s">
        <v>1866</v>
      </c>
      <c r="K328" t="s">
        <v>1871</v>
      </c>
      <c r="L328" t="s">
        <v>1871</v>
      </c>
      <c r="M328" t="s">
        <v>1871</v>
      </c>
      <c r="N328" t="s">
        <v>1871</v>
      </c>
      <c r="O328" t="s">
        <v>1871</v>
      </c>
      <c r="P328" t="s">
        <v>1871</v>
      </c>
      <c r="Q328" t="s">
        <v>1871</v>
      </c>
      <c r="R328" t="s">
        <v>1871</v>
      </c>
      <c r="T328" t="s">
        <v>1903</v>
      </c>
      <c r="U328" t="s">
        <v>1877</v>
      </c>
      <c r="V328" t="s">
        <v>1877</v>
      </c>
      <c r="W328">
        <v>0</v>
      </c>
      <c r="X328">
        <v>5</v>
      </c>
      <c r="Y328">
        <v>0</v>
      </c>
      <c r="Z328">
        <v>3</v>
      </c>
      <c r="AA328">
        <v>3</v>
      </c>
      <c r="AB328">
        <v>3</v>
      </c>
      <c r="AC328">
        <v>5</v>
      </c>
      <c r="AD328">
        <v>5</v>
      </c>
      <c r="AE328">
        <v>5</v>
      </c>
      <c r="AF328">
        <v>5</v>
      </c>
      <c r="AG328">
        <v>5</v>
      </c>
      <c r="AH328">
        <v>5</v>
      </c>
      <c r="AI328">
        <v>5</v>
      </c>
      <c r="AJ328">
        <v>5</v>
      </c>
      <c r="AK328" t="s">
        <v>1638</v>
      </c>
    </row>
    <row r="329" spans="1:37" x14ac:dyDescent="0.25">
      <c r="A329" t="s">
        <v>1638</v>
      </c>
      <c r="B329" t="s">
        <v>69</v>
      </c>
      <c r="C329" t="s">
        <v>532</v>
      </c>
      <c r="D329" t="s">
        <v>1877</v>
      </c>
      <c r="E329" t="s">
        <v>1867</v>
      </c>
      <c r="G329" t="s">
        <v>1878</v>
      </c>
      <c r="H329" t="s">
        <v>1880</v>
      </c>
      <c r="I329" t="s">
        <v>1870</v>
      </c>
      <c r="J329" t="s">
        <v>1882</v>
      </c>
      <c r="K329" t="s">
        <v>1871</v>
      </c>
      <c r="L329" t="s">
        <v>1871</v>
      </c>
      <c r="M329" t="s">
        <v>1872</v>
      </c>
      <c r="N329" t="s">
        <v>1872</v>
      </c>
      <c r="O329" t="s">
        <v>1871</v>
      </c>
      <c r="P329" t="s">
        <v>1871</v>
      </c>
      <c r="Q329" t="s">
        <v>1871</v>
      </c>
      <c r="R329" t="s">
        <v>1871</v>
      </c>
      <c r="S329" t="s">
        <v>2074</v>
      </c>
      <c r="T329" t="s">
        <v>2075</v>
      </c>
      <c r="U329" t="s">
        <v>1877</v>
      </c>
      <c r="V329" t="s">
        <v>1877</v>
      </c>
      <c r="W329">
        <v>1</v>
      </c>
      <c r="X329">
        <v>5</v>
      </c>
      <c r="Y329">
        <v>0</v>
      </c>
      <c r="Z329">
        <v>3</v>
      </c>
      <c r="AA329">
        <v>3</v>
      </c>
      <c r="AB329">
        <v>3</v>
      </c>
      <c r="AC329">
        <v>5</v>
      </c>
      <c r="AD329">
        <v>5</v>
      </c>
      <c r="AE329">
        <v>4</v>
      </c>
      <c r="AF329">
        <v>4</v>
      </c>
      <c r="AG329">
        <v>5</v>
      </c>
      <c r="AH329">
        <v>5</v>
      </c>
      <c r="AI329">
        <v>5</v>
      </c>
      <c r="AJ329">
        <v>5</v>
      </c>
      <c r="AK329" t="s">
        <v>1638</v>
      </c>
    </row>
    <row r="330" spans="1:37" x14ac:dyDescent="0.25">
      <c r="A330" t="s">
        <v>1640</v>
      </c>
      <c r="B330" t="s">
        <v>69</v>
      </c>
      <c r="C330" t="s">
        <v>953</v>
      </c>
      <c r="D330" t="s">
        <v>1866</v>
      </c>
      <c r="E330" t="s">
        <v>1867</v>
      </c>
      <c r="G330" t="s">
        <v>1878</v>
      </c>
      <c r="H330" t="s">
        <v>1880</v>
      </c>
      <c r="I330" t="s">
        <v>1883</v>
      </c>
      <c r="J330" t="s">
        <v>1882</v>
      </c>
      <c r="K330" t="s">
        <v>1871</v>
      </c>
      <c r="L330" t="s">
        <v>1871</v>
      </c>
      <c r="M330" t="s">
        <v>1871</v>
      </c>
      <c r="N330" t="s">
        <v>1871</v>
      </c>
      <c r="O330" t="s">
        <v>1871</v>
      </c>
      <c r="P330" t="s">
        <v>1871</v>
      </c>
      <c r="Q330" t="s">
        <v>1871</v>
      </c>
      <c r="R330" t="s">
        <v>1871</v>
      </c>
      <c r="S330" t="s">
        <v>1903</v>
      </c>
      <c r="T330" t="s">
        <v>1903</v>
      </c>
      <c r="U330" t="s">
        <v>1877</v>
      </c>
      <c r="V330" t="s">
        <v>1877</v>
      </c>
      <c r="W330">
        <v>0</v>
      </c>
      <c r="X330">
        <v>5</v>
      </c>
      <c r="Y330">
        <v>0</v>
      </c>
      <c r="Z330">
        <v>3</v>
      </c>
      <c r="AA330">
        <v>3</v>
      </c>
      <c r="AB330">
        <v>3</v>
      </c>
      <c r="AC330">
        <v>5</v>
      </c>
      <c r="AD330">
        <v>5</v>
      </c>
      <c r="AE330">
        <v>5</v>
      </c>
      <c r="AF330">
        <v>5</v>
      </c>
      <c r="AG330">
        <v>5</v>
      </c>
      <c r="AH330">
        <v>5</v>
      </c>
      <c r="AI330">
        <v>5</v>
      </c>
      <c r="AJ330">
        <v>5</v>
      </c>
      <c r="AK330" t="s">
        <v>1640</v>
      </c>
    </row>
    <row r="331" spans="1:37" x14ac:dyDescent="0.25">
      <c r="A331" t="s">
        <v>1640</v>
      </c>
      <c r="B331" t="s">
        <v>69</v>
      </c>
      <c r="C331" t="s">
        <v>953</v>
      </c>
      <c r="D331" t="s">
        <v>1866</v>
      </c>
      <c r="E331" t="s">
        <v>1867</v>
      </c>
      <c r="G331" t="s">
        <v>1868</v>
      </c>
      <c r="H331" t="s">
        <v>1880</v>
      </c>
      <c r="I331" t="s">
        <v>1870</v>
      </c>
      <c r="J331" t="s">
        <v>1882</v>
      </c>
      <c r="K331" t="s">
        <v>1871</v>
      </c>
      <c r="L331" t="s">
        <v>1871</v>
      </c>
      <c r="M331" t="s">
        <v>1871</v>
      </c>
      <c r="N331" t="s">
        <v>1871</v>
      </c>
      <c r="O331" t="s">
        <v>1873</v>
      </c>
      <c r="P331" t="s">
        <v>1873</v>
      </c>
      <c r="Q331" t="s">
        <v>1873</v>
      </c>
      <c r="R331" t="s">
        <v>1871</v>
      </c>
      <c r="S331" t="s">
        <v>1903</v>
      </c>
      <c r="T331" t="s">
        <v>1903</v>
      </c>
      <c r="U331" t="s">
        <v>1877</v>
      </c>
      <c r="V331" t="s">
        <v>1877</v>
      </c>
      <c r="W331">
        <v>0</v>
      </c>
      <c r="X331">
        <v>5</v>
      </c>
      <c r="Y331">
        <v>0</v>
      </c>
      <c r="Z331">
        <v>3</v>
      </c>
      <c r="AA331">
        <v>2</v>
      </c>
      <c r="AB331">
        <v>3</v>
      </c>
      <c r="AC331">
        <v>5</v>
      </c>
      <c r="AD331">
        <v>5</v>
      </c>
      <c r="AE331">
        <v>5</v>
      </c>
      <c r="AF331">
        <v>5</v>
      </c>
      <c r="AG331">
        <v>3</v>
      </c>
      <c r="AH331">
        <v>3</v>
      </c>
      <c r="AI331">
        <v>3</v>
      </c>
      <c r="AJ331">
        <v>5</v>
      </c>
      <c r="AK331" t="s">
        <v>1640</v>
      </c>
    </row>
    <row r="332" spans="1:37" x14ac:dyDescent="0.25">
      <c r="A332" t="s">
        <v>1641</v>
      </c>
      <c r="B332" t="s">
        <v>69</v>
      </c>
      <c r="C332" t="s">
        <v>536</v>
      </c>
      <c r="D332" t="s">
        <v>1866</v>
      </c>
      <c r="E332" t="s">
        <v>1867</v>
      </c>
      <c r="G332" t="s">
        <v>1878</v>
      </c>
      <c r="H332" t="s">
        <v>1880</v>
      </c>
      <c r="I332" t="s">
        <v>1870</v>
      </c>
      <c r="J332" t="s">
        <v>1882</v>
      </c>
      <c r="K332" t="s">
        <v>1871</v>
      </c>
      <c r="L332" t="s">
        <v>1871</v>
      </c>
      <c r="M332" t="s">
        <v>1871</v>
      </c>
      <c r="N332" t="s">
        <v>1871</v>
      </c>
      <c r="O332" t="s">
        <v>1871</v>
      </c>
      <c r="P332" t="s">
        <v>1871</v>
      </c>
      <c r="Q332" t="s">
        <v>1871</v>
      </c>
      <c r="R332" t="s">
        <v>1871</v>
      </c>
      <c r="S332" t="s">
        <v>2076</v>
      </c>
      <c r="T332" t="s">
        <v>2077</v>
      </c>
      <c r="U332" t="s">
        <v>1877</v>
      </c>
      <c r="V332" t="s">
        <v>1877</v>
      </c>
      <c r="W332">
        <v>0</v>
      </c>
      <c r="X332">
        <v>5</v>
      </c>
      <c r="Y332">
        <v>0</v>
      </c>
      <c r="Z332">
        <v>3</v>
      </c>
      <c r="AA332">
        <v>3</v>
      </c>
      <c r="AB332">
        <v>3</v>
      </c>
      <c r="AC332">
        <v>5</v>
      </c>
      <c r="AD332">
        <v>5</v>
      </c>
      <c r="AE332">
        <v>5</v>
      </c>
      <c r="AF332">
        <v>5</v>
      </c>
      <c r="AG332">
        <v>5</v>
      </c>
      <c r="AH332">
        <v>5</v>
      </c>
      <c r="AI332">
        <v>5</v>
      </c>
      <c r="AJ332">
        <v>5</v>
      </c>
      <c r="AK332" t="s">
        <v>1641</v>
      </c>
    </row>
    <row r="333" spans="1:37" x14ac:dyDescent="0.25">
      <c r="A333" t="s">
        <v>1641</v>
      </c>
      <c r="B333" t="s">
        <v>69</v>
      </c>
      <c r="C333" t="s">
        <v>536</v>
      </c>
      <c r="D333" t="s">
        <v>1866</v>
      </c>
      <c r="E333" t="s">
        <v>1867</v>
      </c>
      <c r="G333" t="s">
        <v>1878</v>
      </c>
      <c r="H333" t="s">
        <v>1869</v>
      </c>
      <c r="I333" t="s">
        <v>1883</v>
      </c>
      <c r="J333" t="s">
        <v>1882</v>
      </c>
      <c r="K333" t="s">
        <v>1871</v>
      </c>
      <c r="L333" t="s">
        <v>1872</v>
      </c>
      <c r="M333" t="s">
        <v>1872</v>
      </c>
      <c r="N333" t="s">
        <v>1871</v>
      </c>
      <c r="O333" t="s">
        <v>1872</v>
      </c>
      <c r="P333" t="s">
        <v>1871</v>
      </c>
      <c r="Q333" t="s">
        <v>1872</v>
      </c>
      <c r="R333" t="s">
        <v>1871</v>
      </c>
      <c r="S333" t="s">
        <v>2078</v>
      </c>
      <c r="T333" t="s">
        <v>2079</v>
      </c>
      <c r="U333" t="s">
        <v>1877</v>
      </c>
      <c r="V333" t="s">
        <v>1877</v>
      </c>
      <c r="W333">
        <v>0</v>
      </c>
      <c r="X333">
        <v>5</v>
      </c>
      <c r="Y333">
        <v>0</v>
      </c>
      <c r="Z333">
        <v>2</v>
      </c>
      <c r="AA333">
        <v>3</v>
      </c>
      <c r="AB333">
        <v>3</v>
      </c>
      <c r="AC333">
        <v>5</v>
      </c>
      <c r="AD333">
        <v>4</v>
      </c>
      <c r="AE333">
        <v>4</v>
      </c>
      <c r="AF333">
        <v>5</v>
      </c>
      <c r="AG333">
        <v>4</v>
      </c>
      <c r="AH333">
        <v>5</v>
      </c>
      <c r="AI333">
        <v>4</v>
      </c>
      <c r="AJ333">
        <v>5</v>
      </c>
      <c r="AK333" t="s">
        <v>1641</v>
      </c>
    </row>
    <row r="334" spans="1:37" x14ac:dyDescent="0.25">
      <c r="A334" t="s">
        <v>1644</v>
      </c>
      <c r="B334" t="s">
        <v>69</v>
      </c>
      <c r="C334" t="s">
        <v>540</v>
      </c>
      <c r="D334" t="s">
        <v>1866</v>
      </c>
      <c r="E334" t="s">
        <v>1867</v>
      </c>
      <c r="G334" t="s">
        <v>1868</v>
      </c>
      <c r="H334" t="s">
        <v>1869</v>
      </c>
      <c r="I334" t="s">
        <v>1870</v>
      </c>
      <c r="J334" t="s">
        <v>1866</v>
      </c>
      <c r="K334" t="s">
        <v>1871</v>
      </c>
      <c r="L334" t="s">
        <v>1871</v>
      </c>
      <c r="M334" t="s">
        <v>1871</v>
      </c>
      <c r="N334" t="s">
        <v>1871</v>
      </c>
      <c r="O334" t="s">
        <v>1871</v>
      </c>
      <c r="P334" t="s">
        <v>1871</v>
      </c>
      <c r="Q334" t="s">
        <v>1871</v>
      </c>
      <c r="R334" t="s">
        <v>1871</v>
      </c>
      <c r="S334" t="s">
        <v>1911</v>
      </c>
      <c r="T334" t="s">
        <v>2080</v>
      </c>
      <c r="U334" t="s">
        <v>1877</v>
      </c>
      <c r="V334" t="s">
        <v>1877</v>
      </c>
      <c r="W334">
        <v>0</v>
      </c>
      <c r="X334">
        <v>5</v>
      </c>
      <c r="Y334">
        <v>0</v>
      </c>
      <c r="Z334">
        <v>2</v>
      </c>
      <c r="AA334">
        <v>2</v>
      </c>
      <c r="AB334">
        <v>3</v>
      </c>
      <c r="AC334">
        <v>5</v>
      </c>
      <c r="AD334">
        <v>5</v>
      </c>
      <c r="AE334">
        <v>5</v>
      </c>
      <c r="AF334">
        <v>5</v>
      </c>
      <c r="AG334">
        <v>5</v>
      </c>
      <c r="AH334">
        <v>5</v>
      </c>
      <c r="AI334">
        <v>5</v>
      </c>
      <c r="AJ334">
        <v>5</v>
      </c>
      <c r="AK334" t="s">
        <v>1644</v>
      </c>
    </row>
    <row r="335" spans="1:37" x14ac:dyDescent="0.25">
      <c r="A335" t="s">
        <v>1645</v>
      </c>
      <c r="B335" t="s">
        <v>69</v>
      </c>
      <c r="C335" t="s">
        <v>460</v>
      </c>
      <c r="D335" t="s">
        <v>1866</v>
      </c>
      <c r="E335" t="s">
        <v>1879</v>
      </c>
      <c r="G335" t="s">
        <v>1868</v>
      </c>
      <c r="H335" t="s">
        <v>1880</v>
      </c>
      <c r="I335" t="s">
        <v>1883</v>
      </c>
      <c r="J335" t="s">
        <v>1882</v>
      </c>
      <c r="K335" t="s">
        <v>1871</v>
      </c>
      <c r="L335" t="s">
        <v>1871</v>
      </c>
      <c r="M335" t="s">
        <v>1871</v>
      </c>
      <c r="N335" t="s">
        <v>1871</v>
      </c>
      <c r="O335" t="s">
        <v>1871</v>
      </c>
      <c r="P335" t="s">
        <v>1871</v>
      </c>
      <c r="Q335" t="s">
        <v>1871</v>
      </c>
      <c r="R335" t="s">
        <v>1871</v>
      </c>
      <c r="S335" t="s">
        <v>1903</v>
      </c>
      <c r="T335" t="s">
        <v>1903</v>
      </c>
      <c r="U335" t="s">
        <v>1877</v>
      </c>
      <c r="V335" t="s">
        <v>1877</v>
      </c>
      <c r="W335">
        <v>0</v>
      </c>
      <c r="X335">
        <v>4</v>
      </c>
      <c r="Y335">
        <v>0</v>
      </c>
      <c r="Z335">
        <v>3</v>
      </c>
      <c r="AA335">
        <v>2</v>
      </c>
      <c r="AB335">
        <v>3</v>
      </c>
      <c r="AC335">
        <v>5</v>
      </c>
      <c r="AD335">
        <v>5</v>
      </c>
      <c r="AE335">
        <v>5</v>
      </c>
      <c r="AF335">
        <v>5</v>
      </c>
      <c r="AG335">
        <v>5</v>
      </c>
      <c r="AH335">
        <v>5</v>
      </c>
      <c r="AI335">
        <v>5</v>
      </c>
      <c r="AJ335">
        <v>5</v>
      </c>
      <c r="AK335" t="s">
        <v>1645</v>
      </c>
    </row>
    <row r="336" spans="1:37" x14ac:dyDescent="0.25">
      <c r="A336" t="s">
        <v>1645</v>
      </c>
      <c r="B336" t="s">
        <v>69</v>
      </c>
      <c r="C336" t="s">
        <v>460</v>
      </c>
      <c r="D336" t="s">
        <v>1866</v>
      </c>
      <c r="E336" t="s">
        <v>1867</v>
      </c>
      <c r="G336" t="s">
        <v>1868</v>
      </c>
      <c r="H336" t="s">
        <v>1880</v>
      </c>
      <c r="I336" t="s">
        <v>1870</v>
      </c>
      <c r="J336" t="s">
        <v>1882</v>
      </c>
      <c r="K336" t="s">
        <v>1871</v>
      </c>
      <c r="L336" t="s">
        <v>1871</v>
      </c>
      <c r="M336" t="s">
        <v>1871</v>
      </c>
      <c r="N336" t="s">
        <v>1871</v>
      </c>
      <c r="O336" t="s">
        <v>1871</v>
      </c>
      <c r="P336" t="s">
        <v>1871</v>
      </c>
      <c r="Q336" t="s">
        <v>1871</v>
      </c>
      <c r="R336" t="s">
        <v>1871</v>
      </c>
      <c r="S336" t="s">
        <v>2081</v>
      </c>
      <c r="T336" t="s">
        <v>2082</v>
      </c>
      <c r="U336" t="s">
        <v>1877</v>
      </c>
      <c r="V336" t="s">
        <v>1877</v>
      </c>
      <c r="W336">
        <v>0</v>
      </c>
      <c r="X336">
        <v>5</v>
      </c>
      <c r="Y336">
        <v>0</v>
      </c>
      <c r="Z336">
        <v>3</v>
      </c>
      <c r="AA336">
        <v>2</v>
      </c>
      <c r="AB336">
        <v>3</v>
      </c>
      <c r="AC336">
        <v>5</v>
      </c>
      <c r="AD336">
        <v>5</v>
      </c>
      <c r="AE336">
        <v>5</v>
      </c>
      <c r="AF336">
        <v>5</v>
      </c>
      <c r="AG336">
        <v>5</v>
      </c>
      <c r="AH336">
        <v>5</v>
      </c>
      <c r="AI336">
        <v>5</v>
      </c>
      <c r="AJ336">
        <v>5</v>
      </c>
      <c r="AK336" t="s">
        <v>1645</v>
      </c>
    </row>
    <row r="337" spans="1:37" x14ac:dyDescent="0.25">
      <c r="A337" t="s">
        <v>1645</v>
      </c>
      <c r="B337" t="s">
        <v>69</v>
      </c>
      <c r="C337" t="s">
        <v>460</v>
      </c>
      <c r="D337" t="s">
        <v>1866</v>
      </c>
      <c r="E337" t="s">
        <v>1867</v>
      </c>
      <c r="G337" t="s">
        <v>1868</v>
      </c>
      <c r="H337" t="s">
        <v>1869</v>
      </c>
      <c r="I337" t="s">
        <v>1870</v>
      </c>
      <c r="J337" t="s">
        <v>1882</v>
      </c>
      <c r="K337" t="s">
        <v>1871</v>
      </c>
      <c r="L337" t="s">
        <v>1871</v>
      </c>
      <c r="M337" t="s">
        <v>1871</v>
      </c>
      <c r="N337" t="s">
        <v>1871</v>
      </c>
      <c r="O337" t="s">
        <v>1873</v>
      </c>
      <c r="P337" t="s">
        <v>1872</v>
      </c>
      <c r="Q337" t="s">
        <v>1872</v>
      </c>
      <c r="R337" t="s">
        <v>1872</v>
      </c>
      <c r="S337" t="s">
        <v>1966</v>
      </c>
      <c r="T337" t="s">
        <v>2083</v>
      </c>
      <c r="U337" t="s">
        <v>1877</v>
      </c>
      <c r="V337" t="s">
        <v>1877</v>
      </c>
      <c r="W337">
        <v>0</v>
      </c>
      <c r="X337">
        <v>5</v>
      </c>
      <c r="Y337">
        <v>0</v>
      </c>
      <c r="Z337">
        <v>2</v>
      </c>
      <c r="AA337">
        <v>2</v>
      </c>
      <c r="AB337">
        <v>3</v>
      </c>
      <c r="AC337">
        <v>5</v>
      </c>
      <c r="AD337">
        <v>5</v>
      </c>
      <c r="AE337">
        <v>5</v>
      </c>
      <c r="AF337">
        <v>5</v>
      </c>
      <c r="AG337">
        <v>3</v>
      </c>
      <c r="AH337">
        <v>4</v>
      </c>
      <c r="AI337">
        <v>4</v>
      </c>
      <c r="AJ337">
        <v>4</v>
      </c>
      <c r="AK337" t="s">
        <v>1645</v>
      </c>
    </row>
    <row r="338" spans="1:37" x14ac:dyDescent="0.25">
      <c r="A338" t="s">
        <v>1645</v>
      </c>
      <c r="B338" t="s">
        <v>69</v>
      </c>
      <c r="C338" t="s">
        <v>460</v>
      </c>
      <c r="D338" t="s">
        <v>1866</v>
      </c>
      <c r="E338" t="s">
        <v>1879</v>
      </c>
      <c r="G338" t="s">
        <v>1878</v>
      </c>
      <c r="H338" t="s">
        <v>1869</v>
      </c>
      <c r="I338" t="s">
        <v>1870</v>
      </c>
      <c r="J338" t="s">
        <v>1866</v>
      </c>
      <c r="K338" t="s">
        <v>1871</v>
      </c>
      <c r="L338" t="s">
        <v>1871</v>
      </c>
      <c r="M338" t="s">
        <v>1871</v>
      </c>
      <c r="N338" t="s">
        <v>1872</v>
      </c>
      <c r="O338" t="s">
        <v>1872</v>
      </c>
      <c r="P338" t="s">
        <v>1871</v>
      </c>
      <c r="Q338" t="s">
        <v>1871</v>
      </c>
      <c r="R338" t="s">
        <v>1871</v>
      </c>
      <c r="S338" t="s">
        <v>2084</v>
      </c>
      <c r="T338" t="s">
        <v>1903</v>
      </c>
      <c r="U338" t="s">
        <v>1877</v>
      </c>
      <c r="V338" t="s">
        <v>1877</v>
      </c>
      <c r="W338">
        <v>0</v>
      </c>
      <c r="X338">
        <v>4</v>
      </c>
      <c r="Y338">
        <v>0</v>
      </c>
      <c r="Z338">
        <v>2</v>
      </c>
      <c r="AA338">
        <v>3</v>
      </c>
      <c r="AB338">
        <v>3</v>
      </c>
      <c r="AC338">
        <v>5</v>
      </c>
      <c r="AD338">
        <v>5</v>
      </c>
      <c r="AE338">
        <v>5</v>
      </c>
      <c r="AF338">
        <v>4</v>
      </c>
      <c r="AG338">
        <v>4</v>
      </c>
      <c r="AH338">
        <v>5</v>
      </c>
      <c r="AI338">
        <v>5</v>
      </c>
      <c r="AJ338">
        <v>5</v>
      </c>
      <c r="AK338" t="s">
        <v>1645</v>
      </c>
    </row>
    <row r="339" spans="1:37" x14ac:dyDescent="0.25">
      <c r="A339" t="s">
        <v>1645</v>
      </c>
      <c r="B339" t="s">
        <v>69</v>
      </c>
      <c r="C339" t="s">
        <v>460</v>
      </c>
      <c r="D339" t="s">
        <v>1866</v>
      </c>
      <c r="E339" t="s">
        <v>1867</v>
      </c>
      <c r="G339" t="s">
        <v>1868</v>
      </c>
      <c r="H339" t="s">
        <v>1869</v>
      </c>
      <c r="I339" t="s">
        <v>1870</v>
      </c>
      <c r="J339" t="s">
        <v>1866</v>
      </c>
      <c r="K339" t="s">
        <v>1871</v>
      </c>
      <c r="L339" t="s">
        <v>1871</v>
      </c>
      <c r="M339" t="s">
        <v>1872</v>
      </c>
      <c r="N339" t="s">
        <v>1872</v>
      </c>
      <c r="O339" t="s">
        <v>1873</v>
      </c>
      <c r="P339" t="s">
        <v>1872</v>
      </c>
      <c r="Q339" t="s">
        <v>1872</v>
      </c>
      <c r="R339" t="s">
        <v>1872</v>
      </c>
      <c r="S339" t="s">
        <v>1903</v>
      </c>
      <c r="T339" t="s">
        <v>2085</v>
      </c>
      <c r="U339" t="s">
        <v>1877</v>
      </c>
      <c r="V339" t="s">
        <v>1877</v>
      </c>
      <c r="W339">
        <v>0</v>
      </c>
      <c r="X339">
        <v>5</v>
      </c>
      <c r="Y339">
        <v>0</v>
      </c>
      <c r="Z339">
        <v>2</v>
      </c>
      <c r="AA339">
        <v>2</v>
      </c>
      <c r="AB339">
        <v>3</v>
      </c>
      <c r="AC339">
        <v>5</v>
      </c>
      <c r="AD339">
        <v>5</v>
      </c>
      <c r="AE339">
        <v>4</v>
      </c>
      <c r="AF339">
        <v>4</v>
      </c>
      <c r="AG339">
        <v>3</v>
      </c>
      <c r="AH339">
        <v>4</v>
      </c>
      <c r="AI339">
        <v>4</v>
      </c>
      <c r="AJ339">
        <v>4</v>
      </c>
      <c r="AK339" t="s">
        <v>1645</v>
      </c>
    </row>
    <row r="340" spans="1:37" x14ac:dyDescent="0.25">
      <c r="A340" t="s">
        <v>1645</v>
      </c>
      <c r="B340" t="s">
        <v>69</v>
      </c>
      <c r="C340" t="s">
        <v>460</v>
      </c>
      <c r="D340" t="s">
        <v>1866</v>
      </c>
      <c r="E340" t="s">
        <v>1867</v>
      </c>
      <c r="G340" t="s">
        <v>1868</v>
      </c>
      <c r="H340" t="s">
        <v>1869</v>
      </c>
      <c r="I340" t="s">
        <v>1883</v>
      </c>
      <c r="J340" t="s">
        <v>1866</v>
      </c>
      <c r="K340" t="s">
        <v>1871</v>
      </c>
      <c r="L340" t="s">
        <v>1871</v>
      </c>
      <c r="M340" t="s">
        <v>1871</v>
      </c>
      <c r="N340" t="s">
        <v>1871</v>
      </c>
      <c r="O340" t="s">
        <v>1871</v>
      </c>
      <c r="P340" t="s">
        <v>1871</v>
      </c>
      <c r="Q340" t="s">
        <v>1871</v>
      </c>
      <c r="R340" t="s">
        <v>1871</v>
      </c>
      <c r="S340" t="s">
        <v>1911</v>
      </c>
      <c r="T340" t="s">
        <v>2086</v>
      </c>
      <c r="U340" t="s">
        <v>1877</v>
      </c>
      <c r="V340" t="s">
        <v>1877</v>
      </c>
      <c r="W340">
        <v>0</v>
      </c>
      <c r="X340">
        <v>5</v>
      </c>
      <c r="Y340">
        <v>0</v>
      </c>
      <c r="Z340">
        <v>2</v>
      </c>
      <c r="AA340">
        <v>2</v>
      </c>
      <c r="AB340">
        <v>3</v>
      </c>
      <c r="AC340">
        <v>5</v>
      </c>
      <c r="AD340">
        <v>5</v>
      </c>
      <c r="AE340">
        <v>5</v>
      </c>
      <c r="AF340">
        <v>5</v>
      </c>
      <c r="AG340">
        <v>5</v>
      </c>
      <c r="AH340">
        <v>5</v>
      </c>
      <c r="AI340">
        <v>5</v>
      </c>
      <c r="AJ340">
        <v>5</v>
      </c>
      <c r="AK340" t="s">
        <v>1645</v>
      </c>
    </row>
    <row r="341" spans="1:37" x14ac:dyDescent="0.25">
      <c r="A341" t="s">
        <v>1647</v>
      </c>
      <c r="B341" t="s">
        <v>72</v>
      </c>
      <c r="C341" t="s">
        <v>365</v>
      </c>
      <c r="D341" t="s">
        <v>1866</v>
      </c>
      <c r="E341" t="s">
        <v>1879</v>
      </c>
      <c r="G341" t="s">
        <v>1878</v>
      </c>
      <c r="H341" t="s">
        <v>1880</v>
      </c>
      <c r="I341" t="s">
        <v>1870</v>
      </c>
      <c r="J341" t="s">
        <v>1882</v>
      </c>
      <c r="K341" t="s">
        <v>1871</v>
      </c>
      <c r="L341" t="s">
        <v>1871</v>
      </c>
      <c r="M341" t="s">
        <v>1871</v>
      </c>
      <c r="N341" t="s">
        <v>1871</v>
      </c>
      <c r="O341" t="s">
        <v>1871</v>
      </c>
      <c r="P341" t="s">
        <v>1871</v>
      </c>
      <c r="Q341" t="s">
        <v>1871</v>
      </c>
      <c r="R341" t="s">
        <v>1871</v>
      </c>
      <c r="S341" t="s">
        <v>1889</v>
      </c>
      <c r="T341" t="s">
        <v>2087</v>
      </c>
      <c r="U341" t="s">
        <v>1877</v>
      </c>
      <c r="V341" t="s">
        <v>1877</v>
      </c>
      <c r="W341">
        <v>0</v>
      </c>
      <c r="X341">
        <v>4</v>
      </c>
      <c r="Y341">
        <v>0</v>
      </c>
      <c r="Z341">
        <v>3</v>
      </c>
      <c r="AA341">
        <v>3</v>
      </c>
      <c r="AB341">
        <v>3</v>
      </c>
      <c r="AC341">
        <v>5</v>
      </c>
      <c r="AD341">
        <v>5</v>
      </c>
      <c r="AE341">
        <v>5</v>
      </c>
      <c r="AF341">
        <v>5</v>
      </c>
      <c r="AG341">
        <v>5</v>
      </c>
      <c r="AH341">
        <v>5</v>
      </c>
      <c r="AI341">
        <v>5</v>
      </c>
      <c r="AJ341">
        <v>5</v>
      </c>
      <c r="AK341" t="s">
        <v>1647</v>
      </c>
    </row>
    <row r="342" spans="1:37" x14ac:dyDescent="0.25">
      <c r="A342" t="s">
        <v>1650</v>
      </c>
      <c r="B342" t="s">
        <v>72</v>
      </c>
      <c r="C342" t="s">
        <v>372</v>
      </c>
      <c r="D342" t="s">
        <v>1866</v>
      </c>
      <c r="E342" t="s">
        <v>1867</v>
      </c>
      <c r="G342" t="s">
        <v>1868</v>
      </c>
      <c r="H342" t="s">
        <v>1880</v>
      </c>
      <c r="I342" t="s">
        <v>1883</v>
      </c>
      <c r="J342" t="s">
        <v>1882</v>
      </c>
      <c r="K342" t="s">
        <v>1871</v>
      </c>
      <c r="L342" t="s">
        <v>1871</v>
      </c>
      <c r="M342" t="s">
        <v>1871</v>
      </c>
      <c r="N342" t="s">
        <v>1871</v>
      </c>
      <c r="O342" t="s">
        <v>1871</v>
      </c>
      <c r="P342" t="s">
        <v>1871</v>
      </c>
      <c r="Q342" t="s">
        <v>1871</v>
      </c>
      <c r="R342" t="s">
        <v>1871</v>
      </c>
      <c r="S342" t="s">
        <v>2088</v>
      </c>
      <c r="T342" t="s">
        <v>2089</v>
      </c>
      <c r="U342" t="s">
        <v>1877</v>
      </c>
      <c r="V342" t="s">
        <v>1877</v>
      </c>
      <c r="W342">
        <v>0</v>
      </c>
      <c r="X342">
        <v>5</v>
      </c>
      <c r="Y342">
        <v>0</v>
      </c>
      <c r="Z342">
        <v>3</v>
      </c>
      <c r="AA342">
        <v>2</v>
      </c>
      <c r="AB342">
        <v>3</v>
      </c>
      <c r="AC342">
        <v>5</v>
      </c>
      <c r="AD342">
        <v>5</v>
      </c>
      <c r="AE342">
        <v>5</v>
      </c>
      <c r="AF342">
        <v>5</v>
      </c>
      <c r="AG342">
        <v>5</v>
      </c>
      <c r="AH342">
        <v>5</v>
      </c>
      <c r="AI342">
        <v>5</v>
      </c>
      <c r="AJ342">
        <v>5</v>
      </c>
      <c r="AK342" t="s">
        <v>1650</v>
      </c>
    </row>
    <row r="343" spans="1:37" x14ac:dyDescent="0.25">
      <c r="A343" t="s">
        <v>199</v>
      </c>
      <c r="B343" t="s">
        <v>73</v>
      </c>
      <c r="C343" t="s">
        <v>450</v>
      </c>
      <c r="D343" t="s">
        <v>1866</v>
      </c>
      <c r="E343" t="s">
        <v>1879</v>
      </c>
      <c r="G343" t="s">
        <v>1868</v>
      </c>
      <c r="H343" t="s">
        <v>1880</v>
      </c>
      <c r="I343" t="s">
        <v>1870</v>
      </c>
      <c r="J343" t="s">
        <v>1866</v>
      </c>
      <c r="K343" t="s">
        <v>1871</v>
      </c>
      <c r="L343" t="s">
        <v>1871</v>
      </c>
      <c r="M343" t="s">
        <v>1871</v>
      </c>
      <c r="N343" t="s">
        <v>1871</v>
      </c>
      <c r="O343" t="s">
        <v>1871</v>
      </c>
      <c r="P343" t="s">
        <v>1871</v>
      </c>
      <c r="Q343" t="s">
        <v>1871</v>
      </c>
      <c r="R343" t="s">
        <v>1871</v>
      </c>
      <c r="S343" t="s">
        <v>1911</v>
      </c>
      <c r="T343" t="s">
        <v>2090</v>
      </c>
      <c r="U343" t="s">
        <v>1877</v>
      </c>
      <c r="V343" t="s">
        <v>1877</v>
      </c>
      <c r="W343">
        <v>0</v>
      </c>
      <c r="X343">
        <v>4</v>
      </c>
      <c r="Y343">
        <v>0</v>
      </c>
      <c r="Z343">
        <v>3</v>
      </c>
      <c r="AA343">
        <v>2</v>
      </c>
      <c r="AB343">
        <v>3</v>
      </c>
      <c r="AC343">
        <v>5</v>
      </c>
      <c r="AD343">
        <v>5</v>
      </c>
      <c r="AE343">
        <v>5</v>
      </c>
      <c r="AF343">
        <v>5</v>
      </c>
      <c r="AG343">
        <v>5</v>
      </c>
      <c r="AH343">
        <v>5</v>
      </c>
      <c r="AI343">
        <v>5</v>
      </c>
      <c r="AJ343">
        <v>5</v>
      </c>
      <c r="AK343" t="s">
        <v>199</v>
      </c>
    </row>
    <row r="344" spans="1:37" x14ac:dyDescent="0.25">
      <c r="A344" t="s">
        <v>199</v>
      </c>
      <c r="B344" t="s">
        <v>73</v>
      </c>
      <c r="C344" t="s">
        <v>450</v>
      </c>
      <c r="D344" t="s">
        <v>1866</v>
      </c>
      <c r="E344" t="s">
        <v>1879</v>
      </c>
      <c r="G344" t="s">
        <v>1878</v>
      </c>
      <c r="H344" t="s">
        <v>1880</v>
      </c>
      <c r="I344" t="s">
        <v>1870</v>
      </c>
      <c r="J344" t="s">
        <v>1882</v>
      </c>
      <c r="K344" t="s">
        <v>1871</v>
      </c>
      <c r="L344" t="s">
        <v>1871</v>
      </c>
      <c r="M344" t="s">
        <v>1871</v>
      </c>
      <c r="N344" t="s">
        <v>1871</v>
      </c>
      <c r="O344" t="s">
        <v>1871</v>
      </c>
      <c r="P344" t="s">
        <v>1871</v>
      </c>
      <c r="Q344" t="s">
        <v>1871</v>
      </c>
      <c r="R344" t="s">
        <v>1871</v>
      </c>
      <c r="S344" t="s">
        <v>1903</v>
      </c>
      <c r="T344" t="s">
        <v>2091</v>
      </c>
      <c r="U344" t="s">
        <v>1877</v>
      </c>
      <c r="V344" t="s">
        <v>1877</v>
      </c>
      <c r="W344">
        <v>0</v>
      </c>
      <c r="X344">
        <v>4</v>
      </c>
      <c r="Y344">
        <v>0</v>
      </c>
      <c r="Z344">
        <v>3</v>
      </c>
      <c r="AA344">
        <v>3</v>
      </c>
      <c r="AB344">
        <v>3</v>
      </c>
      <c r="AC344">
        <v>5</v>
      </c>
      <c r="AD344">
        <v>5</v>
      </c>
      <c r="AE344">
        <v>5</v>
      </c>
      <c r="AF344">
        <v>5</v>
      </c>
      <c r="AG344">
        <v>5</v>
      </c>
      <c r="AH344">
        <v>5</v>
      </c>
      <c r="AI344">
        <v>5</v>
      </c>
      <c r="AJ344">
        <v>5</v>
      </c>
      <c r="AK344" t="s">
        <v>199</v>
      </c>
    </row>
    <row r="345" spans="1:37" x14ac:dyDescent="0.25">
      <c r="A345" t="s">
        <v>676</v>
      </c>
      <c r="B345" t="s">
        <v>73</v>
      </c>
      <c r="C345" t="s">
        <v>452</v>
      </c>
      <c r="D345" t="s">
        <v>1866</v>
      </c>
      <c r="E345" t="s">
        <v>1867</v>
      </c>
      <c r="G345" t="s">
        <v>1878</v>
      </c>
      <c r="H345" t="s">
        <v>1880</v>
      </c>
      <c r="I345" t="s">
        <v>1870</v>
      </c>
      <c r="J345" t="s">
        <v>1882</v>
      </c>
      <c r="K345" t="s">
        <v>1871</v>
      </c>
      <c r="L345" t="s">
        <v>1871</v>
      </c>
      <c r="M345" t="s">
        <v>1871</v>
      </c>
      <c r="N345" t="s">
        <v>1871</v>
      </c>
      <c r="O345" t="s">
        <v>1871</v>
      </c>
      <c r="P345" t="s">
        <v>1871</v>
      </c>
      <c r="Q345" t="s">
        <v>1871</v>
      </c>
      <c r="R345" t="s">
        <v>1871</v>
      </c>
      <c r="S345" t="s">
        <v>1911</v>
      </c>
      <c r="T345" t="s">
        <v>1903</v>
      </c>
      <c r="U345" t="s">
        <v>1877</v>
      </c>
      <c r="V345" t="s">
        <v>1877</v>
      </c>
      <c r="W345">
        <v>0</v>
      </c>
      <c r="X345">
        <v>5</v>
      </c>
      <c r="Y345">
        <v>0</v>
      </c>
      <c r="Z345">
        <v>3</v>
      </c>
      <c r="AA345">
        <v>3</v>
      </c>
      <c r="AB345">
        <v>3</v>
      </c>
      <c r="AC345">
        <v>5</v>
      </c>
      <c r="AD345">
        <v>5</v>
      </c>
      <c r="AE345">
        <v>5</v>
      </c>
      <c r="AF345">
        <v>5</v>
      </c>
      <c r="AG345">
        <v>5</v>
      </c>
      <c r="AH345">
        <v>5</v>
      </c>
      <c r="AI345">
        <v>5</v>
      </c>
      <c r="AJ345">
        <v>5</v>
      </c>
      <c r="AK345" t="s">
        <v>676</v>
      </c>
    </row>
    <row r="346" spans="1:37" x14ac:dyDescent="0.25">
      <c r="A346" t="s">
        <v>1661</v>
      </c>
      <c r="B346" t="s">
        <v>73</v>
      </c>
      <c r="C346" t="s">
        <v>454</v>
      </c>
      <c r="D346" t="s">
        <v>1866</v>
      </c>
      <c r="E346" t="s">
        <v>1867</v>
      </c>
      <c r="G346" t="s">
        <v>1868</v>
      </c>
      <c r="H346" t="s">
        <v>1880</v>
      </c>
      <c r="I346" t="s">
        <v>1883</v>
      </c>
      <c r="J346" t="s">
        <v>1866</v>
      </c>
      <c r="K346" t="s">
        <v>1871</v>
      </c>
      <c r="L346" t="s">
        <v>1871</v>
      </c>
      <c r="M346" t="s">
        <v>1871</v>
      </c>
      <c r="N346" t="s">
        <v>1871</v>
      </c>
      <c r="O346" t="s">
        <v>1871</v>
      </c>
      <c r="P346" t="s">
        <v>1871</v>
      </c>
      <c r="Q346" t="s">
        <v>1871</v>
      </c>
      <c r="R346" t="s">
        <v>1871</v>
      </c>
      <c r="S346" t="s">
        <v>1903</v>
      </c>
      <c r="T346" t="s">
        <v>1903</v>
      </c>
      <c r="U346" t="s">
        <v>1877</v>
      </c>
      <c r="V346" t="s">
        <v>1877</v>
      </c>
      <c r="W346">
        <v>0</v>
      </c>
      <c r="X346">
        <v>5</v>
      </c>
      <c r="Y346">
        <v>0</v>
      </c>
      <c r="Z346">
        <v>3</v>
      </c>
      <c r="AA346">
        <v>2</v>
      </c>
      <c r="AB346">
        <v>3</v>
      </c>
      <c r="AC346">
        <v>5</v>
      </c>
      <c r="AD346">
        <v>5</v>
      </c>
      <c r="AE346">
        <v>5</v>
      </c>
      <c r="AF346">
        <v>5</v>
      </c>
      <c r="AG346">
        <v>5</v>
      </c>
      <c r="AH346">
        <v>5</v>
      </c>
      <c r="AI346">
        <v>5</v>
      </c>
      <c r="AJ346">
        <v>5</v>
      </c>
      <c r="AK346" t="s">
        <v>1661</v>
      </c>
    </row>
    <row r="347" spans="1:37" x14ac:dyDescent="0.25">
      <c r="A347" t="s">
        <v>1661</v>
      </c>
      <c r="B347" t="s">
        <v>73</v>
      </c>
      <c r="C347" t="s">
        <v>454</v>
      </c>
      <c r="D347" t="s">
        <v>1866</v>
      </c>
      <c r="E347" t="s">
        <v>1879</v>
      </c>
      <c r="G347" t="s">
        <v>1868</v>
      </c>
      <c r="H347" t="s">
        <v>1869</v>
      </c>
      <c r="I347" t="s">
        <v>1870</v>
      </c>
      <c r="J347" t="s">
        <v>1882</v>
      </c>
      <c r="K347" t="s">
        <v>1871</v>
      </c>
      <c r="L347" t="s">
        <v>1872</v>
      </c>
      <c r="M347" t="s">
        <v>1872</v>
      </c>
      <c r="N347" t="s">
        <v>1872</v>
      </c>
      <c r="O347" t="s">
        <v>1873</v>
      </c>
      <c r="P347" t="s">
        <v>1871</v>
      </c>
      <c r="Q347" t="s">
        <v>1872</v>
      </c>
      <c r="R347" t="s">
        <v>1872</v>
      </c>
      <c r="S347" t="s">
        <v>2042</v>
      </c>
      <c r="T347" t="s">
        <v>1903</v>
      </c>
      <c r="U347" t="s">
        <v>1877</v>
      </c>
      <c r="V347" t="s">
        <v>1877</v>
      </c>
      <c r="W347">
        <v>0</v>
      </c>
      <c r="X347">
        <v>4</v>
      </c>
      <c r="Y347">
        <v>0</v>
      </c>
      <c r="Z347">
        <v>2</v>
      </c>
      <c r="AA347">
        <v>2</v>
      </c>
      <c r="AB347">
        <v>3</v>
      </c>
      <c r="AC347">
        <v>5</v>
      </c>
      <c r="AD347">
        <v>4</v>
      </c>
      <c r="AE347">
        <v>4</v>
      </c>
      <c r="AF347">
        <v>4</v>
      </c>
      <c r="AG347">
        <v>3</v>
      </c>
      <c r="AH347">
        <v>5</v>
      </c>
      <c r="AI347">
        <v>4</v>
      </c>
      <c r="AJ347">
        <v>4</v>
      </c>
      <c r="AK347" t="s">
        <v>1661</v>
      </c>
    </row>
    <row r="348" spans="1:37" x14ac:dyDescent="0.25">
      <c r="A348" t="s">
        <v>689</v>
      </c>
      <c r="B348" t="s">
        <v>74</v>
      </c>
      <c r="C348" t="s">
        <v>450</v>
      </c>
      <c r="D348" t="s">
        <v>1866</v>
      </c>
      <c r="E348" t="s">
        <v>1867</v>
      </c>
      <c r="G348" t="s">
        <v>1878</v>
      </c>
      <c r="H348" t="s">
        <v>1869</v>
      </c>
      <c r="I348" t="s">
        <v>1870</v>
      </c>
      <c r="J348" t="s">
        <v>1866</v>
      </c>
      <c r="K348" t="s">
        <v>1871</v>
      </c>
      <c r="L348" t="s">
        <v>1871</v>
      </c>
      <c r="M348" t="s">
        <v>1872</v>
      </c>
      <c r="N348" t="s">
        <v>1873</v>
      </c>
      <c r="O348" t="s">
        <v>1873</v>
      </c>
      <c r="P348" t="s">
        <v>1873</v>
      </c>
      <c r="Q348" t="s">
        <v>1872</v>
      </c>
      <c r="R348" t="s">
        <v>1872</v>
      </c>
      <c r="S348" t="s">
        <v>2092</v>
      </c>
      <c r="T348" t="s">
        <v>2093</v>
      </c>
      <c r="U348" t="s">
        <v>1877</v>
      </c>
      <c r="V348" t="s">
        <v>1866</v>
      </c>
      <c r="W348">
        <v>0</v>
      </c>
      <c r="X348">
        <v>5</v>
      </c>
      <c r="Y348">
        <v>0</v>
      </c>
      <c r="Z348">
        <v>2</v>
      </c>
      <c r="AA348">
        <v>3</v>
      </c>
      <c r="AB348">
        <v>3</v>
      </c>
      <c r="AC348">
        <v>5</v>
      </c>
      <c r="AD348">
        <v>5</v>
      </c>
      <c r="AE348">
        <v>4</v>
      </c>
      <c r="AF348">
        <v>3</v>
      </c>
      <c r="AG348">
        <v>3</v>
      </c>
      <c r="AH348">
        <v>3</v>
      </c>
      <c r="AI348">
        <v>4</v>
      </c>
      <c r="AJ348">
        <v>4</v>
      </c>
      <c r="AK348" t="s">
        <v>689</v>
      </c>
    </row>
    <row r="349" spans="1:37" x14ac:dyDescent="0.25">
      <c r="A349" t="s">
        <v>200</v>
      </c>
      <c r="B349" t="s">
        <v>78</v>
      </c>
      <c r="C349" t="s">
        <v>406</v>
      </c>
      <c r="D349" t="s">
        <v>1866</v>
      </c>
      <c r="E349" t="s">
        <v>1879</v>
      </c>
      <c r="G349" t="s">
        <v>1868</v>
      </c>
      <c r="H349" t="s">
        <v>1869</v>
      </c>
      <c r="I349" t="s">
        <v>1870</v>
      </c>
      <c r="J349" t="s">
        <v>1866</v>
      </c>
      <c r="K349" t="s">
        <v>1871</v>
      </c>
      <c r="L349" t="s">
        <v>1871</v>
      </c>
      <c r="M349" t="s">
        <v>1872</v>
      </c>
      <c r="N349" t="s">
        <v>1873</v>
      </c>
      <c r="O349" t="s">
        <v>1873</v>
      </c>
      <c r="P349" t="s">
        <v>1872</v>
      </c>
      <c r="Q349" t="s">
        <v>1872</v>
      </c>
      <c r="R349" t="s">
        <v>1872</v>
      </c>
      <c r="S349" t="s">
        <v>2094</v>
      </c>
      <c r="T349" t="s">
        <v>2095</v>
      </c>
      <c r="U349" t="s">
        <v>1877</v>
      </c>
      <c r="V349" t="s">
        <v>1877</v>
      </c>
      <c r="W349">
        <v>0</v>
      </c>
      <c r="X349">
        <v>4</v>
      </c>
      <c r="Y349">
        <v>0</v>
      </c>
      <c r="Z349">
        <v>2</v>
      </c>
      <c r="AA349">
        <v>2</v>
      </c>
      <c r="AB349">
        <v>3</v>
      </c>
      <c r="AC349">
        <v>5</v>
      </c>
      <c r="AD349">
        <v>5</v>
      </c>
      <c r="AE349">
        <v>4</v>
      </c>
      <c r="AF349">
        <v>3</v>
      </c>
      <c r="AG349">
        <v>3</v>
      </c>
      <c r="AH349">
        <v>4</v>
      </c>
      <c r="AI349">
        <v>4</v>
      </c>
      <c r="AJ349">
        <v>4</v>
      </c>
      <c r="AK349" t="s">
        <v>200</v>
      </c>
    </row>
    <row r="350" spans="1:37" x14ac:dyDescent="0.25">
      <c r="A350" t="s">
        <v>200</v>
      </c>
      <c r="B350" t="s">
        <v>78</v>
      </c>
      <c r="C350" t="s">
        <v>406</v>
      </c>
      <c r="D350" t="s">
        <v>1866</v>
      </c>
      <c r="E350" t="s">
        <v>1879</v>
      </c>
      <c r="G350" t="s">
        <v>1888</v>
      </c>
      <c r="H350" t="s">
        <v>1887</v>
      </c>
      <c r="I350" t="s">
        <v>1870</v>
      </c>
      <c r="J350" t="s">
        <v>1866</v>
      </c>
      <c r="K350" t="s">
        <v>1871</v>
      </c>
      <c r="L350" t="s">
        <v>1871</v>
      </c>
      <c r="M350" t="s">
        <v>1872</v>
      </c>
      <c r="N350" t="s">
        <v>1873</v>
      </c>
      <c r="O350" t="s">
        <v>1873</v>
      </c>
      <c r="P350" t="s">
        <v>1872</v>
      </c>
      <c r="Q350" t="s">
        <v>1872</v>
      </c>
      <c r="R350" t="s">
        <v>1872</v>
      </c>
      <c r="S350" t="s">
        <v>1903</v>
      </c>
      <c r="T350" t="s">
        <v>2096</v>
      </c>
      <c r="U350" t="s">
        <v>1877</v>
      </c>
      <c r="V350" t="s">
        <v>1877</v>
      </c>
      <c r="W350">
        <v>0</v>
      </c>
      <c r="X350">
        <v>4</v>
      </c>
      <c r="Y350">
        <v>0</v>
      </c>
      <c r="AA350">
        <v>1</v>
      </c>
      <c r="AB350">
        <v>3</v>
      </c>
      <c r="AC350">
        <v>5</v>
      </c>
      <c r="AD350">
        <v>5</v>
      </c>
      <c r="AE350">
        <v>4</v>
      </c>
      <c r="AF350">
        <v>3</v>
      </c>
      <c r="AG350">
        <v>3</v>
      </c>
      <c r="AH350">
        <v>4</v>
      </c>
      <c r="AI350">
        <v>4</v>
      </c>
      <c r="AJ350">
        <v>4</v>
      </c>
      <c r="AK350" t="s">
        <v>200</v>
      </c>
    </row>
    <row r="351" spans="1:37" x14ac:dyDescent="0.25">
      <c r="A351" t="s">
        <v>200</v>
      </c>
      <c r="B351" t="s">
        <v>78</v>
      </c>
      <c r="C351" t="s">
        <v>406</v>
      </c>
      <c r="D351" t="s">
        <v>1877</v>
      </c>
      <c r="E351" t="s">
        <v>1867</v>
      </c>
      <c r="G351" t="s">
        <v>1878</v>
      </c>
      <c r="H351" t="s">
        <v>1880</v>
      </c>
      <c r="I351" t="s">
        <v>1870</v>
      </c>
      <c r="J351" t="s">
        <v>1882</v>
      </c>
      <c r="K351" t="s">
        <v>1871</v>
      </c>
      <c r="L351" t="s">
        <v>1871</v>
      </c>
      <c r="M351" t="s">
        <v>1871</v>
      </c>
      <c r="N351" t="s">
        <v>1871</v>
      </c>
      <c r="O351" t="s">
        <v>1871</v>
      </c>
      <c r="P351" t="s">
        <v>1871</v>
      </c>
      <c r="Q351" t="s">
        <v>1871</v>
      </c>
      <c r="R351" t="s">
        <v>1871</v>
      </c>
      <c r="S351" t="s">
        <v>1889</v>
      </c>
      <c r="T351" t="s">
        <v>1889</v>
      </c>
      <c r="U351" t="s">
        <v>1877</v>
      </c>
      <c r="V351" t="s">
        <v>1877</v>
      </c>
      <c r="W351">
        <v>1</v>
      </c>
      <c r="X351">
        <v>5</v>
      </c>
      <c r="Y351">
        <v>0</v>
      </c>
      <c r="Z351">
        <v>3</v>
      </c>
      <c r="AA351">
        <v>3</v>
      </c>
      <c r="AB351">
        <v>3</v>
      </c>
      <c r="AC351">
        <v>5</v>
      </c>
      <c r="AD351">
        <v>5</v>
      </c>
      <c r="AE351">
        <v>5</v>
      </c>
      <c r="AF351">
        <v>5</v>
      </c>
      <c r="AG351">
        <v>5</v>
      </c>
      <c r="AH351">
        <v>5</v>
      </c>
      <c r="AI351">
        <v>5</v>
      </c>
      <c r="AJ351">
        <v>5</v>
      </c>
      <c r="AK351" t="s">
        <v>200</v>
      </c>
    </row>
    <row r="352" spans="1:37" x14ac:dyDescent="0.25">
      <c r="A352" t="s">
        <v>702</v>
      </c>
      <c r="B352" t="s">
        <v>78</v>
      </c>
      <c r="C352" t="s">
        <v>450</v>
      </c>
      <c r="D352" t="s">
        <v>1866</v>
      </c>
      <c r="E352" t="s">
        <v>1867</v>
      </c>
      <c r="G352" t="s">
        <v>1868</v>
      </c>
      <c r="H352" t="s">
        <v>1880</v>
      </c>
      <c r="I352" t="s">
        <v>1883</v>
      </c>
      <c r="J352" t="s">
        <v>1882</v>
      </c>
      <c r="K352" t="s">
        <v>1871</v>
      </c>
      <c r="L352" t="s">
        <v>1871</v>
      </c>
      <c r="M352" t="s">
        <v>1871</v>
      </c>
      <c r="N352" t="s">
        <v>1871</v>
      </c>
      <c r="O352" t="s">
        <v>1871</v>
      </c>
      <c r="P352" t="s">
        <v>1871</v>
      </c>
      <c r="Q352" t="s">
        <v>1871</v>
      </c>
      <c r="R352" t="s">
        <v>1871</v>
      </c>
      <c r="S352" t="s">
        <v>1911</v>
      </c>
      <c r="T352" t="s">
        <v>2097</v>
      </c>
      <c r="U352" t="s">
        <v>1877</v>
      </c>
      <c r="V352" t="s">
        <v>1877</v>
      </c>
      <c r="W352">
        <v>0</v>
      </c>
      <c r="X352">
        <v>5</v>
      </c>
      <c r="Y352">
        <v>0</v>
      </c>
      <c r="Z352">
        <v>3</v>
      </c>
      <c r="AA352">
        <v>2</v>
      </c>
      <c r="AB352">
        <v>3</v>
      </c>
      <c r="AC352">
        <v>5</v>
      </c>
      <c r="AD352">
        <v>5</v>
      </c>
      <c r="AE352">
        <v>5</v>
      </c>
      <c r="AF352">
        <v>5</v>
      </c>
      <c r="AG352">
        <v>5</v>
      </c>
      <c r="AH352">
        <v>5</v>
      </c>
      <c r="AI352">
        <v>5</v>
      </c>
      <c r="AJ352">
        <v>5</v>
      </c>
      <c r="AK352" t="s">
        <v>702</v>
      </c>
    </row>
    <row r="353" spans="1:37" x14ac:dyDescent="0.25">
      <c r="A353" t="s">
        <v>703</v>
      </c>
      <c r="B353" t="s">
        <v>78</v>
      </c>
      <c r="C353" t="s">
        <v>452</v>
      </c>
      <c r="D353" t="s">
        <v>1866</v>
      </c>
      <c r="E353" t="s">
        <v>1879</v>
      </c>
      <c r="G353" t="s">
        <v>1878</v>
      </c>
      <c r="H353" t="s">
        <v>1869</v>
      </c>
      <c r="I353" t="s">
        <v>1881</v>
      </c>
      <c r="J353" t="s">
        <v>1882</v>
      </c>
      <c r="K353" t="s">
        <v>1871</v>
      </c>
      <c r="L353" t="s">
        <v>1871</v>
      </c>
      <c r="M353" t="s">
        <v>1871</v>
      </c>
      <c r="N353" t="s">
        <v>1871</v>
      </c>
      <c r="O353" t="s">
        <v>1871</v>
      </c>
      <c r="P353" t="s">
        <v>1871</v>
      </c>
      <c r="Q353" t="s">
        <v>1871</v>
      </c>
      <c r="R353" t="s">
        <v>1871</v>
      </c>
      <c r="S353" t="s">
        <v>2098</v>
      </c>
      <c r="T353" t="s">
        <v>2099</v>
      </c>
      <c r="U353" t="s">
        <v>1877</v>
      </c>
      <c r="V353" t="s">
        <v>1877</v>
      </c>
      <c r="W353">
        <v>0</v>
      </c>
      <c r="X353">
        <v>4</v>
      </c>
      <c r="Y353">
        <v>0</v>
      </c>
      <c r="Z353">
        <v>2</v>
      </c>
      <c r="AA353">
        <v>3</v>
      </c>
      <c r="AB353">
        <v>3</v>
      </c>
      <c r="AC353">
        <v>5</v>
      </c>
      <c r="AD353">
        <v>5</v>
      </c>
      <c r="AE353">
        <v>5</v>
      </c>
      <c r="AF353">
        <v>5</v>
      </c>
      <c r="AG353">
        <v>5</v>
      </c>
      <c r="AH353">
        <v>5</v>
      </c>
      <c r="AI353">
        <v>5</v>
      </c>
      <c r="AJ353">
        <v>5</v>
      </c>
      <c r="AK353" t="s">
        <v>703</v>
      </c>
    </row>
    <row r="354" spans="1:37" x14ac:dyDescent="0.25">
      <c r="A354" t="s">
        <v>1684</v>
      </c>
      <c r="B354" t="s">
        <v>78</v>
      </c>
      <c r="C354" t="s">
        <v>460</v>
      </c>
      <c r="D354" t="s">
        <v>1866</v>
      </c>
      <c r="E354" t="s">
        <v>1867</v>
      </c>
      <c r="G354" t="s">
        <v>1878</v>
      </c>
      <c r="H354" t="s">
        <v>1869</v>
      </c>
      <c r="I354" t="s">
        <v>1883</v>
      </c>
      <c r="J354" t="s">
        <v>1882</v>
      </c>
      <c r="K354" t="s">
        <v>1871</v>
      </c>
      <c r="L354" t="s">
        <v>1871</v>
      </c>
      <c r="M354" t="s">
        <v>1871</v>
      </c>
      <c r="N354" t="s">
        <v>1871</v>
      </c>
      <c r="O354" t="s">
        <v>1871</v>
      </c>
      <c r="P354" t="s">
        <v>1871</v>
      </c>
      <c r="Q354" t="s">
        <v>1871</v>
      </c>
      <c r="R354" t="s">
        <v>1871</v>
      </c>
      <c r="S354" t="s">
        <v>1903</v>
      </c>
      <c r="T354" t="s">
        <v>1945</v>
      </c>
      <c r="U354" t="s">
        <v>1877</v>
      </c>
      <c r="V354" t="s">
        <v>1866</v>
      </c>
      <c r="W354">
        <v>0</v>
      </c>
      <c r="X354">
        <v>5</v>
      </c>
      <c r="Y354">
        <v>0</v>
      </c>
      <c r="Z354">
        <v>2</v>
      </c>
      <c r="AA354">
        <v>3</v>
      </c>
      <c r="AB354">
        <v>3</v>
      </c>
      <c r="AC354">
        <v>5</v>
      </c>
      <c r="AD354">
        <v>5</v>
      </c>
      <c r="AE354">
        <v>5</v>
      </c>
      <c r="AF354">
        <v>5</v>
      </c>
      <c r="AG354">
        <v>5</v>
      </c>
      <c r="AH354">
        <v>5</v>
      </c>
      <c r="AI354">
        <v>5</v>
      </c>
      <c r="AJ354">
        <v>5</v>
      </c>
      <c r="AK354" t="s">
        <v>1684</v>
      </c>
    </row>
    <row r="355" spans="1:37" x14ac:dyDescent="0.25">
      <c r="A355" t="s">
        <v>1689</v>
      </c>
      <c r="B355" t="s">
        <v>79</v>
      </c>
      <c r="C355" t="s">
        <v>1688</v>
      </c>
      <c r="D355" t="s">
        <v>1866</v>
      </c>
      <c r="E355" t="s">
        <v>1879</v>
      </c>
      <c r="G355" t="s">
        <v>1868</v>
      </c>
      <c r="H355" t="s">
        <v>1869</v>
      </c>
      <c r="I355" t="s">
        <v>1870</v>
      </c>
      <c r="J355" t="s">
        <v>1882</v>
      </c>
      <c r="K355" t="s">
        <v>1871</v>
      </c>
      <c r="L355" t="s">
        <v>1872</v>
      </c>
      <c r="M355" t="s">
        <v>1872</v>
      </c>
      <c r="N355" t="s">
        <v>1872</v>
      </c>
      <c r="O355" t="s">
        <v>1873</v>
      </c>
      <c r="P355" t="s">
        <v>1872</v>
      </c>
      <c r="Q355" t="s">
        <v>1873</v>
      </c>
      <c r="R355" t="s">
        <v>1872</v>
      </c>
      <c r="S355" t="s">
        <v>2000</v>
      </c>
      <c r="T355" t="s">
        <v>1945</v>
      </c>
      <c r="U355" t="s">
        <v>1877</v>
      </c>
      <c r="V355" t="s">
        <v>1877</v>
      </c>
      <c r="W355">
        <v>0</v>
      </c>
      <c r="X355">
        <v>4</v>
      </c>
      <c r="Y355">
        <v>0</v>
      </c>
      <c r="Z355">
        <v>2</v>
      </c>
      <c r="AA355">
        <v>2</v>
      </c>
      <c r="AB355">
        <v>3</v>
      </c>
      <c r="AC355">
        <v>5</v>
      </c>
      <c r="AD355">
        <v>4</v>
      </c>
      <c r="AE355">
        <v>4</v>
      </c>
      <c r="AF355">
        <v>4</v>
      </c>
      <c r="AG355">
        <v>3</v>
      </c>
      <c r="AH355">
        <v>4</v>
      </c>
      <c r="AI355">
        <v>3</v>
      </c>
      <c r="AJ355">
        <v>4</v>
      </c>
      <c r="AK355" t="s">
        <v>1689</v>
      </c>
    </row>
    <row r="356" spans="1:37" x14ac:dyDescent="0.25">
      <c r="A356" t="s">
        <v>712</v>
      </c>
      <c r="B356" t="s">
        <v>79</v>
      </c>
      <c r="C356" t="s">
        <v>706</v>
      </c>
      <c r="D356" t="s">
        <v>1866</v>
      </c>
      <c r="E356" t="s">
        <v>1867</v>
      </c>
      <c r="G356" t="s">
        <v>1868</v>
      </c>
      <c r="H356" t="s">
        <v>1880</v>
      </c>
      <c r="I356" t="s">
        <v>1881</v>
      </c>
      <c r="J356" t="s">
        <v>1882</v>
      </c>
      <c r="K356" t="s">
        <v>1871</v>
      </c>
      <c r="L356" t="s">
        <v>1871</v>
      </c>
      <c r="M356" t="s">
        <v>1871</v>
      </c>
      <c r="N356" t="s">
        <v>1871</v>
      </c>
      <c r="O356" t="s">
        <v>1871</v>
      </c>
      <c r="P356" t="s">
        <v>1871</v>
      </c>
      <c r="Q356" t="s">
        <v>1871</v>
      </c>
      <c r="R356" t="s">
        <v>1871</v>
      </c>
      <c r="S356" t="s">
        <v>2100</v>
      </c>
      <c r="T356" t="s">
        <v>2101</v>
      </c>
      <c r="U356" t="s">
        <v>1877</v>
      </c>
      <c r="V356" t="s">
        <v>1866</v>
      </c>
      <c r="W356">
        <v>0</v>
      </c>
      <c r="X356">
        <v>5</v>
      </c>
      <c r="Y356">
        <v>0</v>
      </c>
      <c r="Z356">
        <v>3</v>
      </c>
      <c r="AA356">
        <v>2</v>
      </c>
      <c r="AB356">
        <v>3</v>
      </c>
      <c r="AC356">
        <v>5</v>
      </c>
      <c r="AD356">
        <v>5</v>
      </c>
      <c r="AE356">
        <v>5</v>
      </c>
      <c r="AF356">
        <v>5</v>
      </c>
      <c r="AG356">
        <v>5</v>
      </c>
      <c r="AH356">
        <v>5</v>
      </c>
      <c r="AI356">
        <v>5</v>
      </c>
      <c r="AJ356">
        <v>5</v>
      </c>
      <c r="AK356" t="s">
        <v>712</v>
      </c>
    </row>
    <row r="357" spans="1:37" x14ac:dyDescent="0.25">
      <c r="A357" t="s">
        <v>712</v>
      </c>
      <c r="B357" t="s">
        <v>79</v>
      </c>
      <c r="C357" t="s">
        <v>706</v>
      </c>
      <c r="D357" t="s">
        <v>1866</v>
      </c>
      <c r="E357" t="s">
        <v>1879</v>
      </c>
      <c r="G357" t="s">
        <v>1868</v>
      </c>
      <c r="H357" t="s">
        <v>1869</v>
      </c>
      <c r="I357" t="s">
        <v>1870</v>
      </c>
      <c r="J357" t="s">
        <v>1866</v>
      </c>
      <c r="K357" t="s">
        <v>1871</v>
      </c>
      <c r="L357" t="s">
        <v>1872</v>
      </c>
      <c r="M357" t="s">
        <v>1872</v>
      </c>
      <c r="N357" t="s">
        <v>1873</v>
      </c>
      <c r="O357" t="s">
        <v>1874</v>
      </c>
      <c r="P357" t="s">
        <v>1873</v>
      </c>
      <c r="Q357" t="s">
        <v>1873</v>
      </c>
      <c r="R357" t="s">
        <v>1872</v>
      </c>
      <c r="T357" t="s">
        <v>2102</v>
      </c>
      <c r="U357" t="s">
        <v>1877</v>
      </c>
      <c r="V357" t="s">
        <v>1866</v>
      </c>
      <c r="W357">
        <v>0</v>
      </c>
      <c r="X357">
        <v>4</v>
      </c>
      <c r="Y357">
        <v>0</v>
      </c>
      <c r="Z357">
        <v>2</v>
      </c>
      <c r="AA357">
        <v>2</v>
      </c>
      <c r="AB357">
        <v>3</v>
      </c>
      <c r="AC357">
        <v>5</v>
      </c>
      <c r="AD357">
        <v>4</v>
      </c>
      <c r="AE357">
        <v>4</v>
      </c>
      <c r="AF357">
        <v>3</v>
      </c>
      <c r="AG357">
        <v>2</v>
      </c>
      <c r="AH357">
        <v>3</v>
      </c>
      <c r="AI357">
        <v>3</v>
      </c>
      <c r="AJ357">
        <v>4</v>
      </c>
      <c r="AK357" t="s">
        <v>712</v>
      </c>
    </row>
    <row r="358" spans="1:37" x14ac:dyDescent="0.25">
      <c r="A358" t="s">
        <v>202</v>
      </c>
      <c r="B358" t="s">
        <v>88</v>
      </c>
      <c r="C358" t="s">
        <v>448</v>
      </c>
      <c r="D358" t="s">
        <v>1866</v>
      </c>
      <c r="E358" t="s">
        <v>1884</v>
      </c>
      <c r="G358" t="s">
        <v>1878</v>
      </c>
      <c r="H358" t="s">
        <v>1869</v>
      </c>
      <c r="I358" t="s">
        <v>1870</v>
      </c>
      <c r="J358" t="s">
        <v>1866</v>
      </c>
      <c r="K358" t="s">
        <v>1871</v>
      </c>
      <c r="L358" t="s">
        <v>1872</v>
      </c>
      <c r="M358" t="s">
        <v>1872</v>
      </c>
      <c r="N358" t="s">
        <v>1871</v>
      </c>
      <c r="O358" t="s">
        <v>1872</v>
      </c>
      <c r="P358" t="s">
        <v>1871</v>
      </c>
      <c r="Q358" t="s">
        <v>1871</v>
      </c>
      <c r="R358" t="s">
        <v>1871</v>
      </c>
      <c r="T358" t="s">
        <v>2103</v>
      </c>
      <c r="U358" t="s">
        <v>1877</v>
      </c>
      <c r="V358" t="s">
        <v>1877</v>
      </c>
      <c r="W358">
        <v>0</v>
      </c>
      <c r="X358">
        <v>3</v>
      </c>
      <c r="Y358">
        <v>0</v>
      </c>
      <c r="Z358">
        <v>2</v>
      </c>
      <c r="AA358">
        <v>3</v>
      </c>
      <c r="AB358">
        <v>3</v>
      </c>
      <c r="AC358">
        <v>5</v>
      </c>
      <c r="AD358">
        <v>4</v>
      </c>
      <c r="AE358">
        <v>4</v>
      </c>
      <c r="AF358">
        <v>5</v>
      </c>
      <c r="AG358">
        <v>4</v>
      </c>
      <c r="AH358">
        <v>5</v>
      </c>
      <c r="AI358">
        <v>5</v>
      </c>
      <c r="AJ358">
        <v>5</v>
      </c>
      <c r="AK358" t="s">
        <v>202</v>
      </c>
    </row>
    <row r="359" spans="1:37" x14ac:dyDescent="0.25">
      <c r="A359" t="s">
        <v>202</v>
      </c>
      <c r="B359" t="s">
        <v>88</v>
      </c>
      <c r="C359" t="s">
        <v>448</v>
      </c>
      <c r="D359" t="s">
        <v>1866</v>
      </c>
      <c r="E359" t="s">
        <v>1867</v>
      </c>
      <c r="G359" t="s">
        <v>1868</v>
      </c>
      <c r="H359" t="s">
        <v>1880</v>
      </c>
      <c r="I359" t="s">
        <v>1870</v>
      </c>
      <c r="J359" t="s">
        <v>1866</v>
      </c>
      <c r="K359" t="s">
        <v>1871</v>
      </c>
      <c r="L359" t="s">
        <v>1871</v>
      </c>
      <c r="M359" t="s">
        <v>1871</v>
      </c>
      <c r="N359" t="s">
        <v>1872</v>
      </c>
      <c r="O359" t="s">
        <v>1871</v>
      </c>
      <c r="P359" t="s">
        <v>1873</v>
      </c>
      <c r="Q359" t="s">
        <v>1872</v>
      </c>
      <c r="R359" t="s">
        <v>1872</v>
      </c>
      <c r="S359" t="s">
        <v>2104</v>
      </c>
      <c r="T359" t="s">
        <v>2105</v>
      </c>
      <c r="U359" t="s">
        <v>1877</v>
      </c>
      <c r="V359" t="s">
        <v>1877</v>
      </c>
      <c r="W359">
        <v>0</v>
      </c>
      <c r="X359">
        <v>5</v>
      </c>
      <c r="Y359">
        <v>0</v>
      </c>
      <c r="Z359">
        <v>3</v>
      </c>
      <c r="AA359">
        <v>2</v>
      </c>
      <c r="AB359">
        <v>3</v>
      </c>
      <c r="AC359">
        <v>5</v>
      </c>
      <c r="AD359">
        <v>5</v>
      </c>
      <c r="AE359">
        <v>5</v>
      </c>
      <c r="AF359">
        <v>4</v>
      </c>
      <c r="AG359">
        <v>5</v>
      </c>
      <c r="AH359">
        <v>3</v>
      </c>
      <c r="AI359">
        <v>4</v>
      </c>
      <c r="AJ359">
        <v>4</v>
      </c>
      <c r="AK359" t="s">
        <v>202</v>
      </c>
    </row>
    <row r="360" spans="1:37" x14ac:dyDescent="0.25">
      <c r="A360" t="s">
        <v>203</v>
      </c>
      <c r="B360" t="s">
        <v>114</v>
      </c>
      <c r="C360" t="s">
        <v>406</v>
      </c>
      <c r="D360" t="s">
        <v>1866</v>
      </c>
      <c r="E360" t="s">
        <v>1879</v>
      </c>
      <c r="G360" t="s">
        <v>1878</v>
      </c>
      <c r="H360" t="s">
        <v>1869</v>
      </c>
      <c r="I360" t="s">
        <v>1870</v>
      </c>
      <c r="J360" t="s">
        <v>1882</v>
      </c>
      <c r="K360" t="s">
        <v>1871</v>
      </c>
      <c r="L360" t="s">
        <v>1872</v>
      </c>
      <c r="M360" t="s">
        <v>1872</v>
      </c>
      <c r="N360" t="s">
        <v>1871</v>
      </c>
      <c r="O360" t="s">
        <v>1874</v>
      </c>
      <c r="P360" t="s">
        <v>1874</v>
      </c>
      <c r="Q360" t="s">
        <v>1871</v>
      </c>
      <c r="R360" t="s">
        <v>1871</v>
      </c>
      <c r="S360" t="s">
        <v>2106</v>
      </c>
      <c r="T360" t="s">
        <v>1903</v>
      </c>
      <c r="U360" t="s">
        <v>1877</v>
      </c>
      <c r="V360" t="s">
        <v>1877</v>
      </c>
      <c r="W360">
        <v>0</v>
      </c>
      <c r="X360">
        <v>4</v>
      </c>
      <c r="Y360">
        <v>0</v>
      </c>
      <c r="Z360">
        <v>2</v>
      </c>
      <c r="AA360">
        <v>3</v>
      </c>
      <c r="AB360">
        <v>3</v>
      </c>
      <c r="AC360">
        <v>5</v>
      </c>
      <c r="AD360">
        <v>4</v>
      </c>
      <c r="AE360">
        <v>4</v>
      </c>
      <c r="AF360">
        <v>5</v>
      </c>
      <c r="AG360">
        <v>2</v>
      </c>
      <c r="AH360">
        <v>2</v>
      </c>
      <c r="AI360">
        <v>5</v>
      </c>
      <c r="AJ360">
        <v>5</v>
      </c>
      <c r="AK360" t="s">
        <v>203</v>
      </c>
    </row>
    <row r="361" spans="1:37" x14ac:dyDescent="0.25">
      <c r="A361" t="s">
        <v>203</v>
      </c>
      <c r="B361" t="s">
        <v>114</v>
      </c>
      <c r="C361" t="s">
        <v>406</v>
      </c>
      <c r="D361" t="s">
        <v>1866</v>
      </c>
      <c r="E361" t="s">
        <v>1867</v>
      </c>
      <c r="G361" t="s">
        <v>1878</v>
      </c>
      <c r="H361" t="s">
        <v>1869</v>
      </c>
      <c r="I361" t="s">
        <v>1870</v>
      </c>
      <c r="J361" t="s">
        <v>1882</v>
      </c>
      <c r="K361" t="s">
        <v>1871</v>
      </c>
      <c r="L361" t="s">
        <v>1872</v>
      </c>
      <c r="M361" t="s">
        <v>1871</v>
      </c>
      <c r="N361" t="s">
        <v>1871</v>
      </c>
      <c r="O361" t="s">
        <v>1874</v>
      </c>
      <c r="P361" t="s">
        <v>1872</v>
      </c>
      <c r="Q361" t="s">
        <v>1872</v>
      </c>
      <c r="R361" t="s">
        <v>1871</v>
      </c>
      <c r="S361" t="s">
        <v>2107</v>
      </c>
      <c r="T361" t="s">
        <v>1903</v>
      </c>
      <c r="U361" t="s">
        <v>1877</v>
      </c>
      <c r="V361" t="s">
        <v>1877</v>
      </c>
      <c r="W361">
        <v>0</v>
      </c>
      <c r="X361">
        <v>5</v>
      </c>
      <c r="Y361">
        <v>0</v>
      </c>
      <c r="Z361">
        <v>2</v>
      </c>
      <c r="AA361">
        <v>3</v>
      </c>
      <c r="AB361">
        <v>3</v>
      </c>
      <c r="AC361">
        <v>5</v>
      </c>
      <c r="AD361">
        <v>4</v>
      </c>
      <c r="AE361">
        <v>5</v>
      </c>
      <c r="AF361">
        <v>5</v>
      </c>
      <c r="AG361">
        <v>2</v>
      </c>
      <c r="AH361">
        <v>4</v>
      </c>
      <c r="AI361">
        <v>4</v>
      </c>
      <c r="AJ361">
        <v>5</v>
      </c>
      <c r="AK361" t="s">
        <v>203</v>
      </c>
    </row>
    <row r="362" spans="1:37" x14ac:dyDescent="0.25">
      <c r="A362" t="s">
        <v>1823</v>
      </c>
      <c r="B362" t="s">
        <v>114</v>
      </c>
      <c r="C362" t="s">
        <v>530</v>
      </c>
      <c r="D362" t="s">
        <v>1866</v>
      </c>
      <c r="E362" t="s">
        <v>1867</v>
      </c>
      <c r="G362" t="s">
        <v>1878</v>
      </c>
      <c r="H362" t="s">
        <v>1887</v>
      </c>
      <c r="I362" t="s">
        <v>1870</v>
      </c>
      <c r="J362" t="s">
        <v>1882</v>
      </c>
      <c r="K362" t="s">
        <v>1871</v>
      </c>
      <c r="L362" t="s">
        <v>1871</v>
      </c>
      <c r="M362" t="s">
        <v>1871</v>
      </c>
      <c r="N362" t="s">
        <v>1871</v>
      </c>
      <c r="O362" t="s">
        <v>1871</v>
      </c>
      <c r="P362" t="s">
        <v>1871</v>
      </c>
      <c r="Q362" t="s">
        <v>1871</v>
      </c>
      <c r="R362" t="s">
        <v>1871</v>
      </c>
      <c r="S362" t="s">
        <v>2108</v>
      </c>
      <c r="T362" t="s">
        <v>2109</v>
      </c>
      <c r="U362" t="s">
        <v>1877</v>
      </c>
      <c r="V362" t="s">
        <v>1877</v>
      </c>
      <c r="W362">
        <v>0</v>
      </c>
      <c r="X362">
        <v>5</v>
      </c>
      <c r="Y362">
        <v>0</v>
      </c>
      <c r="AA362">
        <v>3</v>
      </c>
      <c r="AB362">
        <v>3</v>
      </c>
      <c r="AC362">
        <v>5</v>
      </c>
      <c r="AD362">
        <v>5</v>
      </c>
      <c r="AE362">
        <v>5</v>
      </c>
      <c r="AF362">
        <v>5</v>
      </c>
      <c r="AG362">
        <v>5</v>
      </c>
      <c r="AH362">
        <v>5</v>
      </c>
      <c r="AI362">
        <v>5</v>
      </c>
      <c r="AJ362">
        <v>5</v>
      </c>
      <c r="AK362" t="s">
        <v>1823</v>
      </c>
    </row>
    <row r="363" spans="1:37" x14ac:dyDescent="0.25">
      <c r="A363" t="s">
        <v>1823</v>
      </c>
      <c r="B363" t="s">
        <v>114</v>
      </c>
      <c r="C363" t="s">
        <v>530</v>
      </c>
      <c r="D363" t="s">
        <v>1866</v>
      </c>
      <c r="E363" t="s">
        <v>1867</v>
      </c>
      <c r="G363" t="s">
        <v>1868</v>
      </c>
      <c r="H363" t="s">
        <v>1880</v>
      </c>
      <c r="I363" t="s">
        <v>1870</v>
      </c>
      <c r="J363" t="s">
        <v>1882</v>
      </c>
      <c r="K363" t="s">
        <v>1871</v>
      </c>
      <c r="L363" t="s">
        <v>1871</v>
      </c>
      <c r="M363" t="s">
        <v>1871</v>
      </c>
      <c r="N363" t="s">
        <v>1871</v>
      </c>
      <c r="O363" t="s">
        <v>1871</v>
      </c>
      <c r="P363" t="s">
        <v>1871</v>
      </c>
      <c r="Q363" t="s">
        <v>1871</v>
      </c>
      <c r="R363" t="s">
        <v>1871</v>
      </c>
      <c r="S363" t="s">
        <v>2110</v>
      </c>
      <c r="T363" t="s">
        <v>2111</v>
      </c>
      <c r="U363" t="s">
        <v>1877</v>
      </c>
      <c r="V363" t="s">
        <v>1877</v>
      </c>
      <c r="W363">
        <v>0</v>
      </c>
      <c r="X363">
        <v>5</v>
      </c>
      <c r="Y363">
        <v>0</v>
      </c>
      <c r="Z363">
        <v>3</v>
      </c>
      <c r="AA363">
        <v>2</v>
      </c>
      <c r="AB363">
        <v>3</v>
      </c>
      <c r="AC363">
        <v>5</v>
      </c>
      <c r="AD363">
        <v>5</v>
      </c>
      <c r="AE363">
        <v>5</v>
      </c>
      <c r="AF363">
        <v>5</v>
      </c>
      <c r="AG363">
        <v>5</v>
      </c>
      <c r="AH363">
        <v>5</v>
      </c>
      <c r="AI363">
        <v>5</v>
      </c>
      <c r="AJ363">
        <v>5</v>
      </c>
      <c r="AK363" t="s">
        <v>1823</v>
      </c>
    </row>
    <row r="364" spans="1:37" x14ac:dyDescent="0.25">
      <c r="A364" t="s">
        <v>1824</v>
      </c>
      <c r="B364" t="s">
        <v>114</v>
      </c>
      <c r="C364" t="s">
        <v>532</v>
      </c>
      <c r="D364" t="s">
        <v>1866</v>
      </c>
      <c r="E364" t="s">
        <v>1867</v>
      </c>
      <c r="G364" t="s">
        <v>1878</v>
      </c>
      <c r="H364" t="s">
        <v>1887</v>
      </c>
      <c r="I364" t="s">
        <v>1870</v>
      </c>
      <c r="J364" t="s">
        <v>1882</v>
      </c>
      <c r="K364" t="s">
        <v>1871</v>
      </c>
      <c r="L364" t="s">
        <v>1871</v>
      </c>
      <c r="M364" t="s">
        <v>1871</v>
      </c>
      <c r="N364" t="s">
        <v>1873</v>
      </c>
      <c r="O364" t="s">
        <v>1873</v>
      </c>
      <c r="P364" t="s">
        <v>1872</v>
      </c>
      <c r="Q364" t="s">
        <v>1872</v>
      </c>
      <c r="R364" t="s">
        <v>1871</v>
      </c>
      <c r="S364" t="s">
        <v>2112</v>
      </c>
      <c r="T364" t="s">
        <v>2113</v>
      </c>
      <c r="U364" t="s">
        <v>1877</v>
      </c>
      <c r="V364" t="s">
        <v>1877</v>
      </c>
      <c r="W364">
        <v>0</v>
      </c>
      <c r="X364">
        <v>5</v>
      </c>
      <c r="Y364">
        <v>0</v>
      </c>
      <c r="AA364">
        <v>3</v>
      </c>
      <c r="AB364">
        <v>3</v>
      </c>
      <c r="AC364">
        <v>5</v>
      </c>
      <c r="AD364">
        <v>5</v>
      </c>
      <c r="AE364">
        <v>5</v>
      </c>
      <c r="AF364">
        <v>3</v>
      </c>
      <c r="AG364">
        <v>3</v>
      </c>
      <c r="AH364">
        <v>4</v>
      </c>
      <c r="AI364">
        <v>4</v>
      </c>
      <c r="AJ364">
        <v>5</v>
      </c>
      <c r="AK364" t="s">
        <v>1824</v>
      </c>
    </row>
    <row r="365" spans="1:37" x14ac:dyDescent="0.25">
      <c r="A365" t="s">
        <v>1824</v>
      </c>
      <c r="B365" t="s">
        <v>114</v>
      </c>
      <c r="C365" t="s">
        <v>532</v>
      </c>
      <c r="D365" t="s">
        <v>1866</v>
      </c>
      <c r="E365" t="s">
        <v>1879</v>
      </c>
      <c r="G365" t="s">
        <v>1878</v>
      </c>
      <c r="H365" t="s">
        <v>1869</v>
      </c>
      <c r="I365" t="s">
        <v>1870</v>
      </c>
      <c r="J365" t="s">
        <v>1866</v>
      </c>
      <c r="K365" t="s">
        <v>1871</v>
      </c>
      <c r="L365" t="s">
        <v>1871</v>
      </c>
      <c r="M365" t="s">
        <v>1871</v>
      </c>
      <c r="N365" t="s">
        <v>1873</v>
      </c>
      <c r="O365" t="s">
        <v>1873</v>
      </c>
      <c r="P365" t="s">
        <v>1873</v>
      </c>
      <c r="Q365" t="s">
        <v>1873</v>
      </c>
      <c r="R365" t="s">
        <v>1873</v>
      </c>
      <c r="S365" t="s">
        <v>1889</v>
      </c>
      <c r="T365" t="s">
        <v>1889</v>
      </c>
      <c r="U365" t="s">
        <v>1877</v>
      </c>
      <c r="V365" t="s">
        <v>1877</v>
      </c>
      <c r="W365">
        <v>0</v>
      </c>
      <c r="X365">
        <v>4</v>
      </c>
      <c r="Y365">
        <v>0</v>
      </c>
      <c r="Z365">
        <v>2</v>
      </c>
      <c r="AA365">
        <v>3</v>
      </c>
      <c r="AB365">
        <v>3</v>
      </c>
      <c r="AC365">
        <v>5</v>
      </c>
      <c r="AD365">
        <v>5</v>
      </c>
      <c r="AE365">
        <v>5</v>
      </c>
      <c r="AF365">
        <v>3</v>
      </c>
      <c r="AG365">
        <v>3</v>
      </c>
      <c r="AH365">
        <v>3</v>
      </c>
      <c r="AI365">
        <v>3</v>
      </c>
      <c r="AJ365">
        <v>3</v>
      </c>
      <c r="AK365" t="s">
        <v>1824</v>
      </c>
    </row>
    <row r="366" spans="1:37" x14ac:dyDescent="0.25">
      <c r="A366" t="s">
        <v>1722</v>
      </c>
      <c r="B366" t="s">
        <v>106</v>
      </c>
      <c r="C366" t="s">
        <v>591</v>
      </c>
      <c r="D366" t="s">
        <v>1866</v>
      </c>
      <c r="E366" t="s">
        <v>1867</v>
      </c>
      <c r="G366" t="s">
        <v>1878</v>
      </c>
      <c r="H366" t="s">
        <v>1869</v>
      </c>
      <c r="I366" t="s">
        <v>1883</v>
      </c>
      <c r="J366" t="s">
        <v>1882</v>
      </c>
      <c r="K366" t="s">
        <v>1871</v>
      </c>
      <c r="L366" t="s">
        <v>1871</v>
      </c>
      <c r="M366" t="s">
        <v>1871</v>
      </c>
      <c r="N366" t="s">
        <v>1871</v>
      </c>
      <c r="O366" t="s">
        <v>1871</v>
      </c>
      <c r="P366" t="s">
        <v>1871</v>
      </c>
      <c r="Q366" t="s">
        <v>1871</v>
      </c>
      <c r="R366" t="s">
        <v>1871</v>
      </c>
      <c r="S366" t="s">
        <v>1889</v>
      </c>
      <c r="T366" t="s">
        <v>2114</v>
      </c>
      <c r="U366" t="s">
        <v>1877</v>
      </c>
      <c r="V366" t="s">
        <v>1877</v>
      </c>
      <c r="W366">
        <v>0</v>
      </c>
      <c r="X366">
        <v>5</v>
      </c>
      <c r="Y366">
        <v>0</v>
      </c>
      <c r="Z366">
        <v>2</v>
      </c>
      <c r="AA366">
        <v>3</v>
      </c>
      <c r="AB366">
        <v>3</v>
      </c>
      <c r="AC366">
        <v>5</v>
      </c>
      <c r="AD366">
        <v>5</v>
      </c>
      <c r="AE366">
        <v>5</v>
      </c>
      <c r="AF366">
        <v>5</v>
      </c>
      <c r="AG366">
        <v>5</v>
      </c>
      <c r="AH366">
        <v>5</v>
      </c>
      <c r="AI366">
        <v>5</v>
      </c>
      <c r="AJ366">
        <v>5</v>
      </c>
      <c r="AK366" t="s">
        <v>1722</v>
      </c>
    </row>
    <row r="367" spans="1:37" x14ac:dyDescent="0.25">
      <c r="A367" t="s">
        <v>205</v>
      </c>
      <c r="B367" t="s">
        <v>106</v>
      </c>
      <c r="C367" t="s">
        <v>406</v>
      </c>
      <c r="D367" t="s">
        <v>1866</v>
      </c>
      <c r="E367" t="s">
        <v>1867</v>
      </c>
      <c r="G367" t="s">
        <v>1878</v>
      </c>
      <c r="H367" t="s">
        <v>1869</v>
      </c>
      <c r="I367" t="s">
        <v>1870</v>
      </c>
      <c r="J367" t="s">
        <v>1882</v>
      </c>
      <c r="K367" t="s">
        <v>1871</v>
      </c>
      <c r="L367" t="s">
        <v>1871</v>
      </c>
      <c r="M367" t="s">
        <v>1871</v>
      </c>
      <c r="N367" t="s">
        <v>1872</v>
      </c>
      <c r="O367" t="s">
        <v>1872</v>
      </c>
      <c r="P367" t="s">
        <v>1872</v>
      </c>
      <c r="Q367" t="s">
        <v>1872</v>
      </c>
      <c r="R367" t="s">
        <v>1871</v>
      </c>
      <c r="S367" t="s">
        <v>1903</v>
      </c>
      <c r="T367" t="s">
        <v>2115</v>
      </c>
      <c r="U367" t="s">
        <v>1877</v>
      </c>
      <c r="V367" t="s">
        <v>1877</v>
      </c>
      <c r="W367">
        <v>0</v>
      </c>
      <c r="X367">
        <v>5</v>
      </c>
      <c r="Y367">
        <v>0</v>
      </c>
      <c r="Z367">
        <v>2</v>
      </c>
      <c r="AA367">
        <v>3</v>
      </c>
      <c r="AB367">
        <v>3</v>
      </c>
      <c r="AC367">
        <v>5</v>
      </c>
      <c r="AD367">
        <v>5</v>
      </c>
      <c r="AE367">
        <v>5</v>
      </c>
      <c r="AF367">
        <v>4</v>
      </c>
      <c r="AG367">
        <v>4</v>
      </c>
      <c r="AH367">
        <v>4</v>
      </c>
      <c r="AI367">
        <v>4</v>
      </c>
      <c r="AJ367">
        <v>5</v>
      </c>
      <c r="AK367" t="s">
        <v>205</v>
      </c>
    </row>
    <row r="368" spans="1:37" x14ac:dyDescent="0.25">
      <c r="A368" t="s">
        <v>1726</v>
      </c>
      <c r="B368" t="s">
        <v>106</v>
      </c>
      <c r="C368" t="s">
        <v>408</v>
      </c>
      <c r="D368" t="s">
        <v>1866</v>
      </c>
      <c r="E368" t="s">
        <v>1867</v>
      </c>
      <c r="G368" t="s">
        <v>1878</v>
      </c>
      <c r="H368" t="s">
        <v>1880</v>
      </c>
      <c r="I368" t="s">
        <v>1870</v>
      </c>
      <c r="J368" t="s">
        <v>1882</v>
      </c>
      <c r="K368" t="s">
        <v>1871</v>
      </c>
      <c r="L368" t="s">
        <v>1871</v>
      </c>
      <c r="M368" t="s">
        <v>1871</v>
      </c>
      <c r="N368" t="s">
        <v>1871</v>
      </c>
      <c r="O368" t="s">
        <v>1871</v>
      </c>
      <c r="P368" t="s">
        <v>1871</v>
      </c>
      <c r="Q368" t="s">
        <v>1871</v>
      </c>
      <c r="R368" t="s">
        <v>1871</v>
      </c>
      <c r="S368" t="s">
        <v>2116</v>
      </c>
      <c r="T368" t="s">
        <v>2117</v>
      </c>
      <c r="U368" t="s">
        <v>1877</v>
      </c>
      <c r="V368" t="s">
        <v>1877</v>
      </c>
      <c r="W368">
        <v>0</v>
      </c>
      <c r="X368">
        <v>5</v>
      </c>
      <c r="Y368">
        <v>0</v>
      </c>
      <c r="Z368">
        <v>3</v>
      </c>
      <c r="AA368">
        <v>3</v>
      </c>
      <c r="AB368">
        <v>3</v>
      </c>
      <c r="AC368">
        <v>5</v>
      </c>
      <c r="AD368">
        <v>5</v>
      </c>
      <c r="AE368">
        <v>5</v>
      </c>
      <c r="AF368">
        <v>5</v>
      </c>
      <c r="AG368">
        <v>5</v>
      </c>
      <c r="AH368">
        <v>5</v>
      </c>
      <c r="AI368">
        <v>5</v>
      </c>
      <c r="AJ368">
        <v>5</v>
      </c>
      <c r="AK368" t="s">
        <v>1726</v>
      </c>
    </row>
    <row r="369" spans="1:37" x14ac:dyDescent="0.25">
      <c r="A369" t="s">
        <v>1161</v>
      </c>
      <c r="B369" t="s">
        <v>106</v>
      </c>
      <c r="C369" t="s">
        <v>540</v>
      </c>
      <c r="D369" t="s">
        <v>1866</v>
      </c>
      <c r="E369" t="s">
        <v>1867</v>
      </c>
      <c r="G369" t="s">
        <v>1868</v>
      </c>
      <c r="H369" t="s">
        <v>1880</v>
      </c>
      <c r="I369" t="s">
        <v>1870</v>
      </c>
      <c r="J369" t="s">
        <v>1882</v>
      </c>
      <c r="K369" t="s">
        <v>1871</v>
      </c>
      <c r="L369" t="s">
        <v>1871</v>
      </c>
      <c r="M369" t="s">
        <v>1873</v>
      </c>
      <c r="N369" t="s">
        <v>1871</v>
      </c>
      <c r="O369" t="s">
        <v>1873</v>
      </c>
      <c r="P369" t="s">
        <v>1871</v>
      </c>
      <c r="Q369" t="s">
        <v>1871</v>
      </c>
      <c r="R369" t="s">
        <v>1871</v>
      </c>
      <c r="S369" t="s">
        <v>2118</v>
      </c>
      <c r="T369" t="s">
        <v>2119</v>
      </c>
      <c r="U369" t="s">
        <v>1877</v>
      </c>
      <c r="V369" t="s">
        <v>1877</v>
      </c>
      <c r="W369">
        <v>0</v>
      </c>
      <c r="X369">
        <v>5</v>
      </c>
      <c r="Y369">
        <v>0</v>
      </c>
      <c r="Z369">
        <v>3</v>
      </c>
      <c r="AA369">
        <v>2</v>
      </c>
      <c r="AB369">
        <v>3</v>
      </c>
      <c r="AC369">
        <v>5</v>
      </c>
      <c r="AD369">
        <v>5</v>
      </c>
      <c r="AE369">
        <v>3</v>
      </c>
      <c r="AF369">
        <v>5</v>
      </c>
      <c r="AG369">
        <v>3</v>
      </c>
      <c r="AH369">
        <v>5</v>
      </c>
      <c r="AI369">
        <v>5</v>
      </c>
      <c r="AJ369">
        <v>5</v>
      </c>
      <c r="AK369" t="s">
        <v>1161</v>
      </c>
    </row>
    <row r="370" spans="1:37" x14ac:dyDescent="0.25">
      <c r="A370" t="s">
        <v>1164</v>
      </c>
      <c r="B370" t="s">
        <v>106</v>
      </c>
      <c r="C370" t="s">
        <v>544</v>
      </c>
      <c r="D370" t="s">
        <v>1866</v>
      </c>
      <c r="E370" t="s">
        <v>1879</v>
      </c>
      <c r="G370" t="s">
        <v>1868</v>
      </c>
      <c r="H370" t="s">
        <v>1869</v>
      </c>
      <c r="I370" t="s">
        <v>1883</v>
      </c>
      <c r="J370" t="s">
        <v>1882</v>
      </c>
      <c r="K370" t="s">
        <v>1871</v>
      </c>
      <c r="L370" t="s">
        <v>1871</v>
      </c>
      <c r="M370" t="s">
        <v>1871</v>
      </c>
      <c r="N370" t="s">
        <v>1873</v>
      </c>
      <c r="O370" t="s">
        <v>1872</v>
      </c>
      <c r="P370" t="s">
        <v>1871</v>
      </c>
      <c r="Q370" t="s">
        <v>1871</v>
      </c>
      <c r="R370" t="s">
        <v>1871</v>
      </c>
      <c r="S370" t="s">
        <v>1903</v>
      </c>
      <c r="T370" t="s">
        <v>2120</v>
      </c>
      <c r="U370" t="s">
        <v>1877</v>
      </c>
      <c r="W370">
        <v>0</v>
      </c>
      <c r="X370">
        <v>4</v>
      </c>
      <c r="Y370">
        <v>0</v>
      </c>
      <c r="Z370">
        <v>2</v>
      </c>
      <c r="AA370">
        <v>2</v>
      </c>
      <c r="AB370">
        <v>3</v>
      </c>
      <c r="AC370">
        <v>5</v>
      </c>
      <c r="AD370">
        <v>5</v>
      </c>
      <c r="AE370">
        <v>5</v>
      </c>
      <c r="AF370">
        <v>3</v>
      </c>
      <c r="AG370">
        <v>4</v>
      </c>
      <c r="AH370">
        <v>5</v>
      </c>
      <c r="AI370">
        <v>5</v>
      </c>
      <c r="AJ370">
        <v>5</v>
      </c>
      <c r="AK370" t="s">
        <v>1164</v>
      </c>
    </row>
    <row r="371" spans="1:37" x14ac:dyDescent="0.25">
      <c r="A371" t="s">
        <v>1234</v>
      </c>
      <c r="B371" t="s">
        <v>106</v>
      </c>
      <c r="C371" t="s">
        <v>800</v>
      </c>
      <c r="D371" t="s">
        <v>1866</v>
      </c>
      <c r="E371" t="s">
        <v>1867</v>
      </c>
      <c r="G371" t="s">
        <v>1868</v>
      </c>
      <c r="H371" t="s">
        <v>1869</v>
      </c>
      <c r="I371" t="s">
        <v>1870</v>
      </c>
      <c r="J371" t="s">
        <v>1866</v>
      </c>
      <c r="K371" t="s">
        <v>1871</v>
      </c>
      <c r="L371" t="s">
        <v>1871</v>
      </c>
      <c r="M371" t="s">
        <v>1872</v>
      </c>
      <c r="N371" t="s">
        <v>1872</v>
      </c>
      <c r="O371" t="s">
        <v>1873</v>
      </c>
      <c r="P371" t="s">
        <v>1873</v>
      </c>
      <c r="Q371" t="s">
        <v>1871</v>
      </c>
      <c r="R371" t="s">
        <v>1871</v>
      </c>
      <c r="S371" t="s">
        <v>1928</v>
      </c>
      <c r="T371" t="s">
        <v>2121</v>
      </c>
      <c r="U371" t="s">
        <v>1877</v>
      </c>
      <c r="V371" t="s">
        <v>1877</v>
      </c>
      <c r="W371">
        <v>0</v>
      </c>
      <c r="X371">
        <v>5</v>
      </c>
      <c r="Y371">
        <v>0</v>
      </c>
      <c r="Z371">
        <v>2</v>
      </c>
      <c r="AA371">
        <v>2</v>
      </c>
      <c r="AB371">
        <v>3</v>
      </c>
      <c r="AC371">
        <v>5</v>
      </c>
      <c r="AD371">
        <v>5</v>
      </c>
      <c r="AE371">
        <v>4</v>
      </c>
      <c r="AF371">
        <v>4</v>
      </c>
      <c r="AG371">
        <v>3</v>
      </c>
      <c r="AH371">
        <v>3</v>
      </c>
      <c r="AI371">
        <v>5</v>
      </c>
      <c r="AJ371">
        <v>5</v>
      </c>
      <c r="AK371" t="s">
        <v>1234</v>
      </c>
    </row>
    <row r="372" spans="1:37" x14ac:dyDescent="0.25">
      <c r="A372" t="s">
        <v>1234</v>
      </c>
      <c r="B372" t="s">
        <v>106</v>
      </c>
      <c r="C372" t="s">
        <v>800</v>
      </c>
      <c r="D372" t="s">
        <v>1866</v>
      </c>
      <c r="E372" t="s">
        <v>1884</v>
      </c>
      <c r="G372" t="s">
        <v>1868</v>
      </c>
      <c r="H372" t="s">
        <v>1887</v>
      </c>
      <c r="I372" t="s">
        <v>1870</v>
      </c>
      <c r="J372" t="s">
        <v>1866</v>
      </c>
      <c r="K372" t="s">
        <v>1871</v>
      </c>
      <c r="L372" t="s">
        <v>1871</v>
      </c>
      <c r="M372" t="s">
        <v>1871</v>
      </c>
      <c r="N372" t="s">
        <v>1871</v>
      </c>
      <c r="O372" t="s">
        <v>1873</v>
      </c>
      <c r="P372" t="s">
        <v>1872</v>
      </c>
      <c r="Q372" t="s">
        <v>1872</v>
      </c>
      <c r="R372" t="s">
        <v>1871</v>
      </c>
      <c r="S372" t="s">
        <v>1891</v>
      </c>
      <c r="T372" t="s">
        <v>2122</v>
      </c>
      <c r="U372" t="s">
        <v>1877</v>
      </c>
      <c r="V372" t="s">
        <v>1877</v>
      </c>
      <c r="W372">
        <v>0</v>
      </c>
      <c r="X372">
        <v>3</v>
      </c>
      <c r="Y372">
        <v>0</v>
      </c>
      <c r="AA372">
        <v>2</v>
      </c>
      <c r="AB372">
        <v>3</v>
      </c>
      <c r="AC372">
        <v>5</v>
      </c>
      <c r="AD372">
        <v>5</v>
      </c>
      <c r="AE372">
        <v>5</v>
      </c>
      <c r="AF372">
        <v>5</v>
      </c>
      <c r="AG372">
        <v>3</v>
      </c>
      <c r="AH372">
        <v>4</v>
      </c>
      <c r="AI372">
        <v>4</v>
      </c>
      <c r="AJ372">
        <v>5</v>
      </c>
      <c r="AK372" t="s">
        <v>1234</v>
      </c>
    </row>
    <row r="373" spans="1:37" x14ac:dyDescent="0.25">
      <c r="A373" t="s">
        <v>206</v>
      </c>
      <c r="B373" t="s">
        <v>107</v>
      </c>
      <c r="C373" t="s">
        <v>456</v>
      </c>
      <c r="D373" t="s">
        <v>1866</v>
      </c>
      <c r="E373" t="s">
        <v>1867</v>
      </c>
      <c r="G373" t="s">
        <v>1878</v>
      </c>
      <c r="H373" t="s">
        <v>1880</v>
      </c>
      <c r="I373" t="s">
        <v>1870</v>
      </c>
      <c r="J373" t="s">
        <v>1882</v>
      </c>
      <c r="K373" t="s">
        <v>1871</v>
      </c>
      <c r="L373" t="s">
        <v>1871</v>
      </c>
      <c r="M373" t="s">
        <v>1871</v>
      </c>
      <c r="N373" t="s">
        <v>1871</v>
      </c>
      <c r="O373" t="s">
        <v>1871</v>
      </c>
      <c r="P373" t="s">
        <v>1871</v>
      </c>
      <c r="Q373" t="s">
        <v>1871</v>
      </c>
      <c r="R373" t="s">
        <v>1871</v>
      </c>
      <c r="S373" t="s">
        <v>1911</v>
      </c>
      <c r="T373" t="s">
        <v>2123</v>
      </c>
      <c r="U373" t="s">
        <v>1877</v>
      </c>
      <c r="V373" t="s">
        <v>1877</v>
      </c>
      <c r="W373">
        <v>0</v>
      </c>
      <c r="X373">
        <v>5</v>
      </c>
      <c r="Y373">
        <v>0</v>
      </c>
      <c r="Z373">
        <v>3</v>
      </c>
      <c r="AA373">
        <v>3</v>
      </c>
      <c r="AB373">
        <v>3</v>
      </c>
      <c r="AC373">
        <v>5</v>
      </c>
      <c r="AD373">
        <v>5</v>
      </c>
      <c r="AE373">
        <v>5</v>
      </c>
      <c r="AF373">
        <v>5</v>
      </c>
      <c r="AG373">
        <v>5</v>
      </c>
      <c r="AH373">
        <v>5</v>
      </c>
      <c r="AI373">
        <v>5</v>
      </c>
      <c r="AJ373">
        <v>5</v>
      </c>
      <c r="AK373" t="s">
        <v>206</v>
      </c>
    </row>
    <row r="374" spans="1:37" x14ac:dyDescent="0.25">
      <c r="A374" t="s">
        <v>1252</v>
      </c>
      <c r="B374" t="s">
        <v>107</v>
      </c>
      <c r="C374" t="s">
        <v>500</v>
      </c>
      <c r="D374" t="s">
        <v>1866</v>
      </c>
      <c r="E374" t="s">
        <v>1867</v>
      </c>
      <c r="G374" t="s">
        <v>1888</v>
      </c>
      <c r="H374" t="s">
        <v>1887</v>
      </c>
      <c r="I374" t="s">
        <v>1870</v>
      </c>
      <c r="J374" t="s">
        <v>1882</v>
      </c>
      <c r="K374" t="s">
        <v>1871</v>
      </c>
      <c r="L374" t="s">
        <v>1871</v>
      </c>
      <c r="M374" t="s">
        <v>1871</v>
      </c>
      <c r="N374" t="s">
        <v>1871</v>
      </c>
      <c r="O374" t="s">
        <v>1872</v>
      </c>
      <c r="P374" t="s">
        <v>1871</v>
      </c>
      <c r="Q374" t="s">
        <v>1871</v>
      </c>
      <c r="R374" t="s">
        <v>1871</v>
      </c>
      <c r="S374" t="s">
        <v>1911</v>
      </c>
      <c r="T374" t="s">
        <v>1903</v>
      </c>
      <c r="U374" t="s">
        <v>1877</v>
      </c>
      <c r="V374" t="s">
        <v>1877</v>
      </c>
      <c r="W374">
        <v>0</v>
      </c>
      <c r="X374">
        <v>5</v>
      </c>
      <c r="Y374">
        <v>0</v>
      </c>
      <c r="AA374">
        <v>1</v>
      </c>
      <c r="AB374">
        <v>3</v>
      </c>
      <c r="AC374">
        <v>5</v>
      </c>
      <c r="AD374">
        <v>5</v>
      </c>
      <c r="AE374">
        <v>5</v>
      </c>
      <c r="AF374">
        <v>5</v>
      </c>
      <c r="AG374">
        <v>4</v>
      </c>
      <c r="AH374">
        <v>5</v>
      </c>
      <c r="AI374">
        <v>5</v>
      </c>
      <c r="AJ374">
        <v>5</v>
      </c>
      <c r="AK374" t="s">
        <v>1252</v>
      </c>
    </row>
    <row r="375" spans="1:37" x14ac:dyDescent="0.25">
      <c r="A375" t="s">
        <v>1252</v>
      </c>
      <c r="B375" t="s">
        <v>107</v>
      </c>
      <c r="C375" t="s">
        <v>500</v>
      </c>
      <c r="D375" t="s">
        <v>1866</v>
      </c>
      <c r="E375" t="s">
        <v>1867</v>
      </c>
      <c r="G375" t="s">
        <v>1878</v>
      </c>
      <c r="H375" t="s">
        <v>1880</v>
      </c>
      <c r="I375" t="s">
        <v>1883</v>
      </c>
      <c r="J375" t="s">
        <v>1882</v>
      </c>
      <c r="K375" t="s">
        <v>1871</v>
      </c>
      <c r="L375" t="s">
        <v>1871</v>
      </c>
      <c r="M375" t="s">
        <v>1871</v>
      </c>
      <c r="N375" t="s">
        <v>1871</v>
      </c>
      <c r="O375" t="s">
        <v>1871</v>
      </c>
      <c r="P375" t="s">
        <v>1871</v>
      </c>
      <c r="Q375" t="s">
        <v>1871</v>
      </c>
      <c r="R375" t="s">
        <v>1871</v>
      </c>
      <c r="S375" t="s">
        <v>1903</v>
      </c>
      <c r="T375" t="s">
        <v>1903</v>
      </c>
      <c r="U375" t="s">
        <v>1877</v>
      </c>
      <c r="V375" t="s">
        <v>1877</v>
      </c>
      <c r="W375">
        <v>0</v>
      </c>
      <c r="X375">
        <v>5</v>
      </c>
      <c r="Y375">
        <v>0</v>
      </c>
      <c r="Z375">
        <v>3</v>
      </c>
      <c r="AA375">
        <v>3</v>
      </c>
      <c r="AB375">
        <v>3</v>
      </c>
      <c r="AC375">
        <v>5</v>
      </c>
      <c r="AD375">
        <v>5</v>
      </c>
      <c r="AE375">
        <v>5</v>
      </c>
      <c r="AF375">
        <v>5</v>
      </c>
      <c r="AG375">
        <v>5</v>
      </c>
      <c r="AH375">
        <v>5</v>
      </c>
      <c r="AI375">
        <v>5</v>
      </c>
      <c r="AJ375">
        <v>5</v>
      </c>
      <c r="AK375" t="s">
        <v>1252</v>
      </c>
    </row>
    <row r="376" spans="1:37" x14ac:dyDescent="0.25">
      <c r="A376" t="s">
        <v>1252</v>
      </c>
      <c r="B376" t="s">
        <v>107</v>
      </c>
      <c r="C376" t="s">
        <v>500</v>
      </c>
      <c r="D376" t="s">
        <v>1866</v>
      </c>
      <c r="E376" t="s">
        <v>1879</v>
      </c>
      <c r="G376" t="s">
        <v>1868</v>
      </c>
      <c r="H376" t="s">
        <v>1880</v>
      </c>
      <c r="I376" t="s">
        <v>1870</v>
      </c>
      <c r="J376" t="s">
        <v>1882</v>
      </c>
      <c r="K376" t="s">
        <v>1871</v>
      </c>
      <c r="L376" t="s">
        <v>1871</v>
      </c>
      <c r="M376" t="s">
        <v>1871</v>
      </c>
      <c r="N376" t="s">
        <v>1871</v>
      </c>
      <c r="O376" t="s">
        <v>1871</v>
      </c>
      <c r="P376" t="s">
        <v>1871</v>
      </c>
      <c r="Q376" t="s">
        <v>1871</v>
      </c>
      <c r="R376" t="s">
        <v>1871</v>
      </c>
      <c r="S376" t="s">
        <v>1903</v>
      </c>
      <c r="T376" t="s">
        <v>1903</v>
      </c>
      <c r="U376" t="s">
        <v>1877</v>
      </c>
      <c r="V376" t="s">
        <v>1877</v>
      </c>
      <c r="W376">
        <v>0</v>
      </c>
      <c r="X376">
        <v>4</v>
      </c>
      <c r="Y376">
        <v>0</v>
      </c>
      <c r="Z376">
        <v>3</v>
      </c>
      <c r="AA376">
        <v>2</v>
      </c>
      <c r="AB376">
        <v>3</v>
      </c>
      <c r="AC376">
        <v>5</v>
      </c>
      <c r="AD376">
        <v>5</v>
      </c>
      <c r="AE376">
        <v>5</v>
      </c>
      <c r="AF376">
        <v>5</v>
      </c>
      <c r="AG376">
        <v>5</v>
      </c>
      <c r="AH376">
        <v>5</v>
      </c>
      <c r="AI376">
        <v>5</v>
      </c>
      <c r="AJ376">
        <v>5</v>
      </c>
      <c r="AK376" t="s">
        <v>1252</v>
      </c>
    </row>
    <row r="377" spans="1:37" x14ac:dyDescent="0.25">
      <c r="A377" t="s">
        <v>1769</v>
      </c>
      <c r="B377" t="s">
        <v>107</v>
      </c>
      <c r="C377" t="s">
        <v>1232</v>
      </c>
      <c r="D377" t="s">
        <v>1866</v>
      </c>
      <c r="E377" t="s">
        <v>1867</v>
      </c>
      <c r="G377" t="s">
        <v>1888</v>
      </c>
      <c r="H377" t="s">
        <v>1880</v>
      </c>
      <c r="I377" t="s">
        <v>1870</v>
      </c>
      <c r="J377" t="s">
        <v>1866</v>
      </c>
      <c r="K377" t="s">
        <v>1871</v>
      </c>
      <c r="L377" t="s">
        <v>1871</v>
      </c>
      <c r="M377" t="s">
        <v>1871</v>
      </c>
      <c r="N377" t="s">
        <v>1872</v>
      </c>
      <c r="O377" t="s">
        <v>1872</v>
      </c>
      <c r="P377" t="s">
        <v>1871</v>
      </c>
      <c r="Q377" t="s">
        <v>1871</v>
      </c>
      <c r="R377" t="s">
        <v>1871</v>
      </c>
      <c r="S377" t="s">
        <v>1903</v>
      </c>
      <c r="T377" t="s">
        <v>1903</v>
      </c>
      <c r="U377" t="s">
        <v>1877</v>
      </c>
      <c r="V377" t="s">
        <v>1877</v>
      </c>
      <c r="W377">
        <v>0</v>
      </c>
      <c r="X377">
        <v>5</v>
      </c>
      <c r="Y377">
        <v>0</v>
      </c>
      <c r="Z377">
        <v>3</v>
      </c>
      <c r="AA377">
        <v>1</v>
      </c>
      <c r="AB377">
        <v>3</v>
      </c>
      <c r="AC377">
        <v>5</v>
      </c>
      <c r="AD377">
        <v>5</v>
      </c>
      <c r="AE377">
        <v>5</v>
      </c>
      <c r="AF377">
        <v>4</v>
      </c>
      <c r="AG377">
        <v>4</v>
      </c>
      <c r="AH377">
        <v>5</v>
      </c>
      <c r="AI377">
        <v>5</v>
      </c>
      <c r="AJ377">
        <v>5</v>
      </c>
      <c r="AK377" t="s">
        <v>1769</v>
      </c>
    </row>
    <row r="378" spans="1:37" x14ac:dyDescent="0.25">
      <c r="A378" t="s">
        <v>1769</v>
      </c>
      <c r="B378" t="s">
        <v>107</v>
      </c>
      <c r="C378" t="s">
        <v>1232</v>
      </c>
      <c r="D378" t="s">
        <v>1866</v>
      </c>
      <c r="E378" t="s">
        <v>1867</v>
      </c>
      <c r="G378" t="s">
        <v>1878</v>
      </c>
      <c r="H378" t="s">
        <v>1880</v>
      </c>
      <c r="I378" t="s">
        <v>1870</v>
      </c>
      <c r="J378" t="s">
        <v>1882</v>
      </c>
      <c r="K378" t="s">
        <v>1871</v>
      </c>
      <c r="L378" t="s">
        <v>1871</v>
      </c>
      <c r="M378" t="s">
        <v>1871</v>
      </c>
      <c r="N378" t="s">
        <v>1871</v>
      </c>
      <c r="O378" t="s">
        <v>1871</v>
      </c>
      <c r="P378" t="s">
        <v>1871</v>
      </c>
      <c r="Q378" t="s">
        <v>1871</v>
      </c>
      <c r="R378" t="s">
        <v>1871</v>
      </c>
      <c r="S378" t="s">
        <v>1903</v>
      </c>
      <c r="T378" t="s">
        <v>1903</v>
      </c>
      <c r="U378" t="s">
        <v>1877</v>
      </c>
      <c r="V378" t="s">
        <v>1877</v>
      </c>
      <c r="W378">
        <v>0</v>
      </c>
      <c r="X378">
        <v>5</v>
      </c>
      <c r="Y378">
        <v>0</v>
      </c>
      <c r="Z378">
        <v>3</v>
      </c>
      <c r="AA378">
        <v>3</v>
      </c>
      <c r="AB378">
        <v>3</v>
      </c>
      <c r="AC378">
        <v>5</v>
      </c>
      <c r="AD378">
        <v>5</v>
      </c>
      <c r="AE378">
        <v>5</v>
      </c>
      <c r="AF378">
        <v>5</v>
      </c>
      <c r="AG378">
        <v>5</v>
      </c>
      <c r="AH378">
        <v>5</v>
      </c>
      <c r="AI378">
        <v>5</v>
      </c>
      <c r="AJ378">
        <v>5</v>
      </c>
      <c r="AK378" t="s">
        <v>1769</v>
      </c>
    </row>
    <row r="379" spans="1:37" x14ac:dyDescent="0.25">
      <c r="A379" t="s">
        <v>1769</v>
      </c>
      <c r="B379" t="s">
        <v>107</v>
      </c>
      <c r="C379" t="s">
        <v>1232</v>
      </c>
      <c r="D379" t="s">
        <v>1866</v>
      </c>
      <c r="E379" t="s">
        <v>1867</v>
      </c>
      <c r="G379" t="s">
        <v>1868</v>
      </c>
      <c r="H379" t="s">
        <v>1880</v>
      </c>
      <c r="I379" t="s">
        <v>1883</v>
      </c>
      <c r="J379" t="s">
        <v>1882</v>
      </c>
      <c r="K379" t="s">
        <v>1871</v>
      </c>
      <c r="L379" t="s">
        <v>1871</v>
      </c>
      <c r="M379" t="s">
        <v>1871</v>
      </c>
      <c r="N379" t="s">
        <v>1871</v>
      </c>
      <c r="O379" t="s">
        <v>1871</v>
      </c>
      <c r="P379" t="s">
        <v>1871</v>
      </c>
      <c r="Q379" t="s">
        <v>1871</v>
      </c>
      <c r="R379" t="s">
        <v>1871</v>
      </c>
      <c r="S379" t="s">
        <v>1911</v>
      </c>
      <c r="T379" t="s">
        <v>2097</v>
      </c>
      <c r="U379" t="s">
        <v>1877</v>
      </c>
      <c r="V379" t="s">
        <v>1877</v>
      </c>
      <c r="W379">
        <v>0</v>
      </c>
      <c r="X379">
        <v>5</v>
      </c>
      <c r="Y379">
        <v>0</v>
      </c>
      <c r="Z379">
        <v>3</v>
      </c>
      <c r="AA379">
        <v>2</v>
      </c>
      <c r="AB379">
        <v>3</v>
      </c>
      <c r="AC379">
        <v>5</v>
      </c>
      <c r="AD379">
        <v>5</v>
      </c>
      <c r="AE379">
        <v>5</v>
      </c>
      <c r="AF379">
        <v>5</v>
      </c>
      <c r="AG379">
        <v>5</v>
      </c>
      <c r="AH379">
        <v>5</v>
      </c>
      <c r="AI379">
        <v>5</v>
      </c>
      <c r="AJ379">
        <v>5</v>
      </c>
      <c r="AK379" t="s">
        <v>1769</v>
      </c>
    </row>
    <row r="380" spans="1:37" x14ac:dyDescent="0.25">
      <c r="A380" t="s">
        <v>1769</v>
      </c>
      <c r="B380" t="s">
        <v>107</v>
      </c>
      <c r="C380" t="s">
        <v>1232</v>
      </c>
      <c r="D380" t="s">
        <v>1866</v>
      </c>
      <c r="E380" t="s">
        <v>1867</v>
      </c>
      <c r="G380" t="s">
        <v>1868</v>
      </c>
      <c r="H380" t="s">
        <v>1869</v>
      </c>
      <c r="I380" t="s">
        <v>1883</v>
      </c>
      <c r="J380" t="s">
        <v>1866</v>
      </c>
      <c r="K380" t="s">
        <v>1871</v>
      </c>
      <c r="L380" t="s">
        <v>1871</v>
      </c>
      <c r="M380" t="s">
        <v>1871</v>
      </c>
      <c r="N380" t="s">
        <v>1871</v>
      </c>
      <c r="O380" t="s">
        <v>1872</v>
      </c>
      <c r="P380" t="s">
        <v>1871</v>
      </c>
      <c r="Q380" t="s">
        <v>1871</v>
      </c>
      <c r="R380" t="s">
        <v>1871</v>
      </c>
      <c r="S380" t="s">
        <v>1923</v>
      </c>
      <c r="T380" t="s">
        <v>1903</v>
      </c>
      <c r="U380" t="s">
        <v>1877</v>
      </c>
      <c r="V380" t="s">
        <v>1877</v>
      </c>
      <c r="W380">
        <v>0</v>
      </c>
      <c r="X380">
        <v>5</v>
      </c>
      <c r="Y380">
        <v>0</v>
      </c>
      <c r="Z380">
        <v>2</v>
      </c>
      <c r="AA380">
        <v>2</v>
      </c>
      <c r="AB380">
        <v>3</v>
      </c>
      <c r="AC380">
        <v>5</v>
      </c>
      <c r="AD380">
        <v>5</v>
      </c>
      <c r="AE380">
        <v>5</v>
      </c>
      <c r="AF380">
        <v>5</v>
      </c>
      <c r="AG380">
        <v>4</v>
      </c>
      <c r="AH380">
        <v>5</v>
      </c>
      <c r="AI380">
        <v>5</v>
      </c>
      <c r="AJ380">
        <v>5</v>
      </c>
      <c r="AK380" t="s">
        <v>1769</v>
      </c>
    </row>
    <row r="381" spans="1:37" x14ac:dyDescent="0.25">
      <c r="A381" t="s">
        <v>207</v>
      </c>
      <c r="B381" t="s">
        <v>110</v>
      </c>
      <c r="C381" t="s">
        <v>406</v>
      </c>
      <c r="D381" t="s">
        <v>1866</v>
      </c>
      <c r="E381" t="s">
        <v>1867</v>
      </c>
      <c r="G381" t="s">
        <v>1868</v>
      </c>
      <c r="H381" t="s">
        <v>1880</v>
      </c>
      <c r="I381" t="s">
        <v>1870</v>
      </c>
      <c r="J381" t="s">
        <v>1882</v>
      </c>
      <c r="K381" t="s">
        <v>1871</v>
      </c>
      <c r="L381" t="s">
        <v>1871</v>
      </c>
      <c r="M381" t="s">
        <v>1871</v>
      </c>
      <c r="N381" t="s">
        <v>1871</v>
      </c>
      <c r="O381" t="s">
        <v>1871</v>
      </c>
      <c r="P381" t="s">
        <v>1871</v>
      </c>
      <c r="Q381" t="s">
        <v>1871</v>
      </c>
      <c r="R381" t="s">
        <v>1871</v>
      </c>
      <c r="S381" t="s">
        <v>2124</v>
      </c>
      <c r="T381" t="s">
        <v>2125</v>
      </c>
      <c r="U381" t="s">
        <v>1877</v>
      </c>
      <c r="W381">
        <v>0</v>
      </c>
      <c r="X381">
        <v>5</v>
      </c>
      <c r="Y381">
        <v>0</v>
      </c>
      <c r="Z381">
        <v>3</v>
      </c>
      <c r="AA381">
        <v>2</v>
      </c>
      <c r="AB381">
        <v>3</v>
      </c>
      <c r="AC381">
        <v>5</v>
      </c>
      <c r="AD381">
        <v>5</v>
      </c>
      <c r="AE381">
        <v>5</v>
      </c>
      <c r="AF381">
        <v>5</v>
      </c>
      <c r="AG381">
        <v>5</v>
      </c>
      <c r="AH381">
        <v>5</v>
      </c>
      <c r="AI381">
        <v>5</v>
      </c>
      <c r="AJ381">
        <v>5</v>
      </c>
      <c r="AK381" t="s">
        <v>207</v>
      </c>
    </row>
    <row r="382" spans="1:37" x14ac:dyDescent="0.25">
      <c r="A382" t="s">
        <v>207</v>
      </c>
      <c r="B382" t="s">
        <v>110</v>
      </c>
      <c r="C382" t="s">
        <v>406</v>
      </c>
      <c r="D382" t="s">
        <v>1866</v>
      </c>
      <c r="E382" t="s">
        <v>1884</v>
      </c>
      <c r="G382" t="s">
        <v>1878</v>
      </c>
      <c r="H382" t="s">
        <v>1869</v>
      </c>
      <c r="I382" t="s">
        <v>1870</v>
      </c>
      <c r="J382" t="s">
        <v>1882</v>
      </c>
      <c r="K382" t="s">
        <v>1871</v>
      </c>
      <c r="L382" t="s">
        <v>1871</v>
      </c>
      <c r="M382" t="s">
        <v>1871</v>
      </c>
      <c r="N382" t="s">
        <v>1872</v>
      </c>
      <c r="O382" t="s">
        <v>1872</v>
      </c>
      <c r="P382" t="s">
        <v>1871</v>
      </c>
      <c r="Q382" t="s">
        <v>1871</v>
      </c>
      <c r="R382" t="s">
        <v>1871</v>
      </c>
      <c r="S382" t="s">
        <v>2126</v>
      </c>
      <c r="T382" t="s">
        <v>2127</v>
      </c>
      <c r="U382" t="s">
        <v>1877</v>
      </c>
      <c r="V382" t="s">
        <v>1877</v>
      </c>
      <c r="W382">
        <v>0</v>
      </c>
      <c r="X382">
        <v>3</v>
      </c>
      <c r="Y382">
        <v>0</v>
      </c>
      <c r="Z382">
        <v>2</v>
      </c>
      <c r="AA382">
        <v>3</v>
      </c>
      <c r="AB382">
        <v>3</v>
      </c>
      <c r="AC382">
        <v>5</v>
      </c>
      <c r="AD382">
        <v>5</v>
      </c>
      <c r="AE382">
        <v>5</v>
      </c>
      <c r="AF382">
        <v>4</v>
      </c>
      <c r="AG382">
        <v>4</v>
      </c>
      <c r="AH382">
        <v>5</v>
      </c>
      <c r="AI382">
        <v>5</v>
      </c>
      <c r="AJ382">
        <v>5</v>
      </c>
      <c r="AK382" t="s">
        <v>207</v>
      </c>
    </row>
    <row r="383" spans="1:37" x14ac:dyDescent="0.25">
      <c r="A383" t="s">
        <v>208</v>
      </c>
      <c r="B383" t="s">
        <v>110</v>
      </c>
      <c r="C383" t="s">
        <v>452</v>
      </c>
      <c r="D383" t="s">
        <v>1866</v>
      </c>
      <c r="E383" t="s">
        <v>1867</v>
      </c>
      <c r="G383" t="s">
        <v>1878</v>
      </c>
      <c r="H383" t="s">
        <v>1869</v>
      </c>
      <c r="I383" t="s">
        <v>1870</v>
      </c>
      <c r="J383" t="s">
        <v>1882</v>
      </c>
      <c r="K383" t="s">
        <v>1871</v>
      </c>
      <c r="L383" t="s">
        <v>1871</v>
      </c>
      <c r="M383" t="s">
        <v>1871</v>
      </c>
      <c r="N383" t="s">
        <v>1871</v>
      </c>
      <c r="O383" t="s">
        <v>1871</v>
      </c>
      <c r="P383" t="s">
        <v>1871</v>
      </c>
      <c r="Q383" t="s">
        <v>1871</v>
      </c>
      <c r="R383" t="s">
        <v>1871</v>
      </c>
      <c r="S383" t="s">
        <v>1903</v>
      </c>
      <c r="T383" t="s">
        <v>1903</v>
      </c>
      <c r="U383" t="s">
        <v>1877</v>
      </c>
      <c r="W383">
        <v>0</v>
      </c>
      <c r="X383">
        <v>5</v>
      </c>
      <c r="Y383">
        <v>0</v>
      </c>
      <c r="Z383">
        <v>2</v>
      </c>
      <c r="AA383">
        <v>3</v>
      </c>
      <c r="AB383">
        <v>3</v>
      </c>
      <c r="AC383">
        <v>5</v>
      </c>
      <c r="AD383">
        <v>5</v>
      </c>
      <c r="AE383">
        <v>5</v>
      </c>
      <c r="AF383">
        <v>5</v>
      </c>
      <c r="AG383">
        <v>5</v>
      </c>
      <c r="AH383">
        <v>5</v>
      </c>
      <c r="AI383">
        <v>5</v>
      </c>
      <c r="AJ383">
        <v>5</v>
      </c>
      <c r="AK383" t="s">
        <v>208</v>
      </c>
    </row>
    <row r="384" spans="1:37" x14ac:dyDescent="0.25">
      <c r="A384" t="s">
        <v>208</v>
      </c>
      <c r="B384" t="s">
        <v>110</v>
      </c>
      <c r="C384" t="s">
        <v>452</v>
      </c>
      <c r="D384" t="s">
        <v>1866</v>
      </c>
      <c r="E384" t="s">
        <v>1867</v>
      </c>
      <c r="G384" t="s">
        <v>1878</v>
      </c>
      <c r="H384" t="s">
        <v>1880</v>
      </c>
      <c r="I384" t="s">
        <v>1870</v>
      </c>
      <c r="J384" t="s">
        <v>1882</v>
      </c>
      <c r="K384" t="s">
        <v>1871</v>
      </c>
      <c r="L384" t="s">
        <v>1871</v>
      </c>
      <c r="M384" t="s">
        <v>1871</v>
      </c>
      <c r="N384" t="s">
        <v>1871</v>
      </c>
      <c r="O384" t="s">
        <v>1871</v>
      </c>
      <c r="P384" t="s">
        <v>1871</v>
      </c>
      <c r="Q384" t="s">
        <v>1871</v>
      </c>
      <c r="R384" t="s">
        <v>1871</v>
      </c>
      <c r="T384" t="s">
        <v>2128</v>
      </c>
      <c r="U384" t="s">
        <v>1877</v>
      </c>
      <c r="V384" t="s">
        <v>1877</v>
      </c>
      <c r="W384">
        <v>0</v>
      </c>
      <c r="X384">
        <v>5</v>
      </c>
      <c r="Y384">
        <v>0</v>
      </c>
      <c r="Z384">
        <v>3</v>
      </c>
      <c r="AA384">
        <v>3</v>
      </c>
      <c r="AB384">
        <v>3</v>
      </c>
      <c r="AC384">
        <v>5</v>
      </c>
      <c r="AD384">
        <v>5</v>
      </c>
      <c r="AE384">
        <v>5</v>
      </c>
      <c r="AF384">
        <v>5</v>
      </c>
      <c r="AG384">
        <v>5</v>
      </c>
      <c r="AH384">
        <v>5</v>
      </c>
      <c r="AI384">
        <v>5</v>
      </c>
      <c r="AJ384">
        <v>5</v>
      </c>
      <c r="AK384" t="s">
        <v>208</v>
      </c>
    </row>
    <row r="385" spans="1:37" x14ac:dyDescent="0.25">
      <c r="A385" t="s">
        <v>208</v>
      </c>
      <c r="B385" t="s">
        <v>110</v>
      </c>
      <c r="C385" t="s">
        <v>452</v>
      </c>
      <c r="D385" t="s">
        <v>1866</v>
      </c>
      <c r="E385" t="s">
        <v>1867</v>
      </c>
      <c r="G385" t="s">
        <v>1868</v>
      </c>
      <c r="H385" t="s">
        <v>1880</v>
      </c>
      <c r="I385" t="s">
        <v>1870</v>
      </c>
      <c r="J385" t="s">
        <v>1866</v>
      </c>
      <c r="K385" t="s">
        <v>1871</v>
      </c>
      <c r="L385" t="s">
        <v>1871</v>
      </c>
      <c r="M385" t="s">
        <v>1871</v>
      </c>
      <c r="N385" t="s">
        <v>1871</v>
      </c>
      <c r="O385" t="s">
        <v>1871</v>
      </c>
      <c r="P385" t="s">
        <v>1871</v>
      </c>
      <c r="Q385" t="s">
        <v>1871</v>
      </c>
      <c r="R385" t="s">
        <v>1871</v>
      </c>
      <c r="S385" t="s">
        <v>1898</v>
      </c>
      <c r="T385" t="s">
        <v>2129</v>
      </c>
      <c r="U385" t="s">
        <v>1877</v>
      </c>
      <c r="V385" t="s">
        <v>1877</v>
      </c>
      <c r="W385">
        <v>0</v>
      </c>
      <c r="X385">
        <v>5</v>
      </c>
      <c r="Y385">
        <v>0</v>
      </c>
      <c r="Z385">
        <v>3</v>
      </c>
      <c r="AA385">
        <v>2</v>
      </c>
      <c r="AB385">
        <v>3</v>
      </c>
      <c r="AC385">
        <v>5</v>
      </c>
      <c r="AD385">
        <v>5</v>
      </c>
      <c r="AE385">
        <v>5</v>
      </c>
      <c r="AF385">
        <v>5</v>
      </c>
      <c r="AG385">
        <v>5</v>
      </c>
      <c r="AH385">
        <v>5</v>
      </c>
      <c r="AI385">
        <v>5</v>
      </c>
      <c r="AJ385">
        <v>5</v>
      </c>
      <c r="AK385" t="s">
        <v>208</v>
      </c>
    </row>
    <row r="386" spans="1:37" x14ac:dyDescent="0.25">
      <c r="A386" t="s">
        <v>208</v>
      </c>
      <c r="B386" t="s">
        <v>110</v>
      </c>
      <c r="C386" t="s">
        <v>452</v>
      </c>
      <c r="D386" t="s">
        <v>1866</v>
      </c>
      <c r="E386" t="s">
        <v>1867</v>
      </c>
      <c r="G386" t="s">
        <v>1878</v>
      </c>
      <c r="H386" t="s">
        <v>1869</v>
      </c>
      <c r="I386" t="s">
        <v>1870</v>
      </c>
      <c r="J386" t="s">
        <v>1882</v>
      </c>
      <c r="K386" t="s">
        <v>1871</v>
      </c>
      <c r="L386" t="s">
        <v>1871</v>
      </c>
      <c r="M386" t="s">
        <v>1871</v>
      </c>
      <c r="N386" t="s">
        <v>1871</v>
      </c>
      <c r="O386" t="s">
        <v>1871</v>
      </c>
      <c r="P386" t="s">
        <v>1871</v>
      </c>
      <c r="Q386" t="s">
        <v>1871</v>
      </c>
      <c r="R386" t="s">
        <v>1871</v>
      </c>
      <c r="T386" t="s">
        <v>2130</v>
      </c>
      <c r="U386" t="s">
        <v>1877</v>
      </c>
      <c r="V386" t="s">
        <v>1877</v>
      </c>
      <c r="W386">
        <v>0</v>
      </c>
      <c r="X386">
        <v>5</v>
      </c>
      <c r="Y386">
        <v>0</v>
      </c>
      <c r="Z386">
        <v>2</v>
      </c>
      <c r="AA386">
        <v>3</v>
      </c>
      <c r="AB386">
        <v>3</v>
      </c>
      <c r="AC386">
        <v>5</v>
      </c>
      <c r="AD386">
        <v>5</v>
      </c>
      <c r="AE386">
        <v>5</v>
      </c>
      <c r="AF386">
        <v>5</v>
      </c>
      <c r="AG386">
        <v>5</v>
      </c>
      <c r="AH386">
        <v>5</v>
      </c>
      <c r="AI386">
        <v>5</v>
      </c>
      <c r="AJ386">
        <v>5</v>
      </c>
      <c r="AK386" t="s">
        <v>208</v>
      </c>
    </row>
    <row r="387" spans="1:37" x14ac:dyDescent="0.25">
      <c r="A387" t="s">
        <v>208</v>
      </c>
      <c r="B387" t="s">
        <v>110</v>
      </c>
      <c r="C387" t="s">
        <v>452</v>
      </c>
      <c r="D387" t="s">
        <v>1866</v>
      </c>
      <c r="E387" t="s">
        <v>1867</v>
      </c>
      <c r="G387" t="s">
        <v>1868</v>
      </c>
      <c r="H387" t="s">
        <v>1869</v>
      </c>
      <c r="I387" t="s">
        <v>1883</v>
      </c>
      <c r="J387" t="s">
        <v>1882</v>
      </c>
      <c r="K387" t="s">
        <v>1871</v>
      </c>
      <c r="L387" t="s">
        <v>1871</v>
      </c>
      <c r="M387" t="s">
        <v>1871</v>
      </c>
      <c r="N387" t="s">
        <v>1871</v>
      </c>
      <c r="O387" t="s">
        <v>1871</v>
      </c>
      <c r="P387" t="s">
        <v>1871</v>
      </c>
      <c r="Q387" t="s">
        <v>1871</v>
      </c>
      <c r="R387" t="s">
        <v>1871</v>
      </c>
      <c r="S387" t="s">
        <v>2131</v>
      </c>
      <c r="T387" t="s">
        <v>2132</v>
      </c>
      <c r="U387" t="s">
        <v>1877</v>
      </c>
      <c r="V387" t="s">
        <v>1877</v>
      </c>
      <c r="W387">
        <v>0</v>
      </c>
      <c r="X387">
        <v>5</v>
      </c>
      <c r="Y387">
        <v>0</v>
      </c>
      <c r="Z387">
        <v>2</v>
      </c>
      <c r="AA387">
        <v>2</v>
      </c>
      <c r="AB387">
        <v>3</v>
      </c>
      <c r="AC387">
        <v>5</v>
      </c>
      <c r="AD387">
        <v>5</v>
      </c>
      <c r="AE387">
        <v>5</v>
      </c>
      <c r="AF387">
        <v>5</v>
      </c>
      <c r="AG387">
        <v>5</v>
      </c>
      <c r="AH387">
        <v>5</v>
      </c>
      <c r="AI387">
        <v>5</v>
      </c>
      <c r="AJ387">
        <v>5</v>
      </c>
      <c r="AK387" t="s">
        <v>208</v>
      </c>
    </row>
    <row r="388" spans="1:37" x14ac:dyDescent="0.25">
      <c r="A388" t="s">
        <v>1760</v>
      </c>
      <c r="B388" t="s">
        <v>113</v>
      </c>
      <c r="C388" t="s">
        <v>372</v>
      </c>
      <c r="D388" t="s">
        <v>1866</v>
      </c>
      <c r="E388" t="s">
        <v>1867</v>
      </c>
      <c r="G388" t="s">
        <v>1878</v>
      </c>
      <c r="H388" t="s">
        <v>1880</v>
      </c>
      <c r="I388" t="s">
        <v>1870</v>
      </c>
      <c r="J388" t="s">
        <v>1882</v>
      </c>
      <c r="K388" t="s">
        <v>1871</v>
      </c>
      <c r="L388" t="s">
        <v>1871</v>
      </c>
      <c r="M388" t="s">
        <v>1871</v>
      </c>
      <c r="N388" t="s">
        <v>1871</v>
      </c>
      <c r="O388" t="s">
        <v>1871</v>
      </c>
      <c r="P388" t="s">
        <v>1871</v>
      </c>
      <c r="Q388" t="s">
        <v>1871</v>
      </c>
      <c r="R388" t="s">
        <v>1871</v>
      </c>
      <c r="S388" t="s">
        <v>1903</v>
      </c>
      <c r="T388" t="s">
        <v>1903</v>
      </c>
      <c r="U388" t="s">
        <v>1877</v>
      </c>
      <c r="V388" t="s">
        <v>1877</v>
      </c>
      <c r="W388">
        <v>0</v>
      </c>
      <c r="X388">
        <v>5</v>
      </c>
      <c r="Y388">
        <v>0</v>
      </c>
      <c r="Z388">
        <v>3</v>
      </c>
      <c r="AA388">
        <v>3</v>
      </c>
      <c r="AB388">
        <v>3</v>
      </c>
      <c r="AC388">
        <v>5</v>
      </c>
      <c r="AD388">
        <v>5</v>
      </c>
      <c r="AE388">
        <v>5</v>
      </c>
      <c r="AF388">
        <v>5</v>
      </c>
      <c r="AG388">
        <v>5</v>
      </c>
      <c r="AH388">
        <v>5</v>
      </c>
      <c r="AI388">
        <v>5</v>
      </c>
      <c r="AJ388">
        <v>5</v>
      </c>
      <c r="AK388" t="s">
        <v>1760</v>
      </c>
    </row>
    <row r="389" spans="1:37" x14ac:dyDescent="0.25">
      <c r="A389" t="s">
        <v>180</v>
      </c>
      <c r="B389" t="s">
        <v>15</v>
      </c>
      <c r="C389" t="s">
        <v>365</v>
      </c>
      <c r="D389" t="s">
        <v>1877</v>
      </c>
      <c r="E389" t="s">
        <v>1879</v>
      </c>
      <c r="G389" t="s">
        <v>1868</v>
      </c>
      <c r="H389" t="s">
        <v>1880</v>
      </c>
      <c r="I389" t="s">
        <v>1883</v>
      </c>
      <c r="J389" t="s">
        <v>1882</v>
      </c>
      <c r="K389" t="s">
        <v>1872</v>
      </c>
      <c r="L389" t="s">
        <v>1872</v>
      </c>
      <c r="M389" t="s">
        <v>1872</v>
      </c>
      <c r="N389" t="s">
        <v>1872</v>
      </c>
      <c r="O389" t="s">
        <v>1872</v>
      </c>
      <c r="P389" t="s">
        <v>1872</v>
      </c>
      <c r="Q389" t="s">
        <v>1872</v>
      </c>
      <c r="R389" t="s">
        <v>1872</v>
      </c>
      <c r="S389" t="s">
        <v>1866</v>
      </c>
      <c r="T389" t="s">
        <v>2133</v>
      </c>
      <c r="U389" t="s">
        <v>1877</v>
      </c>
      <c r="V389" t="s">
        <v>1877</v>
      </c>
      <c r="W389">
        <v>1</v>
      </c>
      <c r="X389">
        <v>4</v>
      </c>
      <c r="Y389">
        <v>0</v>
      </c>
      <c r="Z389">
        <v>3</v>
      </c>
      <c r="AA389">
        <v>2</v>
      </c>
      <c r="AB389">
        <v>3</v>
      </c>
      <c r="AC389">
        <v>4</v>
      </c>
      <c r="AD389">
        <v>4</v>
      </c>
      <c r="AE389">
        <v>4</v>
      </c>
      <c r="AF389">
        <v>4</v>
      </c>
      <c r="AG389">
        <v>4</v>
      </c>
      <c r="AH389">
        <v>4</v>
      </c>
      <c r="AI389">
        <v>4</v>
      </c>
      <c r="AJ389">
        <v>4</v>
      </c>
      <c r="AK389" t="s">
        <v>180</v>
      </c>
    </row>
    <row r="390" spans="1:37" x14ac:dyDescent="0.25">
      <c r="A390" t="s">
        <v>181</v>
      </c>
      <c r="B390" t="s">
        <v>15</v>
      </c>
      <c r="C390" t="s">
        <v>368</v>
      </c>
      <c r="D390" t="s">
        <v>1866</v>
      </c>
      <c r="E390" t="s">
        <v>1884</v>
      </c>
      <c r="G390" t="s">
        <v>1868</v>
      </c>
      <c r="H390" t="s">
        <v>1880</v>
      </c>
      <c r="I390" t="s">
        <v>1870</v>
      </c>
      <c r="J390" t="s">
        <v>1866</v>
      </c>
      <c r="K390" t="s">
        <v>1872</v>
      </c>
      <c r="L390" t="s">
        <v>1872</v>
      </c>
      <c r="M390" t="s">
        <v>1872</v>
      </c>
      <c r="N390" t="s">
        <v>1872</v>
      </c>
      <c r="O390" t="s">
        <v>1872</v>
      </c>
      <c r="P390" t="s">
        <v>1872</v>
      </c>
      <c r="Q390" t="s">
        <v>1872</v>
      </c>
      <c r="R390" t="s">
        <v>1872</v>
      </c>
      <c r="S390" t="s">
        <v>1866</v>
      </c>
      <c r="T390" t="s">
        <v>2134</v>
      </c>
      <c r="U390" t="s">
        <v>1877</v>
      </c>
      <c r="V390" t="s">
        <v>1877</v>
      </c>
      <c r="W390">
        <v>0</v>
      </c>
      <c r="X390">
        <v>3</v>
      </c>
      <c r="Y390">
        <v>0</v>
      </c>
      <c r="Z390">
        <v>3</v>
      </c>
      <c r="AA390">
        <v>2</v>
      </c>
      <c r="AB390">
        <v>3</v>
      </c>
      <c r="AC390">
        <v>4</v>
      </c>
      <c r="AD390">
        <v>4</v>
      </c>
      <c r="AE390">
        <v>4</v>
      </c>
      <c r="AF390">
        <v>4</v>
      </c>
      <c r="AG390">
        <v>4</v>
      </c>
      <c r="AH390">
        <v>4</v>
      </c>
      <c r="AI390">
        <v>4</v>
      </c>
      <c r="AJ390">
        <v>4</v>
      </c>
      <c r="AK390" t="s">
        <v>181</v>
      </c>
    </row>
    <row r="391" spans="1:37" x14ac:dyDescent="0.25">
      <c r="A391" t="s">
        <v>183</v>
      </c>
      <c r="B391" t="s">
        <v>15</v>
      </c>
      <c r="C391" t="s">
        <v>524</v>
      </c>
      <c r="D391" t="s">
        <v>1866</v>
      </c>
      <c r="E391" t="s">
        <v>1894</v>
      </c>
      <c r="G391" t="s">
        <v>1868</v>
      </c>
      <c r="H391" t="s">
        <v>1887</v>
      </c>
      <c r="I391" t="s">
        <v>1870</v>
      </c>
      <c r="J391" t="s">
        <v>1866</v>
      </c>
      <c r="K391" t="s">
        <v>1872</v>
      </c>
      <c r="L391" t="s">
        <v>1872</v>
      </c>
      <c r="M391" t="s">
        <v>1872</v>
      </c>
      <c r="N391" t="s">
        <v>1873</v>
      </c>
      <c r="O391" t="s">
        <v>1873</v>
      </c>
      <c r="P391" t="s">
        <v>1873</v>
      </c>
      <c r="Q391" t="s">
        <v>1873</v>
      </c>
      <c r="R391" t="s">
        <v>1872</v>
      </c>
      <c r="S391" t="s">
        <v>1866</v>
      </c>
      <c r="T391" t="s">
        <v>2135</v>
      </c>
      <c r="U391" t="s">
        <v>1876</v>
      </c>
      <c r="V391" t="s">
        <v>1866</v>
      </c>
      <c r="W391">
        <v>0</v>
      </c>
      <c r="X391">
        <v>1</v>
      </c>
      <c r="Y391">
        <v>0</v>
      </c>
      <c r="AA391">
        <v>2</v>
      </c>
      <c r="AB391">
        <v>2</v>
      </c>
      <c r="AC391">
        <v>4</v>
      </c>
      <c r="AD391">
        <v>4</v>
      </c>
      <c r="AE391">
        <v>4</v>
      </c>
      <c r="AF391">
        <v>3</v>
      </c>
      <c r="AG391">
        <v>3</v>
      </c>
      <c r="AH391">
        <v>3</v>
      </c>
      <c r="AI391">
        <v>3</v>
      </c>
      <c r="AJ391">
        <v>4</v>
      </c>
      <c r="AK391" t="s">
        <v>183</v>
      </c>
    </row>
    <row r="392" spans="1:37" x14ac:dyDescent="0.25">
      <c r="A392" t="s">
        <v>184</v>
      </c>
      <c r="B392" t="s">
        <v>15</v>
      </c>
      <c r="C392" t="s">
        <v>526</v>
      </c>
      <c r="D392" t="s">
        <v>1866</v>
      </c>
      <c r="E392" t="s">
        <v>1867</v>
      </c>
      <c r="G392" t="s">
        <v>1878</v>
      </c>
      <c r="H392" t="s">
        <v>1869</v>
      </c>
      <c r="I392" t="s">
        <v>1883</v>
      </c>
      <c r="J392" t="s">
        <v>1882</v>
      </c>
      <c r="K392" t="s">
        <v>1872</v>
      </c>
      <c r="L392" t="s">
        <v>1873</v>
      </c>
      <c r="M392" t="s">
        <v>1874</v>
      </c>
      <c r="N392" t="s">
        <v>1873</v>
      </c>
      <c r="O392" t="s">
        <v>1873</v>
      </c>
      <c r="P392" t="s">
        <v>1871</v>
      </c>
      <c r="Q392" t="s">
        <v>1872</v>
      </c>
      <c r="R392" t="s">
        <v>1872</v>
      </c>
      <c r="S392" t="s">
        <v>1866</v>
      </c>
      <c r="T392" t="s">
        <v>2136</v>
      </c>
      <c r="U392" t="s">
        <v>1866</v>
      </c>
      <c r="V392" t="s">
        <v>1877</v>
      </c>
      <c r="W392">
        <v>0</v>
      </c>
      <c r="X392">
        <v>5</v>
      </c>
      <c r="Y392">
        <v>0</v>
      </c>
      <c r="Z392">
        <v>2</v>
      </c>
      <c r="AA392">
        <v>3</v>
      </c>
      <c r="AB392">
        <v>1</v>
      </c>
      <c r="AC392">
        <v>4</v>
      </c>
      <c r="AD392">
        <v>3</v>
      </c>
      <c r="AE392">
        <v>2</v>
      </c>
      <c r="AF392">
        <v>3</v>
      </c>
      <c r="AG392">
        <v>3</v>
      </c>
      <c r="AH392">
        <v>5</v>
      </c>
      <c r="AI392">
        <v>4</v>
      </c>
      <c r="AJ392">
        <v>4</v>
      </c>
      <c r="AK392" t="s">
        <v>184</v>
      </c>
    </row>
    <row r="393" spans="1:37" x14ac:dyDescent="0.25">
      <c r="A393" t="s">
        <v>607</v>
      </c>
      <c r="B393" t="s">
        <v>15</v>
      </c>
      <c r="C393" t="s">
        <v>458</v>
      </c>
      <c r="D393" t="s">
        <v>1866</v>
      </c>
      <c r="E393" t="s">
        <v>1867</v>
      </c>
      <c r="G393" t="s">
        <v>1868</v>
      </c>
      <c r="H393" t="s">
        <v>1869</v>
      </c>
      <c r="I393" t="s">
        <v>1883</v>
      </c>
      <c r="J393" t="s">
        <v>1866</v>
      </c>
      <c r="K393" t="s">
        <v>1872</v>
      </c>
      <c r="L393" t="s">
        <v>1872</v>
      </c>
      <c r="M393" t="s">
        <v>1872</v>
      </c>
      <c r="N393" t="s">
        <v>1872</v>
      </c>
      <c r="O393" t="s">
        <v>1872</v>
      </c>
      <c r="P393" t="s">
        <v>1872</v>
      </c>
      <c r="Q393" t="s">
        <v>1872</v>
      </c>
      <c r="R393" t="s">
        <v>1872</v>
      </c>
      <c r="S393" t="s">
        <v>1866</v>
      </c>
      <c r="T393" t="s">
        <v>2137</v>
      </c>
      <c r="U393" t="s">
        <v>1877</v>
      </c>
      <c r="W393">
        <v>0</v>
      </c>
      <c r="X393">
        <v>5</v>
      </c>
      <c r="Y393">
        <v>0</v>
      </c>
      <c r="Z393">
        <v>2</v>
      </c>
      <c r="AA393">
        <v>2</v>
      </c>
      <c r="AB393">
        <v>3</v>
      </c>
      <c r="AC393">
        <v>4</v>
      </c>
      <c r="AD393">
        <v>4</v>
      </c>
      <c r="AE393">
        <v>4</v>
      </c>
      <c r="AF393">
        <v>4</v>
      </c>
      <c r="AG393">
        <v>4</v>
      </c>
      <c r="AH393">
        <v>4</v>
      </c>
      <c r="AI393">
        <v>4</v>
      </c>
      <c r="AJ393">
        <v>4</v>
      </c>
      <c r="AK393" t="s">
        <v>607</v>
      </c>
    </row>
    <row r="394" spans="1:37" x14ac:dyDescent="0.25">
      <c r="A394" t="s">
        <v>747</v>
      </c>
      <c r="B394" t="s">
        <v>33</v>
      </c>
      <c r="C394" t="s">
        <v>528</v>
      </c>
      <c r="D394" t="s">
        <v>1866</v>
      </c>
      <c r="E394" t="s">
        <v>1879</v>
      </c>
      <c r="G394" t="s">
        <v>1868</v>
      </c>
      <c r="H394" t="s">
        <v>1869</v>
      </c>
      <c r="I394" t="s">
        <v>1870</v>
      </c>
      <c r="J394" t="s">
        <v>1866</v>
      </c>
      <c r="K394" t="s">
        <v>1872</v>
      </c>
      <c r="L394" t="s">
        <v>1872</v>
      </c>
      <c r="M394" t="s">
        <v>1872</v>
      </c>
      <c r="N394" t="s">
        <v>1872</v>
      </c>
      <c r="O394" t="s">
        <v>1872</v>
      </c>
      <c r="P394" t="s">
        <v>1871</v>
      </c>
      <c r="Q394" t="s">
        <v>1872</v>
      </c>
      <c r="R394" t="s">
        <v>1872</v>
      </c>
      <c r="S394" t="s">
        <v>1866</v>
      </c>
      <c r="T394" t="s">
        <v>2138</v>
      </c>
      <c r="U394" t="s">
        <v>1877</v>
      </c>
      <c r="W394">
        <v>0</v>
      </c>
      <c r="X394">
        <v>4</v>
      </c>
      <c r="Y394">
        <v>0</v>
      </c>
      <c r="Z394">
        <v>2</v>
      </c>
      <c r="AA394">
        <v>2</v>
      </c>
      <c r="AB394">
        <v>3</v>
      </c>
      <c r="AC394">
        <v>4</v>
      </c>
      <c r="AD394">
        <v>4</v>
      </c>
      <c r="AE394">
        <v>4</v>
      </c>
      <c r="AF394">
        <v>4</v>
      </c>
      <c r="AG394">
        <v>4</v>
      </c>
      <c r="AH394">
        <v>5</v>
      </c>
      <c r="AI394">
        <v>4</v>
      </c>
      <c r="AJ394">
        <v>4</v>
      </c>
      <c r="AK394" t="s">
        <v>747</v>
      </c>
    </row>
    <row r="395" spans="1:37" x14ac:dyDescent="0.25">
      <c r="A395" t="s">
        <v>1445</v>
      </c>
      <c r="B395" t="s">
        <v>33</v>
      </c>
      <c r="C395" t="s">
        <v>530</v>
      </c>
      <c r="D395" t="s">
        <v>1866</v>
      </c>
      <c r="E395" t="s">
        <v>1879</v>
      </c>
      <c r="G395" t="s">
        <v>1868</v>
      </c>
      <c r="H395" t="s">
        <v>1887</v>
      </c>
      <c r="I395" t="s">
        <v>1870</v>
      </c>
      <c r="J395" t="s">
        <v>1866</v>
      </c>
      <c r="K395" t="s">
        <v>1872</v>
      </c>
      <c r="L395" t="s">
        <v>1872</v>
      </c>
      <c r="M395" t="s">
        <v>1872</v>
      </c>
      <c r="N395" t="s">
        <v>1872</v>
      </c>
      <c r="O395" t="s">
        <v>1872</v>
      </c>
      <c r="P395" t="s">
        <v>1872</v>
      </c>
      <c r="Q395" t="s">
        <v>1872</v>
      </c>
      <c r="R395" t="s">
        <v>1872</v>
      </c>
      <c r="S395" t="s">
        <v>1866</v>
      </c>
      <c r="T395" t="s">
        <v>2139</v>
      </c>
      <c r="U395" t="s">
        <v>1876</v>
      </c>
      <c r="W395">
        <v>0</v>
      </c>
      <c r="X395">
        <v>4</v>
      </c>
      <c r="Y395">
        <v>0</v>
      </c>
      <c r="AA395">
        <v>2</v>
      </c>
      <c r="AB395">
        <v>2</v>
      </c>
      <c r="AC395">
        <v>4</v>
      </c>
      <c r="AD395">
        <v>4</v>
      </c>
      <c r="AE395">
        <v>4</v>
      </c>
      <c r="AF395">
        <v>4</v>
      </c>
      <c r="AG395">
        <v>4</v>
      </c>
      <c r="AH395">
        <v>4</v>
      </c>
      <c r="AI395">
        <v>4</v>
      </c>
      <c r="AJ395">
        <v>4</v>
      </c>
      <c r="AK395" t="s">
        <v>1445</v>
      </c>
    </row>
    <row r="396" spans="1:37" x14ac:dyDescent="0.25">
      <c r="A396" t="s">
        <v>932</v>
      </c>
      <c r="B396" t="s">
        <v>35</v>
      </c>
      <c r="C396" t="s">
        <v>822</v>
      </c>
      <c r="D396" t="s">
        <v>1877</v>
      </c>
      <c r="E396" t="s">
        <v>1867</v>
      </c>
      <c r="G396" t="s">
        <v>1868</v>
      </c>
      <c r="H396" t="s">
        <v>1880</v>
      </c>
      <c r="I396" t="s">
        <v>1883</v>
      </c>
      <c r="J396" t="s">
        <v>1882</v>
      </c>
      <c r="K396" t="s">
        <v>1872</v>
      </c>
      <c r="L396" t="s">
        <v>1872</v>
      </c>
      <c r="M396" t="s">
        <v>1872</v>
      </c>
      <c r="N396" t="s">
        <v>1872</v>
      </c>
      <c r="O396" t="s">
        <v>1872</v>
      </c>
      <c r="P396" t="s">
        <v>1872</v>
      </c>
      <c r="Q396" t="s">
        <v>1872</v>
      </c>
      <c r="R396" t="s">
        <v>1872</v>
      </c>
      <c r="S396" t="s">
        <v>1866</v>
      </c>
      <c r="T396" t="s">
        <v>1927</v>
      </c>
      <c r="U396" t="s">
        <v>1877</v>
      </c>
      <c r="V396" t="s">
        <v>1866</v>
      </c>
      <c r="W396">
        <v>1</v>
      </c>
      <c r="X396">
        <v>5</v>
      </c>
      <c r="Y396">
        <v>0</v>
      </c>
      <c r="Z396">
        <v>3</v>
      </c>
      <c r="AA396">
        <v>2</v>
      </c>
      <c r="AB396">
        <v>3</v>
      </c>
      <c r="AC396">
        <v>4</v>
      </c>
      <c r="AD396">
        <v>4</v>
      </c>
      <c r="AE396">
        <v>4</v>
      </c>
      <c r="AF396">
        <v>4</v>
      </c>
      <c r="AG396">
        <v>4</v>
      </c>
      <c r="AH396">
        <v>4</v>
      </c>
      <c r="AI396">
        <v>4</v>
      </c>
      <c r="AJ396">
        <v>4</v>
      </c>
      <c r="AK396" t="s">
        <v>932</v>
      </c>
    </row>
    <row r="397" spans="1:37" x14ac:dyDescent="0.25">
      <c r="A397" t="s">
        <v>1494</v>
      </c>
      <c r="B397" t="s">
        <v>43</v>
      </c>
      <c r="C397" t="s">
        <v>757</v>
      </c>
      <c r="D397" t="s">
        <v>1866</v>
      </c>
      <c r="E397" t="s">
        <v>1879</v>
      </c>
      <c r="G397" t="s">
        <v>1868</v>
      </c>
      <c r="H397" t="s">
        <v>1869</v>
      </c>
      <c r="I397" t="s">
        <v>1870</v>
      </c>
      <c r="J397" t="s">
        <v>1882</v>
      </c>
      <c r="K397" t="s">
        <v>1872</v>
      </c>
      <c r="L397" t="s">
        <v>1872</v>
      </c>
      <c r="M397" t="s">
        <v>1872</v>
      </c>
      <c r="N397" t="s">
        <v>1873</v>
      </c>
      <c r="O397" t="s">
        <v>1873</v>
      </c>
      <c r="P397" t="s">
        <v>1871</v>
      </c>
      <c r="Q397" t="s">
        <v>1871</v>
      </c>
      <c r="R397" t="s">
        <v>1871</v>
      </c>
      <c r="S397" t="s">
        <v>1866</v>
      </c>
      <c r="T397" t="s">
        <v>1903</v>
      </c>
      <c r="U397" t="s">
        <v>1877</v>
      </c>
      <c r="V397" t="s">
        <v>1877</v>
      </c>
      <c r="W397">
        <v>0</v>
      </c>
      <c r="X397">
        <v>4</v>
      </c>
      <c r="Y397">
        <v>0</v>
      </c>
      <c r="Z397">
        <v>2</v>
      </c>
      <c r="AA397">
        <v>2</v>
      </c>
      <c r="AB397">
        <v>3</v>
      </c>
      <c r="AC397">
        <v>4</v>
      </c>
      <c r="AD397">
        <v>4</v>
      </c>
      <c r="AE397">
        <v>4</v>
      </c>
      <c r="AF397">
        <v>3</v>
      </c>
      <c r="AG397">
        <v>3</v>
      </c>
      <c r="AH397">
        <v>5</v>
      </c>
      <c r="AI397">
        <v>5</v>
      </c>
      <c r="AJ397">
        <v>5</v>
      </c>
      <c r="AK397" t="s">
        <v>1494</v>
      </c>
    </row>
    <row r="398" spans="1:37" x14ac:dyDescent="0.25">
      <c r="A398" t="s">
        <v>956</v>
      </c>
      <c r="B398" t="s">
        <v>49</v>
      </c>
      <c r="C398" t="s">
        <v>436</v>
      </c>
      <c r="D398" t="s">
        <v>1866</v>
      </c>
      <c r="E398" t="s">
        <v>1884</v>
      </c>
      <c r="G398" t="s">
        <v>1888</v>
      </c>
      <c r="H398" t="s">
        <v>1887</v>
      </c>
      <c r="I398" t="s">
        <v>1883</v>
      </c>
      <c r="J398" t="s">
        <v>1866</v>
      </c>
      <c r="K398" t="s">
        <v>1873</v>
      </c>
      <c r="L398" t="s">
        <v>1873</v>
      </c>
      <c r="M398" t="s">
        <v>1873</v>
      </c>
      <c r="N398" t="s">
        <v>1873</v>
      </c>
      <c r="O398" t="s">
        <v>1873</v>
      </c>
      <c r="P398" t="s">
        <v>1873</v>
      </c>
      <c r="Q398" t="s">
        <v>1873</v>
      </c>
      <c r="R398" t="s">
        <v>1873</v>
      </c>
      <c r="S398" t="s">
        <v>1866</v>
      </c>
      <c r="T398" t="s">
        <v>2140</v>
      </c>
      <c r="U398" t="s">
        <v>1876</v>
      </c>
      <c r="V398" t="s">
        <v>1877</v>
      </c>
      <c r="W398">
        <v>0</v>
      </c>
      <c r="X398">
        <v>3</v>
      </c>
      <c r="Y398">
        <v>0</v>
      </c>
      <c r="AA398">
        <v>1</v>
      </c>
      <c r="AB398">
        <v>2</v>
      </c>
      <c r="AC398">
        <v>3</v>
      </c>
      <c r="AD398">
        <v>3</v>
      </c>
      <c r="AE398">
        <v>3</v>
      </c>
      <c r="AF398">
        <v>3</v>
      </c>
      <c r="AG398">
        <v>3</v>
      </c>
      <c r="AH398">
        <v>3</v>
      </c>
      <c r="AI398">
        <v>3</v>
      </c>
      <c r="AJ398">
        <v>3</v>
      </c>
      <c r="AK398" t="s">
        <v>956</v>
      </c>
    </row>
    <row r="399" spans="1:37" x14ac:dyDescent="0.25">
      <c r="A399" t="s">
        <v>970</v>
      </c>
      <c r="B399" t="s">
        <v>49</v>
      </c>
      <c r="C399" t="s">
        <v>969</v>
      </c>
      <c r="D399" t="s">
        <v>1866</v>
      </c>
      <c r="E399" t="s">
        <v>1879</v>
      </c>
      <c r="G399" t="s">
        <v>1868</v>
      </c>
      <c r="H399" t="s">
        <v>1869</v>
      </c>
      <c r="I399" t="s">
        <v>1870</v>
      </c>
      <c r="J399" t="s">
        <v>1866</v>
      </c>
      <c r="K399" t="s">
        <v>1872</v>
      </c>
      <c r="L399" t="s">
        <v>1872</v>
      </c>
      <c r="M399" t="s">
        <v>1872</v>
      </c>
      <c r="N399" t="s">
        <v>1873</v>
      </c>
      <c r="O399" t="s">
        <v>1873</v>
      </c>
      <c r="P399" t="s">
        <v>1872</v>
      </c>
      <c r="Q399" t="s">
        <v>1873</v>
      </c>
      <c r="R399" t="s">
        <v>1872</v>
      </c>
      <c r="S399" t="s">
        <v>1866</v>
      </c>
      <c r="T399" t="s">
        <v>2141</v>
      </c>
      <c r="U399" t="s">
        <v>1876</v>
      </c>
      <c r="V399" t="s">
        <v>1866</v>
      </c>
      <c r="W399">
        <v>0</v>
      </c>
      <c r="X399">
        <v>4</v>
      </c>
      <c r="Y399">
        <v>0</v>
      </c>
      <c r="Z399">
        <v>2</v>
      </c>
      <c r="AA399">
        <v>2</v>
      </c>
      <c r="AB399">
        <v>2</v>
      </c>
      <c r="AC399">
        <v>4</v>
      </c>
      <c r="AD399">
        <v>4</v>
      </c>
      <c r="AE399">
        <v>4</v>
      </c>
      <c r="AF399">
        <v>3</v>
      </c>
      <c r="AG399">
        <v>3</v>
      </c>
      <c r="AH399">
        <v>4</v>
      </c>
      <c r="AI399">
        <v>3</v>
      </c>
      <c r="AJ399">
        <v>4</v>
      </c>
      <c r="AK399" t="s">
        <v>970</v>
      </c>
    </row>
    <row r="400" spans="1:37" x14ac:dyDescent="0.25">
      <c r="A400" t="s">
        <v>1766</v>
      </c>
      <c r="B400" t="s">
        <v>51</v>
      </c>
      <c r="C400" t="s">
        <v>1515</v>
      </c>
      <c r="D400" t="s">
        <v>1866</v>
      </c>
      <c r="E400" t="s">
        <v>1867</v>
      </c>
      <c r="G400" t="s">
        <v>1878</v>
      </c>
      <c r="H400" t="s">
        <v>1880</v>
      </c>
      <c r="I400" t="s">
        <v>1883</v>
      </c>
      <c r="J400" t="s">
        <v>1866</v>
      </c>
      <c r="K400" t="s">
        <v>1872</v>
      </c>
      <c r="L400" t="s">
        <v>1872</v>
      </c>
      <c r="M400" t="s">
        <v>1871</v>
      </c>
      <c r="N400" t="s">
        <v>1871</v>
      </c>
      <c r="O400" t="s">
        <v>1871</v>
      </c>
      <c r="P400" t="s">
        <v>1871</v>
      </c>
      <c r="Q400" t="s">
        <v>1871</v>
      </c>
      <c r="R400" t="s">
        <v>1871</v>
      </c>
      <c r="S400" t="s">
        <v>1866</v>
      </c>
      <c r="T400" t="s">
        <v>2142</v>
      </c>
      <c r="U400" t="s">
        <v>1877</v>
      </c>
      <c r="V400" t="s">
        <v>1877</v>
      </c>
      <c r="W400">
        <v>0</v>
      </c>
      <c r="X400">
        <v>5</v>
      </c>
      <c r="Y400">
        <v>0</v>
      </c>
      <c r="Z400">
        <v>3</v>
      </c>
      <c r="AA400">
        <v>3</v>
      </c>
      <c r="AB400">
        <v>3</v>
      </c>
      <c r="AC400">
        <v>4</v>
      </c>
      <c r="AD400">
        <v>4</v>
      </c>
      <c r="AE400">
        <v>5</v>
      </c>
      <c r="AF400">
        <v>5</v>
      </c>
      <c r="AG400">
        <v>5</v>
      </c>
      <c r="AH400">
        <v>5</v>
      </c>
      <c r="AI400">
        <v>5</v>
      </c>
      <c r="AJ400">
        <v>5</v>
      </c>
      <c r="AK400" t="s">
        <v>1766</v>
      </c>
    </row>
    <row r="401" spans="1:37" x14ac:dyDescent="0.25">
      <c r="A401" t="s">
        <v>1528</v>
      </c>
      <c r="B401" t="s">
        <v>56</v>
      </c>
      <c r="C401" t="s">
        <v>450</v>
      </c>
      <c r="D401" t="s">
        <v>1866</v>
      </c>
      <c r="E401" t="s">
        <v>1879</v>
      </c>
      <c r="G401" t="s">
        <v>1868</v>
      </c>
      <c r="H401" t="s">
        <v>1869</v>
      </c>
      <c r="I401" t="s">
        <v>1870</v>
      </c>
      <c r="J401" t="s">
        <v>1866</v>
      </c>
      <c r="K401" t="s">
        <v>1872</v>
      </c>
      <c r="L401" t="s">
        <v>1872</v>
      </c>
      <c r="M401" t="s">
        <v>1873</v>
      </c>
      <c r="N401" t="s">
        <v>1873</v>
      </c>
      <c r="O401" t="s">
        <v>1873</v>
      </c>
      <c r="P401" t="s">
        <v>1873</v>
      </c>
      <c r="Q401" t="s">
        <v>1873</v>
      </c>
      <c r="R401" t="s">
        <v>1872</v>
      </c>
      <c r="S401" t="s">
        <v>1866</v>
      </c>
      <c r="T401" t="s">
        <v>2143</v>
      </c>
      <c r="U401" t="s">
        <v>1876</v>
      </c>
      <c r="V401" t="s">
        <v>1877</v>
      </c>
      <c r="W401">
        <v>0</v>
      </c>
      <c r="X401">
        <v>4</v>
      </c>
      <c r="Y401">
        <v>0</v>
      </c>
      <c r="Z401">
        <v>2</v>
      </c>
      <c r="AA401">
        <v>2</v>
      </c>
      <c r="AB401">
        <v>2</v>
      </c>
      <c r="AC401">
        <v>4</v>
      </c>
      <c r="AD401">
        <v>4</v>
      </c>
      <c r="AE401">
        <v>3</v>
      </c>
      <c r="AF401">
        <v>3</v>
      </c>
      <c r="AG401">
        <v>3</v>
      </c>
      <c r="AH401">
        <v>3</v>
      </c>
      <c r="AI401">
        <v>3</v>
      </c>
      <c r="AJ401">
        <v>4</v>
      </c>
      <c r="AK401" t="s">
        <v>1528</v>
      </c>
    </row>
    <row r="402" spans="1:37" x14ac:dyDescent="0.25">
      <c r="A402" t="s">
        <v>193</v>
      </c>
      <c r="B402" t="s">
        <v>62</v>
      </c>
      <c r="C402" t="s">
        <v>365</v>
      </c>
      <c r="D402" t="s">
        <v>1866</v>
      </c>
      <c r="E402" t="s">
        <v>1879</v>
      </c>
      <c r="G402" t="s">
        <v>1878</v>
      </c>
      <c r="H402" t="s">
        <v>1869</v>
      </c>
      <c r="I402" t="s">
        <v>1870</v>
      </c>
      <c r="J402" t="s">
        <v>1866</v>
      </c>
      <c r="K402" t="s">
        <v>1872</v>
      </c>
      <c r="L402" t="s">
        <v>1872</v>
      </c>
      <c r="M402" t="s">
        <v>1872</v>
      </c>
      <c r="N402" t="s">
        <v>1873</v>
      </c>
      <c r="O402" t="s">
        <v>1873</v>
      </c>
      <c r="P402" t="s">
        <v>1872</v>
      </c>
      <c r="Q402" t="s">
        <v>1872</v>
      </c>
      <c r="R402" t="s">
        <v>1872</v>
      </c>
      <c r="S402" t="s">
        <v>1866</v>
      </c>
      <c r="T402" t="s">
        <v>2144</v>
      </c>
      <c r="U402" t="s">
        <v>1877</v>
      </c>
      <c r="V402" t="s">
        <v>1877</v>
      </c>
      <c r="W402">
        <v>0</v>
      </c>
      <c r="X402">
        <v>4</v>
      </c>
      <c r="Y402">
        <v>0</v>
      </c>
      <c r="Z402">
        <v>2</v>
      </c>
      <c r="AA402">
        <v>3</v>
      </c>
      <c r="AB402">
        <v>3</v>
      </c>
      <c r="AC402">
        <v>4</v>
      </c>
      <c r="AD402">
        <v>4</v>
      </c>
      <c r="AE402">
        <v>4</v>
      </c>
      <c r="AF402">
        <v>3</v>
      </c>
      <c r="AG402">
        <v>3</v>
      </c>
      <c r="AH402">
        <v>4</v>
      </c>
      <c r="AI402">
        <v>4</v>
      </c>
      <c r="AJ402">
        <v>4</v>
      </c>
      <c r="AK402" t="s">
        <v>193</v>
      </c>
    </row>
    <row r="403" spans="1:37" x14ac:dyDescent="0.25">
      <c r="A403" t="s">
        <v>644</v>
      </c>
      <c r="B403" t="s">
        <v>62</v>
      </c>
      <c r="C403" t="s">
        <v>374</v>
      </c>
      <c r="D403" t="s">
        <v>1866</v>
      </c>
      <c r="E403" t="s">
        <v>1867</v>
      </c>
      <c r="G403" t="s">
        <v>1868</v>
      </c>
      <c r="H403" t="s">
        <v>1887</v>
      </c>
      <c r="I403" t="s">
        <v>1870</v>
      </c>
      <c r="J403" t="s">
        <v>1866</v>
      </c>
      <c r="K403" t="s">
        <v>1872</v>
      </c>
      <c r="L403" t="s">
        <v>1872</v>
      </c>
      <c r="M403" t="s">
        <v>1872</v>
      </c>
      <c r="N403" t="s">
        <v>1873</v>
      </c>
      <c r="O403" t="s">
        <v>1873</v>
      </c>
      <c r="P403" t="s">
        <v>1873</v>
      </c>
      <c r="Q403" t="s">
        <v>1873</v>
      </c>
      <c r="R403" t="s">
        <v>1872</v>
      </c>
      <c r="S403" t="s">
        <v>1866</v>
      </c>
      <c r="T403" t="s">
        <v>2145</v>
      </c>
      <c r="U403" t="s">
        <v>1876</v>
      </c>
      <c r="V403" t="s">
        <v>1877</v>
      </c>
      <c r="W403">
        <v>0</v>
      </c>
      <c r="X403">
        <v>5</v>
      </c>
      <c r="Y403">
        <v>0</v>
      </c>
      <c r="AA403">
        <v>2</v>
      </c>
      <c r="AB403">
        <v>2</v>
      </c>
      <c r="AC403">
        <v>4</v>
      </c>
      <c r="AD403">
        <v>4</v>
      </c>
      <c r="AE403">
        <v>4</v>
      </c>
      <c r="AF403">
        <v>3</v>
      </c>
      <c r="AG403">
        <v>3</v>
      </c>
      <c r="AH403">
        <v>3</v>
      </c>
      <c r="AI403">
        <v>3</v>
      </c>
      <c r="AJ403">
        <v>4</v>
      </c>
      <c r="AK403" t="s">
        <v>644</v>
      </c>
    </row>
    <row r="404" spans="1:37" x14ac:dyDescent="0.25">
      <c r="A404" t="s">
        <v>644</v>
      </c>
      <c r="B404" t="s">
        <v>62</v>
      </c>
      <c r="C404" t="s">
        <v>374</v>
      </c>
      <c r="D404" t="s">
        <v>1866</v>
      </c>
      <c r="E404" t="s">
        <v>1867</v>
      </c>
      <c r="G404" t="s">
        <v>1868</v>
      </c>
      <c r="H404" t="s">
        <v>1869</v>
      </c>
      <c r="I404" t="s">
        <v>1870</v>
      </c>
      <c r="J404" t="s">
        <v>1866</v>
      </c>
      <c r="K404" t="s">
        <v>1872</v>
      </c>
      <c r="L404" t="s">
        <v>1872</v>
      </c>
      <c r="M404" t="s">
        <v>1872</v>
      </c>
      <c r="N404" t="s">
        <v>1872</v>
      </c>
      <c r="O404" t="s">
        <v>1872</v>
      </c>
      <c r="P404" t="s">
        <v>1872</v>
      </c>
      <c r="Q404" t="s">
        <v>1872</v>
      </c>
      <c r="R404" t="s">
        <v>1872</v>
      </c>
      <c r="S404" t="s">
        <v>1866</v>
      </c>
      <c r="T404" t="s">
        <v>2146</v>
      </c>
      <c r="U404" t="s">
        <v>1877</v>
      </c>
      <c r="V404" t="s">
        <v>1877</v>
      </c>
      <c r="W404">
        <v>0</v>
      </c>
      <c r="X404">
        <v>5</v>
      </c>
      <c r="Y404">
        <v>0</v>
      </c>
      <c r="Z404">
        <v>2</v>
      </c>
      <c r="AA404">
        <v>2</v>
      </c>
      <c r="AB404">
        <v>3</v>
      </c>
      <c r="AC404">
        <v>4</v>
      </c>
      <c r="AD404">
        <v>4</v>
      </c>
      <c r="AE404">
        <v>4</v>
      </c>
      <c r="AF404">
        <v>4</v>
      </c>
      <c r="AG404">
        <v>4</v>
      </c>
      <c r="AH404">
        <v>4</v>
      </c>
      <c r="AI404">
        <v>4</v>
      </c>
      <c r="AJ404">
        <v>4</v>
      </c>
      <c r="AK404" t="s">
        <v>644</v>
      </c>
    </row>
    <row r="405" spans="1:37" x14ac:dyDescent="0.25">
      <c r="A405" t="s">
        <v>1622</v>
      </c>
      <c r="B405" t="s">
        <v>62</v>
      </c>
      <c r="C405" t="s">
        <v>464</v>
      </c>
      <c r="D405" t="s">
        <v>1866</v>
      </c>
      <c r="E405" t="s">
        <v>1867</v>
      </c>
      <c r="G405" t="s">
        <v>1868</v>
      </c>
      <c r="H405" t="s">
        <v>1869</v>
      </c>
      <c r="I405" t="s">
        <v>1870</v>
      </c>
      <c r="J405" t="s">
        <v>1866</v>
      </c>
      <c r="K405" t="s">
        <v>1872</v>
      </c>
      <c r="L405" t="s">
        <v>1872</v>
      </c>
      <c r="M405" t="s">
        <v>1872</v>
      </c>
      <c r="N405" t="s">
        <v>1874</v>
      </c>
      <c r="O405" t="s">
        <v>1874</v>
      </c>
      <c r="P405" t="s">
        <v>1874</v>
      </c>
      <c r="Q405" t="s">
        <v>1873</v>
      </c>
      <c r="R405" t="s">
        <v>1872</v>
      </c>
      <c r="S405" t="s">
        <v>1866</v>
      </c>
      <c r="T405" t="s">
        <v>2082</v>
      </c>
      <c r="U405" t="s">
        <v>1866</v>
      </c>
      <c r="V405" t="s">
        <v>1877</v>
      </c>
      <c r="W405">
        <v>0</v>
      </c>
      <c r="X405">
        <v>5</v>
      </c>
      <c r="Y405">
        <v>0</v>
      </c>
      <c r="Z405">
        <v>2</v>
      </c>
      <c r="AA405">
        <v>2</v>
      </c>
      <c r="AB405">
        <v>1</v>
      </c>
      <c r="AC405">
        <v>4</v>
      </c>
      <c r="AD405">
        <v>4</v>
      </c>
      <c r="AE405">
        <v>4</v>
      </c>
      <c r="AF405">
        <v>2</v>
      </c>
      <c r="AG405">
        <v>2</v>
      </c>
      <c r="AH405">
        <v>2</v>
      </c>
      <c r="AI405">
        <v>3</v>
      </c>
      <c r="AJ405">
        <v>4</v>
      </c>
      <c r="AK405" t="s">
        <v>1622</v>
      </c>
    </row>
    <row r="406" spans="1:37" x14ac:dyDescent="0.25">
      <c r="A406" t="s">
        <v>660</v>
      </c>
      <c r="B406" t="s">
        <v>64</v>
      </c>
      <c r="C406" t="s">
        <v>450</v>
      </c>
      <c r="D406" t="s">
        <v>1866</v>
      </c>
      <c r="E406" t="s">
        <v>1867</v>
      </c>
      <c r="G406" t="s">
        <v>1868</v>
      </c>
      <c r="H406" t="s">
        <v>1887</v>
      </c>
      <c r="I406" t="s">
        <v>1870</v>
      </c>
      <c r="J406" t="s">
        <v>1866</v>
      </c>
      <c r="K406" t="s">
        <v>1872</v>
      </c>
      <c r="L406" t="s">
        <v>1872</v>
      </c>
      <c r="M406" t="s">
        <v>1872</v>
      </c>
      <c r="N406" t="s">
        <v>1873</v>
      </c>
      <c r="O406" t="s">
        <v>1873</v>
      </c>
      <c r="P406" t="s">
        <v>1871</v>
      </c>
      <c r="Q406" t="s">
        <v>1871</v>
      </c>
      <c r="R406" t="s">
        <v>1871</v>
      </c>
      <c r="S406" t="s">
        <v>1866</v>
      </c>
      <c r="T406" t="s">
        <v>1903</v>
      </c>
      <c r="U406" t="s">
        <v>1877</v>
      </c>
      <c r="V406" t="s">
        <v>1866</v>
      </c>
      <c r="W406">
        <v>0</v>
      </c>
      <c r="X406">
        <v>5</v>
      </c>
      <c r="Y406">
        <v>0</v>
      </c>
      <c r="AA406">
        <v>2</v>
      </c>
      <c r="AB406">
        <v>3</v>
      </c>
      <c r="AC406">
        <v>4</v>
      </c>
      <c r="AD406">
        <v>4</v>
      </c>
      <c r="AE406">
        <v>4</v>
      </c>
      <c r="AF406">
        <v>3</v>
      </c>
      <c r="AG406">
        <v>3</v>
      </c>
      <c r="AH406">
        <v>5</v>
      </c>
      <c r="AI406">
        <v>5</v>
      </c>
      <c r="AJ406">
        <v>5</v>
      </c>
      <c r="AK406" t="s">
        <v>660</v>
      </c>
    </row>
    <row r="407" spans="1:37" x14ac:dyDescent="0.25">
      <c r="A407" t="s">
        <v>195</v>
      </c>
      <c r="B407" t="s">
        <v>65</v>
      </c>
      <c r="C407" t="s">
        <v>365</v>
      </c>
      <c r="D407" t="s">
        <v>1866</v>
      </c>
      <c r="E407" t="s">
        <v>1867</v>
      </c>
      <c r="G407" t="s">
        <v>1868</v>
      </c>
      <c r="H407" t="s">
        <v>1869</v>
      </c>
      <c r="I407" t="s">
        <v>1883</v>
      </c>
      <c r="J407" t="s">
        <v>1882</v>
      </c>
      <c r="K407" t="s">
        <v>1872</v>
      </c>
      <c r="L407" t="s">
        <v>1872</v>
      </c>
      <c r="M407" t="s">
        <v>1872</v>
      </c>
      <c r="N407" t="s">
        <v>1872</v>
      </c>
      <c r="O407" t="s">
        <v>1872</v>
      </c>
      <c r="P407" t="s">
        <v>1872</v>
      </c>
      <c r="Q407" t="s">
        <v>1872</v>
      </c>
      <c r="R407" t="s">
        <v>1872</v>
      </c>
      <c r="S407" t="s">
        <v>1866</v>
      </c>
      <c r="T407" t="s">
        <v>1945</v>
      </c>
      <c r="U407" t="s">
        <v>1877</v>
      </c>
      <c r="V407" t="s">
        <v>1877</v>
      </c>
      <c r="W407">
        <v>0</v>
      </c>
      <c r="X407">
        <v>5</v>
      </c>
      <c r="Y407">
        <v>0</v>
      </c>
      <c r="Z407">
        <v>2</v>
      </c>
      <c r="AA407">
        <v>2</v>
      </c>
      <c r="AB407">
        <v>3</v>
      </c>
      <c r="AC407">
        <v>4</v>
      </c>
      <c r="AD407">
        <v>4</v>
      </c>
      <c r="AE407">
        <v>4</v>
      </c>
      <c r="AF407">
        <v>4</v>
      </c>
      <c r="AG407">
        <v>4</v>
      </c>
      <c r="AH407">
        <v>4</v>
      </c>
      <c r="AI407">
        <v>4</v>
      </c>
      <c r="AJ407">
        <v>4</v>
      </c>
      <c r="AK407" t="s">
        <v>195</v>
      </c>
    </row>
    <row r="408" spans="1:37" x14ac:dyDescent="0.25">
      <c r="A408" t="s">
        <v>196</v>
      </c>
      <c r="B408" t="s">
        <v>66</v>
      </c>
      <c r="C408" t="s">
        <v>448</v>
      </c>
      <c r="D408" t="s">
        <v>1866</v>
      </c>
      <c r="E408" t="s">
        <v>1867</v>
      </c>
      <c r="G408" t="s">
        <v>1868</v>
      </c>
      <c r="H408" t="s">
        <v>1869</v>
      </c>
      <c r="I408" t="s">
        <v>1870</v>
      </c>
      <c r="J408" t="s">
        <v>1882</v>
      </c>
      <c r="K408" t="s">
        <v>1872</v>
      </c>
      <c r="L408" t="s">
        <v>1872</v>
      </c>
      <c r="M408" t="s">
        <v>1872</v>
      </c>
      <c r="N408" t="s">
        <v>1872</v>
      </c>
      <c r="O408" t="s">
        <v>1872</v>
      </c>
      <c r="P408" t="s">
        <v>1872</v>
      </c>
      <c r="Q408" t="s">
        <v>1872</v>
      </c>
      <c r="R408" t="s">
        <v>1872</v>
      </c>
      <c r="S408" t="s">
        <v>1866</v>
      </c>
      <c r="T408" t="s">
        <v>1945</v>
      </c>
      <c r="U408" t="s">
        <v>1877</v>
      </c>
      <c r="V408" t="s">
        <v>1877</v>
      </c>
      <c r="W408">
        <v>0</v>
      </c>
      <c r="X408">
        <v>5</v>
      </c>
      <c r="Y408">
        <v>0</v>
      </c>
      <c r="Z408">
        <v>2</v>
      </c>
      <c r="AA408">
        <v>2</v>
      </c>
      <c r="AB408">
        <v>3</v>
      </c>
      <c r="AC408">
        <v>4</v>
      </c>
      <c r="AD408">
        <v>4</v>
      </c>
      <c r="AE408">
        <v>4</v>
      </c>
      <c r="AF408">
        <v>4</v>
      </c>
      <c r="AG408">
        <v>4</v>
      </c>
      <c r="AH408">
        <v>4</v>
      </c>
      <c r="AI408">
        <v>4</v>
      </c>
      <c r="AJ408">
        <v>4</v>
      </c>
      <c r="AK408" t="s">
        <v>196</v>
      </c>
    </row>
    <row r="409" spans="1:37" x14ac:dyDescent="0.25">
      <c r="A409" t="s">
        <v>197</v>
      </c>
      <c r="B409" t="s">
        <v>68</v>
      </c>
      <c r="C409" t="s">
        <v>368</v>
      </c>
      <c r="D409" t="s">
        <v>1866</v>
      </c>
      <c r="E409" t="s">
        <v>1867</v>
      </c>
      <c r="G409" t="s">
        <v>1878</v>
      </c>
      <c r="H409" t="s">
        <v>1880</v>
      </c>
      <c r="I409" t="s">
        <v>1870</v>
      </c>
      <c r="J409" t="s">
        <v>1866</v>
      </c>
      <c r="K409" t="s">
        <v>1872</v>
      </c>
      <c r="L409" t="s">
        <v>1872</v>
      </c>
      <c r="M409" t="s">
        <v>1872</v>
      </c>
      <c r="N409" t="s">
        <v>1872</v>
      </c>
      <c r="O409" t="s">
        <v>1872</v>
      </c>
      <c r="P409" t="s">
        <v>1872</v>
      </c>
      <c r="Q409" t="s">
        <v>1872</v>
      </c>
      <c r="R409" t="s">
        <v>1872</v>
      </c>
      <c r="S409" t="s">
        <v>1866</v>
      </c>
      <c r="T409" t="s">
        <v>1903</v>
      </c>
      <c r="U409" t="s">
        <v>1877</v>
      </c>
      <c r="V409" t="s">
        <v>1877</v>
      </c>
      <c r="W409">
        <v>0</v>
      </c>
      <c r="X409">
        <v>5</v>
      </c>
      <c r="Y409">
        <v>0</v>
      </c>
      <c r="Z409">
        <v>3</v>
      </c>
      <c r="AA409">
        <v>3</v>
      </c>
      <c r="AB409">
        <v>3</v>
      </c>
      <c r="AC409">
        <v>4</v>
      </c>
      <c r="AD409">
        <v>4</v>
      </c>
      <c r="AE409">
        <v>4</v>
      </c>
      <c r="AF409">
        <v>4</v>
      </c>
      <c r="AG409">
        <v>4</v>
      </c>
      <c r="AH409">
        <v>4</v>
      </c>
      <c r="AI409">
        <v>4</v>
      </c>
      <c r="AJ409">
        <v>4</v>
      </c>
      <c r="AK409" t="s">
        <v>197</v>
      </c>
    </row>
    <row r="410" spans="1:37" x14ac:dyDescent="0.25">
      <c r="A410" t="s">
        <v>1419</v>
      </c>
      <c r="B410" t="s">
        <v>68</v>
      </c>
      <c r="C410" t="s">
        <v>500</v>
      </c>
      <c r="D410" t="s">
        <v>1866</v>
      </c>
      <c r="E410" t="s">
        <v>1879</v>
      </c>
      <c r="G410" t="s">
        <v>1878</v>
      </c>
      <c r="H410" t="s">
        <v>1869</v>
      </c>
      <c r="I410" t="s">
        <v>1870</v>
      </c>
      <c r="J410" t="s">
        <v>1866</v>
      </c>
      <c r="K410" t="s">
        <v>1872</v>
      </c>
      <c r="L410" t="s">
        <v>1872</v>
      </c>
      <c r="M410" t="s">
        <v>1872</v>
      </c>
      <c r="N410" t="s">
        <v>1872</v>
      </c>
      <c r="O410" t="s">
        <v>1872</v>
      </c>
      <c r="P410" t="s">
        <v>1872</v>
      </c>
      <c r="Q410" t="s">
        <v>1872</v>
      </c>
      <c r="R410" t="s">
        <v>1872</v>
      </c>
      <c r="S410" t="s">
        <v>1866</v>
      </c>
      <c r="T410" t="s">
        <v>1903</v>
      </c>
      <c r="U410" t="s">
        <v>1877</v>
      </c>
      <c r="V410" t="s">
        <v>1866</v>
      </c>
      <c r="W410">
        <v>0</v>
      </c>
      <c r="X410">
        <v>4</v>
      </c>
      <c r="Y410">
        <v>0</v>
      </c>
      <c r="Z410">
        <v>2</v>
      </c>
      <c r="AA410">
        <v>3</v>
      </c>
      <c r="AB410">
        <v>3</v>
      </c>
      <c r="AC410">
        <v>4</v>
      </c>
      <c r="AD410">
        <v>4</v>
      </c>
      <c r="AE410">
        <v>4</v>
      </c>
      <c r="AF410">
        <v>4</v>
      </c>
      <c r="AG410">
        <v>4</v>
      </c>
      <c r="AH410">
        <v>4</v>
      </c>
      <c r="AI410">
        <v>4</v>
      </c>
      <c r="AJ410">
        <v>4</v>
      </c>
      <c r="AK410" t="s">
        <v>1419</v>
      </c>
    </row>
    <row r="411" spans="1:37" x14ac:dyDescent="0.25">
      <c r="A411" t="s">
        <v>198</v>
      </c>
      <c r="B411" t="s">
        <v>69</v>
      </c>
      <c r="C411" t="s">
        <v>406</v>
      </c>
      <c r="D411" t="s">
        <v>1866</v>
      </c>
      <c r="E411" t="s">
        <v>1867</v>
      </c>
      <c r="G411" t="s">
        <v>1868</v>
      </c>
      <c r="H411" t="s">
        <v>1869</v>
      </c>
      <c r="I411" t="s">
        <v>1883</v>
      </c>
      <c r="J411" t="s">
        <v>1882</v>
      </c>
      <c r="K411" t="s">
        <v>1872</v>
      </c>
      <c r="L411" t="s">
        <v>1872</v>
      </c>
      <c r="M411" t="s">
        <v>1872</v>
      </c>
      <c r="N411" t="s">
        <v>1872</v>
      </c>
      <c r="O411" t="s">
        <v>1872</v>
      </c>
      <c r="P411" t="s">
        <v>1872</v>
      </c>
      <c r="Q411" t="s">
        <v>1872</v>
      </c>
      <c r="R411" t="s">
        <v>1872</v>
      </c>
      <c r="S411" t="s">
        <v>1866</v>
      </c>
      <c r="T411" t="s">
        <v>2147</v>
      </c>
      <c r="U411" t="s">
        <v>1877</v>
      </c>
      <c r="V411" t="s">
        <v>1877</v>
      </c>
      <c r="W411">
        <v>0</v>
      </c>
      <c r="X411">
        <v>5</v>
      </c>
      <c r="Y411">
        <v>0</v>
      </c>
      <c r="Z411">
        <v>2</v>
      </c>
      <c r="AA411">
        <v>2</v>
      </c>
      <c r="AB411">
        <v>3</v>
      </c>
      <c r="AC411">
        <v>4</v>
      </c>
      <c r="AD411">
        <v>4</v>
      </c>
      <c r="AE411">
        <v>4</v>
      </c>
      <c r="AF411">
        <v>4</v>
      </c>
      <c r="AG411">
        <v>4</v>
      </c>
      <c r="AH411">
        <v>4</v>
      </c>
      <c r="AI411">
        <v>4</v>
      </c>
      <c r="AJ411">
        <v>4</v>
      </c>
      <c r="AK411" t="s">
        <v>198</v>
      </c>
    </row>
    <row r="412" spans="1:37" x14ac:dyDescent="0.25">
      <c r="A412" t="s">
        <v>1635</v>
      </c>
      <c r="B412" t="s">
        <v>69</v>
      </c>
      <c r="C412" t="s">
        <v>526</v>
      </c>
      <c r="D412" t="s">
        <v>1866</v>
      </c>
      <c r="E412" t="s">
        <v>1879</v>
      </c>
      <c r="G412" t="s">
        <v>1868</v>
      </c>
      <c r="H412" t="s">
        <v>1869</v>
      </c>
      <c r="I412" t="s">
        <v>1881</v>
      </c>
      <c r="J412" t="s">
        <v>1882</v>
      </c>
      <c r="K412" t="s">
        <v>1872</v>
      </c>
      <c r="L412" t="s">
        <v>1872</v>
      </c>
      <c r="M412" t="s">
        <v>1872</v>
      </c>
      <c r="N412" t="s">
        <v>1872</v>
      </c>
      <c r="O412" t="s">
        <v>1872</v>
      </c>
      <c r="P412" t="s">
        <v>1872</v>
      </c>
      <c r="Q412" t="s">
        <v>1872</v>
      </c>
      <c r="R412" t="s">
        <v>1872</v>
      </c>
      <c r="S412" t="s">
        <v>1866</v>
      </c>
      <c r="T412" t="s">
        <v>1945</v>
      </c>
      <c r="U412" t="s">
        <v>1877</v>
      </c>
      <c r="V412" t="s">
        <v>1877</v>
      </c>
      <c r="W412">
        <v>0</v>
      </c>
      <c r="X412">
        <v>4</v>
      </c>
      <c r="Y412">
        <v>0</v>
      </c>
      <c r="Z412">
        <v>2</v>
      </c>
      <c r="AA412">
        <v>2</v>
      </c>
      <c r="AB412">
        <v>3</v>
      </c>
      <c r="AC412">
        <v>4</v>
      </c>
      <c r="AD412">
        <v>4</v>
      </c>
      <c r="AE412">
        <v>4</v>
      </c>
      <c r="AF412">
        <v>4</v>
      </c>
      <c r="AG412">
        <v>4</v>
      </c>
      <c r="AH412">
        <v>4</v>
      </c>
      <c r="AI412">
        <v>4</v>
      </c>
      <c r="AJ412">
        <v>4</v>
      </c>
      <c r="AK412" t="s">
        <v>1635</v>
      </c>
    </row>
    <row r="413" spans="1:37" x14ac:dyDescent="0.25">
      <c r="A413" t="s">
        <v>1635</v>
      </c>
      <c r="B413" t="s">
        <v>69</v>
      </c>
      <c r="C413" t="s">
        <v>526</v>
      </c>
      <c r="D413" t="s">
        <v>1866</v>
      </c>
      <c r="E413" t="s">
        <v>1879</v>
      </c>
      <c r="G413" t="s">
        <v>1868</v>
      </c>
      <c r="H413" t="s">
        <v>1869</v>
      </c>
      <c r="I413" t="s">
        <v>1883</v>
      </c>
      <c r="J413" t="s">
        <v>1866</v>
      </c>
      <c r="K413" t="s">
        <v>1872</v>
      </c>
      <c r="L413" t="s">
        <v>1872</v>
      </c>
      <c r="M413" t="s">
        <v>1872</v>
      </c>
      <c r="N413" t="s">
        <v>1872</v>
      </c>
      <c r="O413" t="s">
        <v>1873</v>
      </c>
      <c r="P413" t="s">
        <v>1872</v>
      </c>
      <c r="Q413" t="s">
        <v>1873</v>
      </c>
      <c r="R413" t="s">
        <v>1873</v>
      </c>
      <c r="S413" t="s">
        <v>1866</v>
      </c>
      <c r="T413" t="s">
        <v>2148</v>
      </c>
      <c r="U413" t="s">
        <v>1876</v>
      </c>
      <c r="V413" t="s">
        <v>1877</v>
      </c>
      <c r="W413">
        <v>0</v>
      </c>
      <c r="X413">
        <v>4</v>
      </c>
      <c r="Y413">
        <v>0</v>
      </c>
      <c r="Z413">
        <v>2</v>
      </c>
      <c r="AA413">
        <v>2</v>
      </c>
      <c r="AB413">
        <v>2</v>
      </c>
      <c r="AC413">
        <v>4</v>
      </c>
      <c r="AD413">
        <v>4</v>
      </c>
      <c r="AE413">
        <v>4</v>
      </c>
      <c r="AF413">
        <v>4</v>
      </c>
      <c r="AG413">
        <v>3</v>
      </c>
      <c r="AH413">
        <v>4</v>
      </c>
      <c r="AI413">
        <v>3</v>
      </c>
      <c r="AJ413">
        <v>3</v>
      </c>
      <c r="AK413" t="s">
        <v>1635</v>
      </c>
    </row>
    <row r="414" spans="1:37" x14ac:dyDescent="0.25">
      <c r="A414" t="s">
        <v>1635</v>
      </c>
      <c r="B414" t="s">
        <v>69</v>
      </c>
      <c r="C414" t="s">
        <v>526</v>
      </c>
      <c r="D414" t="s">
        <v>1866</v>
      </c>
      <c r="E414" t="s">
        <v>1867</v>
      </c>
      <c r="G414" t="s">
        <v>1868</v>
      </c>
      <c r="H414" t="s">
        <v>1880</v>
      </c>
      <c r="I414" t="s">
        <v>1870</v>
      </c>
      <c r="J414" t="s">
        <v>1882</v>
      </c>
      <c r="K414" t="s">
        <v>1872</v>
      </c>
      <c r="L414" t="s">
        <v>1872</v>
      </c>
      <c r="M414" t="s">
        <v>1873</v>
      </c>
      <c r="N414" t="s">
        <v>1873</v>
      </c>
      <c r="O414" t="s">
        <v>1873</v>
      </c>
      <c r="P414" t="s">
        <v>1872</v>
      </c>
      <c r="Q414" t="s">
        <v>1872</v>
      </c>
      <c r="R414" t="s">
        <v>1872</v>
      </c>
      <c r="S414" t="s">
        <v>1866</v>
      </c>
      <c r="T414" t="s">
        <v>2149</v>
      </c>
      <c r="U414" t="s">
        <v>1877</v>
      </c>
      <c r="V414" t="s">
        <v>1877</v>
      </c>
      <c r="W414">
        <v>0</v>
      </c>
      <c r="X414">
        <v>5</v>
      </c>
      <c r="Y414">
        <v>0</v>
      </c>
      <c r="Z414">
        <v>3</v>
      </c>
      <c r="AA414">
        <v>2</v>
      </c>
      <c r="AB414">
        <v>3</v>
      </c>
      <c r="AC414">
        <v>4</v>
      </c>
      <c r="AD414">
        <v>4</v>
      </c>
      <c r="AE414">
        <v>3</v>
      </c>
      <c r="AF414">
        <v>3</v>
      </c>
      <c r="AG414">
        <v>3</v>
      </c>
      <c r="AH414">
        <v>4</v>
      </c>
      <c r="AI414">
        <v>4</v>
      </c>
      <c r="AJ414">
        <v>4</v>
      </c>
      <c r="AK414" t="s">
        <v>1635</v>
      </c>
    </row>
    <row r="415" spans="1:37" x14ac:dyDescent="0.25">
      <c r="A415" t="s">
        <v>1647</v>
      </c>
      <c r="B415" t="s">
        <v>72</v>
      </c>
      <c r="C415" t="s">
        <v>365</v>
      </c>
      <c r="D415" t="s">
        <v>1877</v>
      </c>
      <c r="E415" t="s">
        <v>1867</v>
      </c>
      <c r="G415" t="s">
        <v>1868</v>
      </c>
      <c r="H415" t="s">
        <v>1869</v>
      </c>
      <c r="I415" t="s">
        <v>1870</v>
      </c>
      <c r="J415" t="s">
        <v>1882</v>
      </c>
      <c r="K415" t="s">
        <v>1873</v>
      </c>
      <c r="L415" t="s">
        <v>1873</v>
      </c>
      <c r="M415" t="s">
        <v>1873</v>
      </c>
      <c r="N415" t="s">
        <v>1873</v>
      </c>
      <c r="O415" t="s">
        <v>1873</v>
      </c>
      <c r="P415" t="s">
        <v>1873</v>
      </c>
      <c r="Q415" t="s">
        <v>1873</v>
      </c>
      <c r="R415" t="s">
        <v>1873</v>
      </c>
      <c r="S415" t="s">
        <v>1866</v>
      </c>
      <c r="T415" t="s">
        <v>2150</v>
      </c>
      <c r="U415" t="s">
        <v>1877</v>
      </c>
      <c r="V415" t="s">
        <v>1866</v>
      </c>
      <c r="W415">
        <v>1</v>
      </c>
      <c r="X415">
        <v>5</v>
      </c>
      <c r="Y415">
        <v>0</v>
      </c>
      <c r="Z415">
        <v>2</v>
      </c>
      <c r="AA415">
        <v>2</v>
      </c>
      <c r="AB415">
        <v>3</v>
      </c>
      <c r="AC415">
        <v>3</v>
      </c>
      <c r="AD415">
        <v>3</v>
      </c>
      <c r="AE415">
        <v>3</v>
      </c>
      <c r="AF415">
        <v>3</v>
      </c>
      <c r="AG415">
        <v>3</v>
      </c>
      <c r="AH415">
        <v>3</v>
      </c>
      <c r="AI415">
        <v>3</v>
      </c>
      <c r="AJ415">
        <v>3</v>
      </c>
      <c r="AK415" t="s">
        <v>1647</v>
      </c>
    </row>
    <row r="416" spans="1:37" x14ac:dyDescent="0.25">
      <c r="A416" t="s">
        <v>1653</v>
      </c>
      <c r="B416" t="s">
        <v>72</v>
      </c>
      <c r="C416" t="s">
        <v>598</v>
      </c>
      <c r="D416" t="s">
        <v>1866</v>
      </c>
      <c r="E416" t="s">
        <v>1867</v>
      </c>
      <c r="G416" t="s">
        <v>1868</v>
      </c>
      <c r="H416" t="s">
        <v>1887</v>
      </c>
      <c r="I416" t="s">
        <v>1870</v>
      </c>
      <c r="J416" t="s">
        <v>1866</v>
      </c>
      <c r="K416" t="s">
        <v>1872</v>
      </c>
      <c r="L416" t="s">
        <v>1872</v>
      </c>
      <c r="M416" t="s">
        <v>1872</v>
      </c>
      <c r="N416" t="s">
        <v>1872</v>
      </c>
      <c r="O416" t="s">
        <v>1872</v>
      </c>
      <c r="P416" t="s">
        <v>1872</v>
      </c>
      <c r="Q416" t="s">
        <v>1872</v>
      </c>
      <c r="R416" t="s">
        <v>1872</v>
      </c>
      <c r="S416" t="s">
        <v>1866</v>
      </c>
      <c r="T416" t="s">
        <v>1945</v>
      </c>
      <c r="U416" t="s">
        <v>1877</v>
      </c>
      <c r="V416" t="s">
        <v>1877</v>
      </c>
      <c r="W416">
        <v>0</v>
      </c>
      <c r="X416">
        <v>5</v>
      </c>
      <c r="Y416">
        <v>0</v>
      </c>
      <c r="AA416">
        <v>2</v>
      </c>
      <c r="AB416">
        <v>3</v>
      </c>
      <c r="AC416">
        <v>4</v>
      </c>
      <c r="AD416">
        <v>4</v>
      </c>
      <c r="AE416">
        <v>4</v>
      </c>
      <c r="AF416">
        <v>4</v>
      </c>
      <c r="AG416">
        <v>4</v>
      </c>
      <c r="AH416">
        <v>4</v>
      </c>
      <c r="AI416">
        <v>4</v>
      </c>
      <c r="AJ416">
        <v>4</v>
      </c>
      <c r="AK416" t="s">
        <v>1653</v>
      </c>
    </row>
    <row r="417" spans="1:37" x14ac:dyDescent="0.25">
      <c r="A417" t="s">
        <v>661</v>
      </c>
      <c r="B417" t="s">
        <v>73</v>
      </c>
      <c r="C417" t="s">
        <v>365</v>
      </c>
      <c r="D417" t="s">
        <v>1877</v>
      </c>
      <c r="E417" t="s">
        <v>1867</v>
      </c>
      <c r="G417" t="s">
        <v>1868</v>
      </c>
      <c r="H417" t="s">
        <v>1869</v>
      </c>
      <c r="I417" t="s">
        <v>1883</v>
      </c>
      <c r="J417" t="s">
        <v>1886</v>
      </c>
      <c r="K417" t="s">
        <v>1873</v>
      </c>
      <c r="L417" t="s">
        <v>1873</v>
      </c>
      <c r="M417" t="s">
        <v>1873</v>
      </c>
      <c r="N417" t="s">
        <v>1873</v>
      </c>
      <c r="O417" t="s">
        <v>1873</v>
      </c>
      <c r="P417" t="s">
        <v>1873</v>
      </c>
      <c r="Q417" t="s">
        <v>1873</v>
      </c>
      <c r="R417" t="s">
        <v>1873</v>
      </c>
      <c r="S417" t="s">
        <v>1866</v>
      </c>
      <c r="T417" t="s">
        <v>2145</v>
      </c>
      <c r="U417" t="s">
        <v>1877</v>
      </c>
      <c r="V417" t="s">
        <v>1866</v>
      </c>
      <c r="W417">
        <v>1</v>
      </c>
      <c r="X417">
        <v>5</v>
      </c>
      <c r="Y417">
        <v>0</v>
      </c>
      <c r="Z417">
        <v>2</v>
      </c>
      <c r="AA417">
        <v>2</v>
      </c>
      <c r="AB417">
        <v>3</v>
      </c>
      <c r="AC417">
        <v>3</v>
      </c>
      <c r="AD417">
        <v>3</v>
      </c>
      <c r="AE417">
        <v>3</v>
      </c>
      <c r="AF417">
        <v>3</v>
      </c>
      <c r="AG417">
        <v>3</v>
      </c>
      <c r="AH417">
        <v>3</v>
      </c>
      <c r="AI417">
        <v>3</v>
      </c>
      <c r="AJ417">
        <v>3</v>
      </c>
      <c r="AK417" t="s">
        <v>661</v>
      </c>
    </row>
    <row r="418" spans="1:37" x14ac:dyDescent="0.25">
      <c r="A418" t="s">
        <v>1661</v>
      </c>
      <c r="B418" t="s">
        <v>73</v>
      </c>
      <c r="C418" t="s">
        <v>454</v>
      </c>
      <c r="D418" t="s">
        <v>1866</v>
      </c>
      <c r="E418" t="s">
        <v>1867</v>
      </c>
      <c r="G418" t="s">
        <v>1868</v>
      </c>
      <c r="H418" t="s">
        <v>1869</v>
      </c>
      <c r="I418" t="s">
        <v>1870</v>
      </c>
      <c r="J418" t="s">
        <v>1866</v>
      </c>
      <c r="K418" t="s">
        <v>1873</v>
      </c>
      <c r="L418" t="s">
        <v>1873</v>
      </c>
      <c r="M418" t="s">
        <v>1873</v>
      </c>
      <c r="N418" t="s">
        <v>1873</v>
      </c>
      <c r="O418" t="s">
        <v>1873</v>
      </c>
      <c r="P418" t="s">
        <v>1873</v>
      </c>
      <c r="Q418" t="s">
        <v>1873</v>
      </c>
      <c r="R418" t="s">
        <v>1873</v>
      </c>
      <c r="S418" t="s">
        <v>1866</v>
      </c>
      <c r="T418" t="s">
        <v>1945</v>
      </c>
      <c r="U418" t="s">
        <v>1876</v>
      </c>
      <c r="V418" t="s">
        <v>1877</v>
      </c>
      <c r="W418">
        <v>0</v>
      </c>
      <c r="X418">
        <v>5</v>
      </c>
      <c r="Y418">
        <v>0</v>
      </c>
      <c r="Z418">
        <v>2</v>
      </c>
      <c r="AA418">
        <v>2</v>
      </c>
      <c r="AB418">
        <v>2</v>
      </c>
      <c r="AC418">
        <v>3</v>
      </c>
      <c r="AD418">
        <v>3</v>
      </c>
      <c r="AE418">
        <v>3</v>
      </c>
      <c r="AF418">
        <v>3</v>
      </c>
      <c r="AG418">
        <v>3</v>
      </c>
      <c r="AH418">
        <v>3</v>
      </c>
      <c r="AI418">
        <v>3</v>
      </c>
      <c r="AJ418">
        <v>3</v>
      </c>
      <c r="AK418" t="s">
        <v>1661</v>
      </c>
    </row>
    <row r="419" spans="1:37" x14ac:dyDescent="0.25">
      <c r="A419" t="s">
        <v>696</v>
      </c>
      <c r="B419" t="s">
        <v>78</v>
      </c>
      <c r="C419" t="s">
        <v>598</v>
      </c>
      <c r="D419" t="s">
        <v>1866</v>
      </c>
      <c r="E419" t="s">
        <v>1867</v>
      </c>
      <c r="G419" t="s">
        <v>1888</v>
      </c>
      <c r="H419" t="s">
        <v>1869</v>
      </c>
      <c r="I419" t="s">
        <v>1883</v>
      </c>
      <c r="J419" t="s">
        <v>1882</v>
      </c>
      <c r="K419" t="s">
        <v>1872</v>
      </c>
      <c r="L419" t="s">
        <v>1872</v>
      </c>
      <c r="M419" t="s">
        <v>1872</v>
      </c>
      <c r="N419" t="s">
        <v>1873</v>
      </c>
      <c r="O419" t="s">
        <v>1872</v>
      </c>
      <c r="P419" t="s">
        <v>1871</v>
      </c>
      <c r="Q419" t="s">
        <v>1872</v>
      </c>
      <c r="R419" t="s">
        <v>1872</v>
      </c>
      <c r="S419" t="s">
        <v>1866</v>
      </c>
      <c r="T419" t="s">
        <v>1903</v>
      </c>
      <c r="U419" t="s">
        <v>1877</v>
      </c>
      <c r="V419" t="s">
        <v>1877</v>
      </c>
      <c r="W419">
        <v>0</v>
      </c>
      <c r="X419">
        <v>5</v>
      </c>
      <c r="Y419">
        <v>0</v>
      </c>
      <c r="Z419">
        <v>2</v>
      </c>
      <c r="AA419">
        <v>1</v>
      </c>
      <c r="AB419">
        <v>3</v>
      </c>
      <c r="AC419">
        <v>4</v>
      </c>
      <c r="AD419">
        <v>4</v>
      </c>
      <c r="AE419">
        <v>4</v>
      </c>
      <c r="AF419">
        <v>3</v>
      </c>
      <c r="AG419">
        <v>4</v>
      </c>
      <c r="AH419">
        <v>5</v>
      </c>
      <c r="AI419">
        <v>4</v>
      </c>
      <c r="AJ419">
        <v>4</v>
      </c>
      <c r="AK419" t="s">
        <v>696</v>
      </c>
    </row>
    <row r="420" spans="1:37" x14ac:dyDescent="0.25">
      <c r="A420" t="s">
        <v>1689</v>
      </c>
      <c r="B420" t="s">
        <v>79</v>
      </c>
      <c r="C420" t="s">
        <v>1688</v>
      </c>
      <c r="D420" t="s">
        <v>1866</v>
      </c>
      <c r="E420" t="s">
        <v>1884</v>
      </c>
      <c r="G420" t="s">
        <v>1868</v>
      </c>
      <c r="H420" t="s">
        <v>1869</v>
      </c>
      <c r="I420" t="s">
        <v>1870</v>
      </c>
      <c r="J420" t="s">
        <v>1866</v>
      </c>
      <c r="K420" t="s">
        <v>1872</v>
      </c>
      <c r="L420" t="s">
        <v>1872</v>
      </c>
      <c r="M420" t="s">
        <v>1872</v>
      </c>
      <c r="N420" t="s">
        <v>1872</v>
      </c>
      <c r="O420" t="s">
        <v>1872</v>
      </c>
      <c r="P420" t="s">
        <v>1872</v>
      </c>
      <c r="Q420" t="s">
        <v>1872</v>
      </c>
      <c r="R420" t="s">
        <v>1872</v>
      </c>
      <c r="S420" t="s">
        <v>1866</v>
      </c>
      <c r="T420" t="s">
        <v>1945</v>
      </c>
      <c r="U420" t="s">
        <v>1877</v>
      </c>
      <c r="V420" t="s">
        <v>1877</v>
      </c>
      <c r="W420">
        <v>0</v>
      </c>
      <c r="X420">
        <v>3</v>
      </c>
      <c r="Y420">
        <v>0</v>
      </c>
      <c r="Z420">
        <v>2</v>
      </c>
      <c r="AA420">
        <v>2</v>
      </c>
      <c r="AB420">
        <v>3</v>
      </c>
      <c r="AC420">
        <v>4</v>
      </c>
      <c r="AD420">
        <v>4</v>
      </c>
      <c r="AE420">
        <v>4</v>
      </c>
      <c r="AF420">
        <v>4</v>
      </c>
      <c r="AG420">
        <v>4</v>
      </c>
      <c r="AH420">
        <v>4</v>
      </c>
      <c r="AI420">
        <v>4</v>
      </c>
      <c r="AJ420">
        <v>4</v>
      </c>
      <c r="AK420" t="s">
        <v>1689</v>
      </c>
    </row>
    <row r="421" spans="1:37" x14ac:dyDescent="0.25">
      <c r="A421" t="s">
        <v>203</v>
      </c>
      <c r="B421" t="s">
        <v>114</v>
      </c>
      <c r="C421" t="s">
        <v>406</v>
      </c>
      <c r="D421" t="s">
        <v>1866</v>
      </c>
      <c r="E421" t="s">
        <v>1879</v>
      </c>
      <c r="G421" t="s">
        <v>1878</v>
      </c>
      <c r="H421" t="s">
        <v>1880</v>
      </c>
      <c r="I421" t="s">
        <v>1870</v>
      </c>
      <c r="J421" t="s">
        <v>1882</v>
      </c>
      <c r="K421" t="s">
        <v>1872</v>
      </c>
      <c r="L421" t="s">
        <v>1872</v>
      </c>
      <c r="M421" t="s">
        <v>1872</v>
      </c>
      <c r="N421" t="s">
        <v>1872</v>
      </c>
      <c r="O421" t="s">
        <v>1872</v>
      </c>
      <c r="P421" t="s">
        <v>1872</v>
      </c>
      <c r="Q421" t="s">
        <v>1872</v>
      </c>
      <c r="R421" t="s">
        <v>1872</v>
      </c>
      <c r="S421" t="s">
        <v>1866</v>
      </c>
      <c r="T421" t="s">
        <v>2151</v>
      </c>
      <c r="U421" t="s">
        <v>1877</v>
      </c>
      <c r="V421" t="s">
        <v>1877</v>
      </c>
      <c r="W421">
        <v>0</v>
      </c>
      <c r="X421">
        <v>4</v>
      </c>
      <c r="Y421">
        <v>0</v>
      </c>
      <c r="Z421">
        <v>3</v>
      </c>
      <c r="AA421">
        <v>3</v>
      </c>
      <c r="AB421">
        <v>3</v>
      </c>
      <c r="AC421">
        <v>4</v>
      </c>
      <c r="AD421">
        <v>4</v>
      </c>
      <c r="AE421">
        <v>4</v>
      </c>
      <c r="AF421">
        <v>4</v>
      </c>
      <c r="AG421">
        <v>4</v>
      </c>
      <c r="AH421">
        <v>4</v>
      </c>
      <c r="AI421">
        <v>4</v>
      </c>
      <c r="AJ421">
        <v>4</v>
      </c>
      <c r="AK421" t="s">
        <v>203</v>
      </c>
    </row>
    <row r="422" spans="1:37" x14ac:dyDescent="0.25">
      <c r="A422" t="s">
        <v>1140</v>
      </c>
      <c r="B422" t="s">
        <v>106</v>
      </c>
      <c r="C422" t="s">
        <v>382</v>
      </c>
      <c r="D422" t="s">
        <v>1866</v>
      </c>
      <c r="E422" t="s">
        <v>1884</v>
      </c>
      <c r="G422" t="s">
        <v>1868</v>
      </c>
      <c r="H422" t="s">
        <v>1869</v>
      </c>
      <c r="I422" t="s">
        <v>1870</v>
      </c>
      <c r="J422" t="s">
        <v>1866</v>
      </c>
      <c r="K422" t="s">
        <v>1875</v>
      </c>
      <c r="L422" t="s">
        <v>1875</v>
      </c>
      <c r="M422" t="s">
        <v>1875</v>
      </c>
      <c r="N422" t="s">
        <v>1873</v>
      </c>
      <c r="O422" t="s">
        <v>1873</v>
      </c>
      <c r="P422" t="s">
        <v>1875</v>
      </c>
      <c r="Q422" t="s">
        <v>1873</v>
      </c>
      <c r="R422" t="s">
        <v>1875</v>
      </c>
      <c r="S422" t="s">
        <v>1866</v>
      </c>
      <c r="T422" t="s">
        <v>1945</v>
      </c>
      <c r="U422" t="s">
        <v>1877</v>
      </c>
      <c r="V422" t="s">
        <v>1877</v>
      </c>
      <c r="W422">
        <v>0</v>
      </c>
      <c r="X422">
        <v>3</v>
      </c>
      <c r="Y422">
        <v>0</v>
      </c>
      <c r="Z422">
        <v>2</v>
      </c>
      <c r="AA422">
        <v>2</v>
      </c>
      <c r="AB422">
        <v>3</v>
      </c>
      <c r="AC422">
        <v>1</v>
      </c>
      <c r="AD422">
        <v>1</v>
      </c>
      <c r="AE422">
        <v>1</v>
      </c>
      <c r="AF422">
        <v>3</v>
      </c>
      <c r="AG422">
        <v>3</v>
      </c>
      <c r="AH422">
        <v>1</v>
      </c>
      <c r="AI422">
        <v>3</v>
      </c>
      <c r="AJ422">
        <v>1</v>
      </c>
      <c r="AK422" t="s">
        <v>1140</v>
      </c>
    </row>
    <row r="423" spans="1:37" x14ac:dyDescent="0.25">
      <c r="A423" t="s">
        <v>1726</v>
      </c>
      <c r="B423" t="s">
        <v>106</v>
      </c>
      <c r="C423" t="s">
        <v>408</v>
      </c>
      <c r="D423" t="s">
        <v>1866</v>
      </c>
      <c r="E423" t="s">
        <v>1879</v>
      </c>
      <c r="G423" t="s">
        <v>1878</v>
      </c>
      <c r="H423" t="s">
        <v>1869</v>
      </c>
      <c r="I423" t="s">
        <v>1870</v>
      </c>
      <c r="J423" t="s">
        <v>1866</v>
      </c>
      <c r="K423" t="s">
        <v>1872</v>
      </c>
      <c r="L423" t="s">
        <v>1873</v>
      </c>
      <c r="M423" t="s">
        <v>1873</v>
      </c>
      <c r="N423" t="s">
        <v>1872</v>
      </c>
      <c r="O423" t="s">
        <v>1873</v>
      </c>
      <c r="P423" t="s">
        <v>1873</v>
      </c>
      <c r="Q423" t="s">
        <v>1872</v>
      </c>
      <c r="R423" t="s">
        <v>1872</v>
      </c>
      <c r="S423" t="s">
        <v>1866</v>
      </c>
      <c r="T423" t="s">
        <v>2152</v>
      </c>
      <c r="U423" t="s">
        <v>1877</v>
      </c>
      <c r="V423" t="s">
        <v>1877</v>
      </c>
      <c r="W423">
        <v>0</v>
      </c>
      <c r="X423">
        <v>4</v>
      </c>
      <c r="Y423">
        <v>0</v>
      </c>
      <c r="Z423">
        <v>2</v>
      </c>
      <c r="AA423">
        <v>3</v>
      </c>
      <c r="AB423">
        <v>3</v>
      </c>
      <c r="AC423">
        <v>4</v>
      </c>
      <c r="AD423">
        <v>3</v>
      </c>
      <c r="AE423">
        <v>3</v>
      </c>
      <c r="AF423">
        <v>4</v>
      </c>
      <c r="AG423">
        <v>3</v>
      </c>
      <c r="AH423">
        <v>3</v>
      </c>
      <c r="AI423">
        <v>4</v>
      </c>
      <c r="AJ423">
        <v>4</v>
      </c>
      <c r="AK423" t="s">
        <v>1726</v>
      </c>
    </row>
    <row r="424" spans="1:37" x14ac:dyDescent="0.25">
      <c r="A424" t="s">
        <v>1726</v>
      </c>
      <c r="B424" t="s">
        <v>106</v>
      </c>
      <c r="C424" t="s">
        <v>408</v>
      </c>
      <c r="D424" t="s">
        <v>1866</v>
      </c>
      <c r="E424" t="s">
        <v>1867</v>
      </c>
      <c r="G424" t="s">
        <v>1868</v>
      </c>
      <c r="H424" t="s">
        <v>1869</v>
      </c>
      <c r="I424" t="s">
        <v>1870</v>
      </c>
      <c r="J424" t="s">
        <v>1882</v>
      </c>
      <c r="K424" t="s">
        <v>1872</v>
      </c>
      <c r="L424" t="s">
        <v>1872</v>
      </c>
      <c r="M424" t="s">
        <v>1872</v>
      </c>
      <c r="N424" t="s">
        <v>1873</v>
      </c>
      <c r="O424" t="s">
        <v>1873</v>
      </c>
      <c r="P424" t="s">
        <v>1871</v>
      </c>
      <c r="Q424" t="s">
        <v>1871</v>
      </c>
      <c r="R424" t="s">
        <v>1871</v>
      </c>
      <c r="S424" t="s">
        <v>1866</v>
      </c>
      <c r="T424" t="s">
        <v>1945</v>
      </c>
      <c r="U424" t="s">
        <v>1877</v>
      </c>
      <c r="V424" t="s">
        <v>1877</v>
      </c>
      <c r="W424">
        <v>0</v>
      </c>
      <c r="X424">
        <v>5</v>
      </c>
      <c r="Y424">
        <v>0</v>
      </c>
      <c r="Z424">
        <v>2</v>
      </c>
      <c r="AA424">
        <v>2</v>
      </c>
      <c r="AB424">
        <v>3</v>
      </c>
      <c r="AC424">
        <v>4</v>
      </c>
      <c r="AD424">
        <v>4</v>
      </c>
      <c r="AE424">
        <v>4</v>
      </c>
      <c r="AF424">
        <v>3</v>
      </c>
      <c r="AG424">
        <v>3</v>
      </c>
      <c r="AH424">
        <v>5</v>
      </c>
      <c r="AI424">
        <v>5</v>
      </c>
      <c r="AJ424">
        <v>5</v>
      </c>
      <c r="AK424" t="s">
        <v>1726</v>
      </c>
    </row>
    <row r="425" spans="1:37" x14ac:dyDescent="0.25">
      <c r="A425" t="s">
        <v>1161</v>
      </c>
      <c r="B425" t="s">
        <v>106</v>
      </c>
      <c r="C425" t="s">
        <v>540</v>
      </c>
      <c r="D425" t="s">
        <v>1866</v>
      </c>
      <c r="E425" t="s">
        <v>1884</v>
      </c>
      <c r="G425" t="s">
        <v>1868</v>
      </c>
      <c r="H425" t="s">
        <v>1887</v>
      </c>
      <c r="I425" t="s">
        <v>1870</v>
      </c>
      <c r="J425" t="s">
        <v>1866</v>
      </c>
      <c r="K425" t="s">
        <v>1873</v>
      </c>
      <c r="L425" t="s">
        <v>1873</v>
      </c>
      <c r="M425" t="s">
        <v>1873</v>
      </c>
      <c r="N425" t="s">
        <v>1873</v>
      </c>
      <c r="O425" t="s">
        <v>1873</v>
      </c>
      <c r="P425" t="s">
        <v>1873</v>
      </c>
      <c r="Q425" t="s">
        <v>1873</v>
      </c>
      <c r="R425" t="s">
        <v>1873</v>
      </c>
      <c r="S425" t="s">
        <v>1866</v>
      </c>
      <c r="T425" t="s">
        <v>2153</v>
      </c>
      <c r="U425" t="s">
        <v>1876</v>
      </c>
      <c r="V425" t="s">
        <v>1866</v>
      </c>
      <c r="W425">
        <v>0</v>
      </c>
      <c r="X425">
        <v>3</v>
      </c>
      <c r="Y425">
        <v>0</v>
      </c>
      <c r="AA425">
        <v>2</v>
      </c>
      <c r="AB425">
        <v>2</v>
      </c>
      <c r="AC425">
        <v>3</v>
      </c>
      <c r="AD425">
        <v>3</v>
      </c>
      <c r="AE425">
        <v>3</v>
      </c>
      <c r="AF425">
        <v>3</v>
      </c>
      <c r="AG425">
        <v>3</v>
      </c>
      <c r="AH425">
        <v>3</v>
      </c>
      <c r="AI425">
        <v>3</v>
      </c>
      <c r="AJ425">
        <v>3</v>
      </c>
      <c r="AK425" t="s">
        <v>1161</v>
      </c>
    </row>
    <row r="426" spans="1:37" x14ac:dyDescent="0.25">
      <c r="A426" t="s">
        <v>1769</v>
      </c>
      <c r="B426" t="s">
        <v>107</v>
      </c>
      <c r="C426" t="s">
        <v>1232</v>
      </c>
      <c r="D426" t="s">
        <v>1866</v>
      </c>
      <c r="E426" t="s">
        <v>1867</v>
      </c>
      <c r="G426" t="s">
        <v>1878</v>
      </c>
      <c r="H426" t="s">
        <v>1869</v>
      </c>
      <c r="I426" t="s">
        <v>1881</v>
      </c>
      <c r="J426" t="s">
        <v>1866</v>
      </c>
      <c r="K426" t="s">
        <v>1872</v>
      </c>
      <c r="L426" t="s">
        <v>1872</v>
      </c>
      <c r="M426" t="s">
        <v>1872</v>
      </c>
      <c r="N426" t="s">
        <v>1872</v>
      </c>
      <c r="O426" t="s">
        <v>1872</v>
      </c>
      <c r="P426" t="s">
        <v>1872</v>
      </c>
      <c r="Q426" t="s">
        <v>1872</v>
      </c>
      <c r="R426" t="s">
        <v>1872</v>
      </c>
      <c r="S426" t="s">
        <v>1866</v>
      </c>
      <c r="T426" t="s">
        <v>1945</v>
      </c>
      <c r="U426" t="s">
        <v>1866</v>
      </c>
      <c r="V426" t="s">
        <v>1877</v>
      </c>
      <c r="W426">
        <v>0</v>
      </c>
      <c r="X426">
        <v>5</v>
      </c>
      <c r="Y426">
        <v>0</v>
      </c>
      <c r="Z426">
        <v>2</v>
      </c>
      <c r="AA426">
        <v>3</v>
      </c>
      <c r="AB426">
        <v>1</v>
      </c>
      <c r="AC426">
        <v>4</v>
      </c>
      <c r="AD426">
        <v>4</v>
      </c>
      <c r="AE426">
        <v>4</v>
      </c>
      <c r="AF426">
        <v>4</v>
      </c>
      <c r="AG426">
        <v>4</v>
      </c>
      <c r="AH426">
        <v>4</v>
      </c>
      <c r="AI426">
        <v>4</v>
      </c>
      <c r="AJ426">
        <v>4</v>
      </c>
      <c r="AK426" t="s">
        <v>1769</v>
      </c>
    </row>
    <row r="427" spans="1:37" x14ac:dyDescent="0.25">
      <c r="A427" t="s">
        <v>1209</v>
      </c>
      <c r="B427" t="s">
        <v>110</v>
      </c>
      <c r="C427" t="s">
        <v>524</v>
      </c>
      <c r="D427" t="s">
        <v>1866</v>
      </c>
      <c r="E427" t="s">
        <v>1884</v>
      </c>
      <c r="G427" t="s">
        <v>1868</v>
      </c>
      <c r="H427" t="s">
        <v>1869</v>
      </c>
      <c r="I427" t="s">
        <v>1870</v>
      </c>
      <c r="J427" t="s">
        <v>1866</v>
      </c>
      <c r="K427" t="s">
        <v>1872</v>
      </c>
      <c r="L427" t="s">
        <v>1872</v>
      </c>
      <c r="M427" t="s">
        <v>1872</v>
      </c>
      <c r="N427" t="s">
        <v>1872</v>
      </c>
      <c r="O427" t="s">
        <v>1871</v>
      </c>
      <c r="P427" t="s">
        <v>1871</v>
      </c>
      <c r="Q427" t="s">
        <v>1872</v>
      </c>
      <c r="R427" t="s">
        <v>1871</v>
      </c>
      <c r="S427" t="s">
        <v>1866</v>
      </c>
      <c r="T427" t="s">
        <v>1945</v>
      </c>
      <c r="U427" t="s">
        <v>1877</v>
      </c>
      <c r="V427" t="s">
        <v>1877</v>
      </c>
      <c r="W427">
        <v>0</v>
      </c>
      <c r="X427">
        <v>3</v>
      </c>
      <c r="Y427">
        <v>0</v>
      </c>
      <c r="Z427">
        <v>2</v>
      </c>
      <c r="AA427">
        <v>2</v>
      </c>
      <c r="AB427">
        <v>3</v>
      </c>
      <c r="AC427">
        <v>4</v>
      </c>
      <c r="AD427">
        <v>4</v>
      </c>
      <c r="AE427">
        <v>4</v>
      </c>
      <c r="AF427">
        <v>4</v>
      </c>
      <c r="AG427">
        <v>5</v>
      </c>
      <c r="AH427">
        <v>5</v>
      </c>
      <c r="AI427">
        <v>4</v>
      </c>
      <c r="AJ427">
        <v>5</v>
      </c>
      <c r="AK427" t="s">
        <v>1209</v>
      </c>
    </row>
    <row r="428" spans="1:37" x14ac:dyDescent="0.25">
      <c r="A428" t="s">
        <v>180</v>
      </c>
      <c r="B428" t="s">
        <v>15</v>
      </c>
      <c r="C428" t="s">
        <v>365</v>
      </c>
      <c r="D428" t="s">
        <v>1866</v>
      </c>
      <c r="E428" t="s">
        <v>1879</v>
      </c>
      <c r="G428" t="s">
        <v>1878</v>
      </c>
      <c r="H428" t="s">
        <v>1880</v>
      </c>
      <c r="I428" t="s">
        <v>1870</v>
      </c>
      <c r="J428" t="s">
        <v>1866</v>
      </c>
      <c r="K428" t="s">
        <v>1871</v>
      </c>
      <c r="L428" t="s">
        <v>1871</v>
      </c>
      <c r="M428" t="s">
        <v>1871</v>
      </c>
      <c r="N428" t="s">
        <v>1872</v>
      </c>
      <c r="O428" t="s">
        <v>1871</v>
      </c>
      <c r="P428" t="s">
        <v>1873</v>
      </c>
      <c r="Q428" t="s">
        <v>1872</v>
      </c>
      <c r="R428" t="s">
        <v>1873</v>
      </c>
      <c r="S428" t="s">
        <v>1866</v>
      </c>
      <c r="T428" t="s">
        <v>2154</v>
      </c>
      <c r="U428" t="s">
        <v>1876</v>
      </c>
      <c r="V428" t="s">
        <v>1877</v>
      </c>
      <c r="W428">
        <v>0</v>
      </c>
      <c r="X428">
        <v>4</v>
      </c>
      <c r="Y428">
        <v>0</v>
      </c>
      <c r="Z428">
        <v>3</v>
      </c>
      <c r="AA428">
        <v>3</v>
      </c>
      <c r="AB428">
        <v>2</v>
      </c>
      <c r="AC428">
        <v>5</v>
      </c>
      <c r="AD428">
        <v>5</v>
      </c>
      <c r="AE428">
        <v>5</v>
      </c>
      <c r="AF428">
        <v>4</v>
      </c>
      <c r="AG428">
        <v>5</v>
      </c>
      <c r="AH428">
        <v>3</v>
      </c>
      <c r="AI428">
        <v>4</v>
      </c>
      <c r="AJ428">
        <v>3</v>
      </c>
      <c r="AK428" t="s">
        <v>180</v>
      </c>
    </row>
    <row r="429" spans="1:37" x14ac:dyDescent="0.25">
      <c r="A429" t="s">
        <v>182</v>
      </c>
      <c r="B429" t="s">
        <v>15</v>
      </c>
      <c r="C429" t="s">
        <v>591</v>
      </c>
      <c r="D429" t="s">
        <v>1866</v>
      </c>
      <c r="E429" t="s">
        <v>1867</v>
      </c>
      <c r="G429" t="s">
        <v>1878</v>
      </c>
      <c r="H429" t="s">
        <v>1880</v>
      </c>
      <c r="I429" t="s">
        <v>1870</v>
      </c>
      <c r="J429" t="s">
        <v>1882</v>
      </c>
      <c r="K429" t="s">
        <v>1871</v>
      </c>
      <c r="L429" t="s">
        <v>1871</v>
      </c>
      <c r="M429" t="s">
        <v>1871</v>
      </c>
      <c r="N429" t="s">
        <v>1871</v>
      </c>
      <c r="O429" t="s">
        <v>1871</v>
      </c>
      <c r="P429" t="s">
        <v>1871</v>
      </c>
      <c r="Q429" t="s">
        <v>1871</v>
      </c>
      <c r="R429" t="s">
        <v>1871</v>
      </c>
      <c r="S429" t="s">
        <v>1866</v>
      </c>
      <c r="T429" t="s">
        <v>2155</v>
      </c>
      <c r="U429" t="s">
        <v>1877</v>
      </c>
      <c r="V429" t="s">
        <v>1877</v>
      </c>
      <c r="W429">
        <v>0</v>
      </c>
      <c r="X429">
        <v>5</v>
      </c>
      <c r="Y429">
        <v>0</v>
      </c>
      <c r="Z429">
        <v>3</v>
      </c>
      <c r="AA429">
        <v>3</v>
      </c>
      <c r="AB429">
        <v>3</v>
      </c>
      <c r="AC429">
        <v>5</v>
      </c>
      <c r="AD429">
        <v>5</v>
      </c>
      <c r="AE429">
        <v>5</v>
      </c>
      <c r="AF429">
        <v>5</v>
      </c>
      <c r="AG429">
        <v>5</v>
      </c>
      <c r="AH429">
        <v>5</v>
      </c>
      <c r="AI429">
        <v>5</v>
      </c>
      <c r="AJ429">
        <v>5</v>
      </c>
      <c r="AK429" t="s">
        <v>182</v>
      </c>
    </row>
    <row r="430" spans="1:37" x14ac:dyDescent="0.25">
      <c r="A430" t="s">
        <v>184</v>
      </c>
      <c r="B430" t="s">
        <v>15</v>
      </c>
      <c r="C430" t="s">
        <v>526</v>
      </c>
      <c r="D430" t="s">
        <v>1866</v>
      </c>
      <c r="E430" t="s">
        <v>1867</v>
      </c>
      <c r="G430" t="s">
        <v>1878</v>
      </c>
      <c r="H430" t="s">
        <v>1880</v>
      </c>
      <c r="I430" t="s">
        <v>1881</v>
      </c>
      <c r="J430" t="s">
        <v>1882</v>
      </c>
      <c r="K430" t="s">
        <v>1871</v>
      </c>
      <c r="L430" t="s">
        <v>1871</v>
      </c>
      <c r="M430" t="s">
        <v>1871</v>
      </c>
      <c r="N430" t="s">
        <v>1871</v>
      </c>
      <c r="O430" t="s">
        <v>1871</v>
      </c>
      <c r="P430" t="s">
        <v>1871</v>
      </c>
      <c r="Q430" t="s">
        <v>1871</v>
      </c>
      <c r="R430" t="s">
        <v>1871</v>
      </c>
      <c r="S430" t="s">
        <v>1866</v>
      </c>
      <c r="T430" t="s">
        <v>1945</v>
      </c>
      <c r="U430" t="s">
        <v>1877</v>
      </c>
      <c r="V430" t="s">
        <v>1877</v>
      </c>
      <c r="W430">
        <v>0</v>
      </c>
      <c r="X430">
        <v>5</v>
      </c>
      <c r="Y430">
        <v>0</v>
      </c>
      <c r="Z430">
        <v>3</v>
      </c>
      <c r="AA430">
        <v>3</v>
      </c>
      <c r="AB430">
        <v>3</v>
      </c>
      <c r="AC430">
        <v>5</v>
      </c>
      <c r="AD430">
        <v>5</v>
      </c>
      <c r="AE430">
        <v>5</v>
      </c>
      <c r="AF430">
        <v>5</v>
      </c>
      <c r="AG430">
        <v>5</v>
      </c>
      <c r="AH430">
        <v>5</v>
      </c>
      <c r="AI430">
        <v>5</v>
      </c>
      <c r="AJ430">
        <v>5</v>
      </c>
      <c r="AK430" t="s">
        <v>184</v>
      </c>
    </row>
    <row r="431" spans="1:37" x14ac:dyDescent="0.25">
      <c r="A431" t="s">
        <v>184</v>
      </c>
      <c r="B431" t="s">
        <v>15</v>
      </c>
      <c r="C431" t="s">
        <v>526</v>
      </c>
      <c r="D431" t="s">
        <v>1866</v>
      </c>
      <c r="E431" t="s">
        <v>1879</v>
      </c>
      <c r="G431" t="s">
        <v>1878</v>
      </c>
      <c r="H431" t="s">
        <v>1880</v>
      </c>
      <c r="I431" t="s">
        <v>1870</v>
      </c>
      <c r="J431" t="s">
        <v>1882</v>
      </c>
      <c r="K431" t="s">
        <v>1871</v>
      </c>
      <c r="L431" t="s">
        <v>1871</v>
      </c>
      <c r="M431" t="s">
        <v>1871</v>
      </c>
      <c r="N431" t="s">
        <v>1871</v>
      </c>
      <c r="O431" t="s">
        <v>1872</v>
      </c>
      <c r="P431" t="s">
        <v>1871</v>
      </c>
      <c r="Q431" t="s">
        <v>1871</v>
      </c>
      <c r="R431" t="s">
        <v>1871</v>
      </c>
      <c r="S431" t="s">
        <v>1866</v>
      </c>
      <c r="T431" t="s">
        <v>2156</v>
      </c>
      <c r="U431" t="s">
        <v>1877</v>
      </c>
      <c r="V431" t="s">
        <v>1877</v>
      </c>
      <c r="W431">
        <v>0</v>
      </c>
      <c r="X431">
        <v>4</v>
      </c>
      <c r="Y431">
        <v>0</v>
      </c>
      <c r="Z431">
        <v>3</v>
      </c>
      <c r="AA431">
        <v>3</v>
      </c>
      <c r="AB431">
        <v>3</v>
      </c>
      <c r="AC431">
        <v>5</v>
      </c>
      <c r="AD431">
        <v>5</v>
      </c>
      <c r="AE431">
        <v>5</v>
      </c>
      <c r="AF431">
        <v>5</v>
      </c>
      <c r="AG431">
        <v>4</v>
      </c>
      <c r="AH431">
        <v>5</v>
      </c>
      <c r="AI431">
        <v>5</v>
      </c>
      <c r="AJ431">
        <v>5</v>
      </c>
      <c r="AK431" t="s">
        <v>184</v>
      </c>
    </row>
    <row r="432" spans="1:37" x14ac:dyDescent="0.25">
      <c r="A432" t="s">
        <v>184</v>
      </c>
      <c r="B432" t="s">
        <v>15</v>
      </c>
      <c r="C432" t="s">
        <v>526</v>
      </c>
      <c r="D432" t="s">
        <v>1866</v>
      </c>
      <c r="E432" t="s">
        <v>1879</v>
      </c>
      <c r="G432" t="s">
        <v>1868</v>
      </c>
      <c r="H432" t="s">
        <v>1869</v>
      </c>
      <c r="I432" t="s">
        <v>1883</v>
      </c>
      <c r="J432" t="s">
        <v>1882</v>
      </c>
      <c r="K432" t="s">
        <v>1871</v>
      </c>
      <c r="L432" t="s">
        <v>1871</v>
      </c>
      <c r="M432" t="s">
        <v>1871</v>
      </c>
      <c r="N432" t="s">
        <v>1871</v>
      </c>
      <c r="O432" t="s">
        <v>1871</v>
      </c>
      <c r="P432" t="s">
        <v>1871</v>
      </c>
      <c r="Q432" t="s">
        <v>1871</v>
      </c>
      <c r="R432" t="s">
        <v>1871</v>
      </c>
      <c r="S432" t="s">
        <v>1866</v>
      </c>
      <c r="T432" t="s">
        <v>2157</v>
      </c>
      <c r="U432" t="s">
        <v>1876</v>
      </c>
      <c r="V432" t="s">
        <v>1877</v>
      </c>
      <c r="W432">
        <v>0</v>
      </c>
      <c r="X432">
        <v>4</v>
      </c>
      <c r="Y432">
        <v>0</v>
      </c>
      <c r="Z432">
        <v>2</v>
      </c>
      <c r="AA432">
        <v>2</v>
      </c>
      <c r="AB432">
        <v>2</v>
      </c>
      <c r="AC432">
        <v>5</v>
      </c>
      <c r="AD432">
        <v>5</v>
      </c>
      <c r="AE432">
        <v>5</v>
      </c>
      <c r="AF432">
        <v>5</v>
      </c>
      <c r="AG432">
        <v>5</v>
      </c>
      <c r="AH432">
        <v>5</v>
      </c>
      <c r="AI432">
        <v>5</v>
      </c>
      <c r="AJ432">
        <v>5</v>
      </c>
      <c r="AK432" t="s">
        <v>184</v>
      </c>
    </row>
    <row r="433" spans="1:37" x14ac:dyDescent="0.25">
      <c r="A433" t="s">
        <v>602</v>
      </c>
      <c r="B433" t="s">
        <v>15</v>
      </c>
      <c r="C433" t="s">
        <v>448</v>
      </c>
      <c r="D433" t="s">
        <v>1866</v>
      </c>
      <c r="E433" t="s">
        <v>1867</v>
      </c>
      <c r="G433" t="s">
        <v>1878</v>
      </c>
      <c r="H433" t="s">
        <v>1887</v>
      </c>
      <c r="I433" t="s">
        <v>1870</v>
      </c>
      <c r="J433" t="s">
        <v>1866</v>
      </c>
      <c r="K433" t="s">
        <v>1871</v>
      </c>
      <c r="L433" t="s">
        <v>1871</v>
      </c>
      <c r="M433" t="s">
        <v>1871</v>
      </c>
      <c r="N433" t="s">
        <v>1873</v>
      </c>
      <c r="O433" t="s">
        <v>1873</v>
      </c>
      <c r="P433" t="s">
        <v>1873</v>
      </c>
      <c r="Q433" t="s">
        <v>1872</v>
      </c>
      <c r="R433" t="s">
        <v>1871</v>
      </c>
      <c r="S433" t="s">
        <v>1866</v>
      </c>
      <c r="T433" t="s">
        <v>2158</v>
      </c>
      <c r="U433" t="s">
        <v>1876</v>
      </c>
      <c r="V433" t="s">
        <v>1877</v>
      </c>
      <c r="W433">
        <v>0</v>
      </c>
      <c r="X433">
        <v>5</v>
      </c>
      <c r="Y433">
        <v>0</v>
      </c>
      <c r="AA433">
        <v>3</v>
      </c>
      <c r="AB433">
        <v>2</v>
      </c>
      <c r="AC433">
        <v>5</v>
      </c>
      <c r="AD433">
        <v>5</v>
      </c>
      <c r="AE433">
        <v>5</v>
      </c>
      <c r="AF433">
        <v>3</v>
      </c>
      <c r="AG433">
        <v>3</v>
      </c>
      <c r="AH433">
        <v>3</v>
      </c>
      <c r="AI433">
        <v>4</v>
      </c>
      <c r="AJ433">
        <v>5</v>
      </c>
      <c r="AK433" t="s">
        <v>602</v>
      </c>
    </row>
    <row r="434" spans="1:37" x14ac:dyDescent="0.25">
      <c r="A434" t="s">
        <v>1771</v>
      </c>
      <c r="B434" t="s">
        <v>30</v>
      </c>
      <c r="C434" t="s">
        <v>500</v>
      </c>
      <c r="D434" t="s">
        <v>1866</v>
      </c>
      <c r="E434" t="s">
        <v>1867</v>
      </c>
      <c r="G434" t="s">
        <v>1878</v>
      </c>
      <c r="H434" t="s">
        <v>1880</v>
      </c>
      <c r="I434" t="s">
        <v>1870</v>
      </c>
      <c r="J434" t="s">
        <v>1866</v>
      </c>
      <c r="K434" t="s">
        <v>1871</v>
      </c>
      <c r="L434" t="s">
        <v>1871</v>
      </c>
      <c r="M434" t="s">
        <v>1873</v>
      </c>
      <c r="N434" t="s">
        <v>1871</v>
      </c>
      <c r="O434" t="s">
        <v>1871</v>
      </c>
      <c r="P434" t="s">
        <v>1871</v>
      </c>
      <c r="Q434" t="s">
        <v>1871</v>
      </c>
      <c r="R434" t="s">
        <v>1871</v>
      </c>
      <c r="S434" t="s">
        <v>1866</v>
      </c>
      <c r="T434" t="s">
        <v>1903</v>
      </c>
      <c r="U434" t="s">
        <v>1877</v>
      </c>
      <c r="V434" t="s">
        <v>1877</v>
      </c>
      <c r="W434">
        <v>0</v>
      </c>
      <c r="X434">
        <v>5</v>
      </c>
      <c r="Y434">
        <v>0</v>
      </c>
      <c r="Z434">
        <v>3</v>
      </c>
      <c r="AA434">
        <v>3</v>
      </c>
      <c r="AB434">
        <v>3</v>
      </c>
      <c r="AC434">
        <v>5</v>
      </c>
      <c r="AD434">
        <v>5</v>
      </c>
      <c r="AE434">
        <v>3</v>
      </c>
      <c r="AF434">
        <v>5</v>
      </c>
      <c r="AG434">
        <v>5</v>
      </c>
      <c r="AH434">
        <v>5</v>
      </c>
      <c r="AI434">
        <v>5</v>
      </c>
      <c r="AJ434">
        <v>5</v>
      </c>
      <c r="AK434" t="s">
        <v>1771</v>
      </c>
    </row>
    <row r="435" spans="1:37" x14ac:dyDescent="0.25">
      <c r="A435" t="s">
        <v>1771</v>
      </c>
      <c r="B435" t="s">
        <v>30</v>
      </c>
      <c r="C435" t="s">
        <v>500</v>
      </c>
      <c r="D435" t="s">
        <v>1866</v>
      </c>
      <c r="E435" t="s">
        <v>1879</v>
      </c>
      <c r="G435" t="s">
        <v>1868</v>
      </c>
      <c r="H435" t="s">
        <v>1869</v>
      </c>
      <c r="I435" t="s">
        <v>1883</v>
      </c>
      <c r="J435" t="s">
        <v>1866</v>
      </c>
      <c r="K435" t="s">
        <v>1871</v>
      </c>
      <c r="L435" t="s">
        <v>1871</v>
      </c>
      <c r="M435" t="s">
        <v>1873</v>
      </c>
      <c r="N435" t="s">
        <v>1873</v>
      </c>
      <c r="O435" t="s">
        <v>1873</v>
      </c>
      <c r="P435" t="s">
        <v>1872</v>
      </c>
      <c r="Q435" t="s">
        <v>1872</v>
      </c>
      <c r="R435" t="s">
        <v>1872</v>
      </c>
      <c r="S435" t="s">
        <v>1866</v>
      </c>
      <c r="T435" t="s">
        <v>1903</v>
      </c>
      <c r="U435" t="s">
        <v>1877</v>
      </c>
      <c r="V435" t="s">
        <v>1866</v>
      </c>
      <c r="W435">
        <v>0</v>
      </c>
      <c r="X435">
        <v>4</v>
      </c>
      <c r="Y435">
        <v>0</v>
      </c>
      <c r="Z435">
        <v>2</v>
      </c>
      <c r="AA435">
        <v>2</v>
      </c>
      <c r="AB435">
        <v>3</v>
      </c>
      <c r="AC435">
        <v>5</v>
      </c>
      <c r="AD435">
        <v>5</v>
      </c>
      <c r="AE435">
        <v>3</v>
      </c>
      <c r="AF435">
        <v>3</v>
      </c>
      <c r="AG435">
        <v>3</v>
      </c>
      <c r="AH435">
        <v>4</v>
      </c>
      <c r="AI435">
        <v>4</v>
      </c>
      <c r="AJ435">
        <v>4</v>
      </c>
      <c r="AK435" t="s">
        <v>1771</v>
      </c>
    </row>
    <row r="436" spans="1:37" x14ac:dyDescent="0.25">
      <c r="A436" t="s">
        <v>1445</v>
      </c>
      <c r="B436" t="s">
        <v>33</v>
      </c>
      <c r="C436" t="s">
        <v>530</v>
      </c>
      <c r="D436" t="s">
        <v>1866</v>
      </c>
      <c r="E436" t="s">
        <v>1867</v>
      </c>
      <c r="G436" t="s">
        <v>1868</v>
      </c>
      <c r="H436" t="s">
        <v>1869</v>
      </c>
      <c r="I436" t="s">
        <v>1870</v>
      </c>
      <c r="J436" t="s">
        <v>1866</v>
      </c>
      <c r="K436" t="s">
        <v>1871</v>
      </c>
      <c r="L436" t="s">
        <v>1871</v>
      </c>
      <c r="M436" t="s">
        <v>1871</v>
      </c>
      <c r="N436" t="s">
        <v>1873</v>
      </c>
      <c r="O436" t="s">
        <v>1874</v>
      </c>
      <c r="P436" t="s">
        <v>1873</v>
      </c>
      <c r="Q436" t="s">
        <v>1872</v>
      </c>
      <c r="R436" t="s">
        <v>1871</v>
      </c>
      <c r="S436" t="s">
        <v>1866</v>
      </c>
      <c r="T436" t="s">
        <v>1945</v>
      </c>
      <c r="U436" t="s">
        <v>1877</v>
      </c>
      <c r="W436">
        <v>0</v>
      </c>
      <c r="X436">
        <v>5</v>
      </c>
      <c r="Y436">
        <v>0</v>
      </c>
      <c r="Z436">
        <v>2</v>
      </c>
      <c r="AA436">
        <v>2</v>
      </c>
      <c r="AB436">
        <v>3</v>
      </c>
      <c r="AC436">
        <v>5</v>
      </c>
      <c r="AD436">
        <v>5</v>
      </c>
      <c r="AE436">
        <v>5</v>
      </c>
      <c r="AF436">
        <v>3</v>
      </c>
      <c r="AG436">
        <v>2</v>
      </c>
      <c r="AH436">
        <v>3</v>
      </c>
      <c r="AI436">
        <v>4</v>
      </c>
      <c r="AJ436">
        <v>5</v>
      </c>
      <c r="AK436" t="s">
        <v>1445</v>
      </c>
    </row>
    <row r="437" spans="1:37" x14ac:dyDescent="0.25">
      <c r="A437" t="s">
        <v>1445</v>
      </c>
      <c r="B437" t="s">
        <v>33</v>
      </c>
      <c r="C437" t="s">
        <v>530</v>
      </c>
      <c r="D437" t="s">
        <v>1866</v>
      </c>
      <c r="E437" t="s">
        <v>1867</v>
      </c>
      <c r="G437" t="s">
        <v>1868</v>
      </c>
      <c r="H437" t="s">
        <v>1887</v>
      </c>
      <c r="I437" t="s">
        <v>1870</v>
      </c>
      <c r="J437" t="s">
        <v>1882</v>
      </c>
      <c r="K437" t="s">
        <v>1871</v>
      </c>
      <c r="L437" t="s">
        <v>1871</v>
      </c>
      <c r="M437" t="s">
        <v>1871</v>
      </c>
      <c r="N437" t="s">
        <v>1871</v>
      </c>
      <c r="O437" t="s">
        <v>1871</v>
      </c>
      <c r="P437" t="s">
        <v>1871</v>
      </c>
      <c r="Q437" t="s">
        <v>1871</v>
      </c>
      <c r="R437" t="s">
        <v>1871</v>
      </c>
      <c r="S437" t="s">
        <v>1866</v>
      </c>
      <c r="T437" t="s">
        <v>2153</v>
      </c>
      <c r="U437" t="s">
        <v>1877</v>
      </c>
      <c r="W437">
        <v>0</v>
      </c>
      <c r="X437">
        <v>5</v>
      </c>
      <c r="Y437">
        <v>0</v>
      </c>
      <c r="AA437">
        <v>2</v>
      </c>
      <c r="AB437">
        <v>3</v>
      </c>
      <c r="AC437">
        <v>5</v>
      </c>
      <c r="AD437">
        <v>5</v>
      </c>
      <c r="AE437">
        <v>5</v>
      </c>
      <c r="AF437">
        <v>5</v>
      </c>
      <c r="AG437">
        <v>5</v>
      </c>
      <c r="AH437">
        <v>5</v>
      </c>
      <c r="AI437">
        <v>5</v>
      </c>
      <c r="AJ437">
        <v>5</v>
      </c>
      <c r="AK437" t="s">
        <v>1445</v>
      </c>
    </row>
    <row r="438" spans="1:37" x14ac:dyDescent="0.25">
      <c r="A438" t="s">
        <v>1445</v>
      </c>
      <c r="B438" t="s">
        <v>33</v>
      </c>
      <c r="C438" t="s">
        <v>530</v>
      </c>
      <c r="D438" t="s">
        <v>1866</v>
      </c>
      <c r="E438" t="s">
        <v>1867</v>
      </c>
      <c r="G438" t="s">
        <v>1868</v>
      </c>
      <c r="H438" t="s">
        <v>1869</v>
      </c>
      <c r="I438" t="s">
        <v>1870</v>
      </c>
      <c r="J438" t="s">
        <v>1866</v>
      </c>
      <c r="K438" t="s">
        <v>1871</v>
      </c>
      <c r="L438" t="s">
        <v>1871</v>
      </c>
      <c r="M438" t="s">
        <v>1872</v>
      </c>
      <c r="N438" t="s">
        <v>1872</v>
      </c>
      <c r="O438" t="s">
        <v>1873</v>
      </c>
      <c r="P438" t="s">
        <v>1871</v>
      </c>
      <c r="Q438" t="s">
        <v>1871</v>
      </c>
      <c r="R438" t="s">
        <v>1871</v>
      </c>
      <c r="S438" t="s">
        <v>1866</v>
      </c>
      <c r="T438" t="s">
        <v>2159</v>
      </c>
      <c r="U438" t="s">
        <v>1877</v>
      </c>
      <c r="W438">
        <v>0</v>
      </c>
      <c r="X438">
        <v>5</v>
      </c>
      <c r="Y438">
        <v>0</v>
      </c>
      <c r="Z438">
        <v>2</v>
      </c>
      <c r="AA438">
        <v>2</v>
      </c>
      <c r="AB438">
        <v>3</v>
      </c>
      <c r="AC438">
        <v>5</v>
      </c>
      <c r="AD438">
        <v>5</v>
      </c>
      <c r="AE438">
        <v>4</v>
      </c>
      <c r="AF438">
        <v>4</v>
      </c>
      <c r="AG438">
        <v>3</v>
      </c>
      <c r="AH438">
        <v>5</v>
      </c>
      <c r="AI438">
        <v>5</v>
      </c>
      <c r="AJ438">
        <v>5</v>
      </c>
      <c r="AK438" t="s">
        <v>1445</v>
      </c>
    </row>
    <row r="439" spans="1:37" x14ac:dyDescent="0.25">
      <c r="A439" t="s">
        <v>1445</v>
      </c>
      <c r="B439" t="s">
        <v>33</v>
      </c>
      <c r="C439" t="s">
        <v>530</v>
      </c>
      <c r="D439" t="s">
        <v>1866</v>
      </c>
      <c r="E439" t="s">
        <v>1879</v>
      </c>
      <c r="G439" t="s">
        <v>1868</v>
      </c>
      <c r="H439" t="s">
        <v>1880</v>
      </c>
      <c r="I439" t="s">
        <v>1870</v>
      </c>
      <c r="J439" t="s">
        <v>1866</v>
      </c>
      <c r="K439" t="s">
        <v>1871</v>
      </c>
      <c r="L439" t="s">
        <v>1871</v>
      </c>
      <c r="M439" t="s">
        <v>1872</v>
      </c>
      <c r="N439" t="s">
        <v>1873</v>
      </c>
      <c r="O439" t="s">
        <v>1873</v>
      </c>
      <c r="P439" t="s">
        <v>1871</v>
      </c>
      <c r="Q439" t="s">
        <v>1871</v>
      </c>
      <c r="R439" t="s">
        <v>1871</v>
      </c>
      <c r="S439" t="s">
        <v>1866</v>
      </c>
      <c r="T439" t="s">
        <v>2160</v>
      </c>
      <c r="U439" t="s">
        <v>1877</v>
      </c>
      <c r="W439">
        <v>0</v>
      </c>
      <c r="X439">
        <v>4</v>
      </c>
      <c r="Y439">
        <v>0</v>
      </c>
      <c r="Z439">
        <v>3</v>
      </c>
      <c r="AA439">
        <v>2</v>
      </c>
      <c r="AB439">
        <v>3</v>
      </c>
      <c r="AC439">
        <v>5</v>
      </c>
      <c r="AD439">
        <v>5</v>
      </c>
      <c r="AE439">
        <v>4</v>
      </c>
      <c r="AF439">
        <v>3</v>
      </c>
      <c r="AG439">
        <v>3</v>
      </c>
      <c r="AH439">
        <v>5</v>
      </c>
      <c r="AI439">
        <v>5</v>
      </c>
      <c r="AJ439">
        <v>5</v>
      </c>
      <c r="AK439" t="s">
        <v>1445</v>
      </c>
    </row>
    <row r="440" spans="1:37" x14ac:dyDescent="0.25">
      <c r="A440" t="s">
        <v>1445</v>
      </c>
      <c r="B440" t="s">
        <v>33</v>
      </c>
      <c r="C440" t="s">
        <v>530</v>
      </c>
      <c r="D440" t="s">
        <v>1866</v>
      </c>
      <c r="E440" t="s">
        <v>1867</v>
      </c>
      <c r="G440" t="s">
        <v>1878</v>
      </c>
      <c r="H440" t="s">
        <v>1880</v>
      </c>
      <c r="I440" t="s">
        <v>1883</v>
      </c>
      <c r="J440" t="s">
        <v>1882</v>
      </c>
      <c r="K440" t="s">
        <v>1871</v>
      </c>
      <c r="L440" t="s">
        <v>1871</v>
      </c>
      <c r="M440" t="s">
        <v>1873</v>
      </c>
      <c r="N440" t="s">
        <v>1871</v>
      </c>
      <c r="O440" t="s">
        <v>1871</v>
      </c>
      <c r="P440" t="s">
        <v>1871</v>
      </c>
      <c r="Q440" t="s">
        <v>1872</v>
      </c>
      <c r="R440" t="s">
        <v>1871</v>
      </c>
      <c r="S440" t="s">
        <v>1866</v>
      </c>
      <c r="T440" t="s">
        <v>2161</v>
      </c>
      <c r="U440" t="s">
        <v>1877</v>
      </c>
      <c r="W440">
        <v>0</v>
      </c>
      <c r="X440">
        <v>5</v>
      </c>
      <c r="Y440">
        <v>0</v>
      </c>
      <c r="Z440">
        <v>3</v>
      </c>
      <c r="AA440">
        <v>3</v>
      </c>
      <c r="AB440">
        <v>3</v>
      </c>
      <c r="AC440">
        <v>5</v>
      </c>
      <c r="AD440">
        <v>5</v>
      </c>
      <c r="AE440">
        <v>3</v>
      </c>
      <c r="AF440">
        <v>5</v>
      </c>
      <c r="AG440">
        <v>5</v>
      </c>
      <c r="AH440">
        <v>5</v>
      </c>
      <c r="AI440">
        <v>4</v>
      </c>
      <c r="AJ440">
        <v>5</v>
      </c>
      <c r="AK440" t="s">
        <v>1445</v>
      </c>
    </row>
    <row r="441" spans="1:37" x14ac:dyDescent="0.25">
      <c r="A441" t="s">
        <v>875</v>
      </c>
      <c r="B441" t="s">
        <v>36</v>
      </c>
      <c r="C441" t="s">
        <v>365</v>
      </c>
      <c r="D441" t="s">
        <v>1866</v>
      </c>
      <c r="E441" t="s">
        <v>1884</v>
      </c>
      <c r="G441" t="s">
        <v>1868</v>
      </c>
      <c r="H441" t="s">
        <v>1880</v>
      </c>
      <c r="I441" t="s">
        <v>1870</v>
      </c>
      <c r="J441" t="s">
        <v>1882</v>
      </c>
      <c r="K441" t="s">
        <v>1872</v>
      </c>
      <c r="L441" t="s">
        <v>1871</v>
      </c>
      <c r="M441" t="s">
        <v>1871</v>
      </c>
      <c r="N441" t="s">
        <v>1871</v>
      </c>
      <c r="O441" t="s">
        <v>1871</v>
      </c>
      <c r="P441" t="s">
        <v>1871</v>
      </c>
      <c r="Q441" t="s">
        <v>1871</v>
      </c>
      <c r="R441" t="s">
        <v>1871</v>
      </c>
      <c r="S441" t="s">
        <v>1866</v>
      </c>
      <c r="T441" t="s">
        <v>2162</v>
      </c>
      <c r="U441" t="s">
        <v>1877</v>
      </c>
      <c r="V441" t="s">
        <v>1877</v>
      </c>
      <c r="W441">
        <v>0</v>
      </c>
      <c r="X441">
        <v>3</v>
      </c>
      <c r="Y441">
        <v>0</v>
      </c>
      <c r="Z441">
        <v>3</v>
      </c>
      <c r="AA441">
        <v>2</v>
      </c>
      <c r="AB441">
        <v>3</v>
      </c>
      <c r="AC441">
        <v>4</v>
      </c>
      <c r="AD441">
        <v>5</v>
      </c>
      <c r="AE441">
        <v>5</v>
      </c>
      <c r="AF441">
        <v>5</v>
      </c>
      <c r="AG441">
        <v>5</v>
      </c>
      <c r="AH441">
        <v>5</v>
      </c>
      <c r="AI441">
        <v>5</v>
      </c>
      <c r="AJ441">
        <v>5</v>
      </c>
      <c r="AK441" t="s">
        <v>875</v>
      </c>
    </row>
    <row r="442" spans="1:37" x14ac:dyDescent="0.25">
      <c r="A442" t="s">
        <v>185</v>
      </c>
      <c r="B442" t="s">
        <v>38</v>
      </c>
      <c r="C442" t="s">
        <v>368</v>
      </c>
      <c r="D442" t="s">
        <v>1866</v>
      </c>
      <c r="E442" t="s">
        <v>1884</v>
      </c>
      <c r="G442" t="s">
        <v>1868</v>
      </c>
      <c r="H442" t="s">
        <v>1880</v>
      </c>
      <c r="I442" t="s">
        <v>1870</v>
      </c>
      <c r="J442" t="s">
        <v>1866</v>
      </c>
      <c r="K442" t="s">
        <v>1871</v>
      </c>
      <c r="L442" t="s">
        <v>1871</v>
      </c>
      <c r="M442" t="s">
        <v>1871</v>
      </c>
      <c r="N442" t="s">
        <v>1871</v>
      </c>
      <c r="O442" t="s">
        <v>1871</v>
      </c>
      <c r="P442" t="s">
        <v>1871</v>
      </c>
      <c r="Q442" t="s">
        <v>1871</v>
      </c>
      <c r="R442" t="s">
        <v>1871</v>
      </c>
      <c r="S442" t="s">
        <v>1866</v>
      </c>
      <c r="T442" t="s">
        <v>2163</v>
      </c>
      <c r="U442" t="s">
        <v>1877</v>
      </c>
      <c r="V442" t="s">
        <v>1877</v>
      </c>
      <c r="W442">
        <v>0</v>
      </c>
      <c r="X442">
        <v>3</v>
      </c>
      <c r="Y442">
        <v>0</v>
      </c>
      <c r="Z442">
        <v>3</v>
      </c>
      <c r="AA442">
        <v>2</v>
      </c>
      <c r="AB442">
        <v>3</v>
      </c>
      <c r="AC442">
        <v>5</v>
      </c>
      <c r="AD442">
        <v>5</v>
      </c>
      <c r="AE442">
        <v>5</v>
      </c>
      <c r="AF442">
        <v>5</v>
      </c>
      <c r="AG442">
        <v>5</v>
      </c>
      <c r="AH442">
        <v>5</v>
      </c>
      <c r="AI442">
        <v>5</v>
      </c>
      <c r="AJ442">
        <v>5</v>
      </c>
      <c r="AK442" t="s">
        <v>185</v>
      </c>
    </row>
    <row r="443" spans="1:37" x14ac:dyDescent="0.25">
      <c r="A443" t="s">
        <v>186</v>
      </c>
      <c r="B443" t="s">
        <v>38</v>
      </c>
      <c r="C443" t="s">
        <v>382</v>
      </c>
      <c r="D443" t="s">
        <v>1866</v>
      </c>
      <c r="E443" t="s">
        <v>1879</v>
      </c>
      <c r="G443" t="s">
        <v>1878</v>
      </c>
      <c r="H443" t="s">
        <v>1880</v>
      </c>
      <c r="I443" t="s">
        <v>1883</v>
      </c>
      <c r="J443" t="s">
        <v>1882</v>
      </c>
      <c r="K443" t="s">
        <v>1871</v>
      </c>
      <c r="L443" t="s">
        <v>1871</v>
      </c>
      <c r="M443" t="s">
        <v>1871</v>
      </c>
      <c r="N443" t="s">
        <v>1871</v>
      </c>
      <c r="O443" t="s">
        <v>1871</v>
      </c>
      <c r="P443" t="s">
        <v>1871</v>
      </c>
      <c r="Q443" t="s">
        <v>1871</v>
      </c>
      <c r="R443" t="s">
        <v>1871</v>
      </c>
      <c r="S443" t="s">
        <v>1866</v>
      </c>
      <c r="T443" t="s">
        <v>2164</v>
      </c>
      <c r="U443" t="s">
        <v>1877</v>
      </c>
      <c r="V443" t="s">
        <v>1866</v>
      </c>
      <c r="W443">
        <v>0</v>
      </c>
      <c r="X443">
        <v>4</v>
      </c>
      <c r="Y443">
        <v>0</v>
      </c>
      <c r="Z443">
        <v>3</v>
      </c>
      <c r="AA443">
        <v>3</v>
      </c>
      <c r="AB443">
        <v>3</v>
      </c>
      <c r="AC443">
        <v>5</v>
      </c>
      <c r="AD443">
        <v>5</v>
      </c>
      <c r="AE443">
        <v>5</v>
      </c>
      <c r="AF443">
        <v>5</v>
      </c>
      <c r="AG443">
        <v>5</v>
      </c>
      <c r="AH443">
        <v>5</v>
      </c>
      <c r="AI443">
        <v>5</v>
      </c>
      <c r="AJ443">
        <v>5</v>
      </c>
      <c r="AK443" t="s">
        <v>186</v>
      </c>
    </row>
    <row r="444" spans="1:37" x14ac:dyDescent="0.25">
      <c r="A444" t="s">
        <v>186</v>
      </c>
      <c r="B444" t="s">
        <v>38</v>
      </c>
      <c r="C444" t="s">
        <v>382</v>
      </c>
      <c r="D444" t="s">
        <v>1866</v>
      </c>
      <c r="E444" t="s">
        <v>1867</v>
      </c>
      <c r="G444" t="s">
        <v>1878</v>
      </c>
      <c r="H444" t="s">
        <v>1880</v>
      </c>
      <c r="I444" t="s">
        <v>1870</v>
      </c>
      <c r="J444" t="s">
        <v>1882</v>
      </c>
      <c r="K444" t="s">
        <v>1871</v>
      </c>
      <c r="L444" t="s">
        <v>1871</v>
      </c>
      <c r="M444" t="s">
        <v>1871</v>
      </c>
      <c r="N444" t="s">
        <v>1871</v>
      </c>
      <c r="O444" t="s">
        <v>1872</v>
      </c>
      <c r="P444" t="s">
        <v>1871</v>
      </c>
      <c r="Q444" t="s">
        <v>1871</v>
      </c>
      <c r="R444" t="s">
        <v>1871</v>
      </c>
      <c r="S444" t="s">
        <v>1866</v>
      </c>
      <c r="T444" t="s">
        <v>2165</v>
      </c>
      <c r="U444" t="s">
        <v>1877</v>
      </c>
      <c r="V444" t="s">
        <v>1877</v>
      </c>
      <c r="W444">
        <v>0</v>
      </c>
      <c r="X444">
        <v>5</v>
      </c>
      <c r="Y444">
        <v>0</v>
      </c>
      <c r="Z444">
        <v>3</v>
      </c>
      <c r="AA444">
        <v>3</v>
      </c>
      <c r="AB444">
        <v>3</v>
      </c>
      <c r="AC444">
        <v>5</v>
      </c>
      <c r="AD444">
        <v>5</v>
      </c>
      <c r="AE444">
        <v>5</v>
      </c>
      <c r="AF444">
        <v>5</v>
      </c>
      <c r="AG444">
        <v>4</v>
      </c>
      <c r="AH444">
        <v>5</v>
      </c>
      <c r="AI444">
        <v>5</v>
      </c>
      <c r="AJ444">
        <v>5</v>
      </c>
      <c r="AK444" t="s">
        <v>186</v>
      </c>
    </row>
    <row r="445" spans="1:37" x14ac:dyDescent="0.25">
      <c r="A445" t="s">
        <v>186</v>
      </c>
      <c r="B445" t="s">
        <v>38</v>
      </c>
      <c r="C445" t="s">
        <v>382</v>
      </c>
      <c r="D445" t="s">
        <v>1866</v>
      </c>
      <c r="E445" t="s">
        <v>1884</v>
      </c>
      <c r="G445" t="s">
        <v>1868</v>
      </c>
      <c r="H445" t="s">
        <v>1869</v>
      </c>
      <c r="I445" t="s">
        <v>1870</v>
      </c>
      <c r="J445" t="s">
        <v>1866</v>
      </c>
      <c r="K445" t="s">
        <v>1871</v>
      </c>
      <c r="L445" t="s">
        <v>1871</v>
      </c>
      <c r="M445" t="s">
        <v>1873</v>
      </c>
      <c r="N445" t="s">
        <v>1872</v>
      </c>
      <c r="O445" t="s">
        <v>1872</v>
      </c>
      <c r="P445" t="s">
        <v>1871</v>
      </c>
      <c r="Q445" t="s">
        <v>1871</v>
      </c>
      <c r="R445" t="s">
        <v>1871</v>
      </c>
      <c r="S445" t="s">
        <v>1866</v>
      </c>
      <c r="T445" t="s">
        <v>1903</v>
      </c>
      <c r="U445" t="s">
        <v>1877</v>
      </c>
      <c r="V445" t="s">
        <v>1877</v>
      </c>
      <c r="W445">
        <v>0</v>
      </c>
      <c r="X445">
        <v>3</v>
      </c>
      <c r="Y445">
        <v>0</v>
      </c>
      <c r="Z445">
        <v>2</v>
      </c>
      <c r="AA445">
        <v>2</v>
      </c>
      <c r="AB445">
        <v>3</v>
      </c>
      <c r="AC445">
        <v>5</v>
      </c>
      <c r="AD445">
        <v>5</v>
      </c>
      <c r="AE445">
        <v>3</v>
      </c>
      <c r="AF445">
        <v>4</v>
      </c>
      <c r="AG445">
        <v>4</v>
      </c>
      <c r="AH445">
        <v>5</v>
      </c>
      <c r="AI445">
        <v>5</v>
      </c>
      <c r="AJ445">
        <v>5</v>
      </c>
      <c r="AK445" t="s">
        <v>186</v>
      </c>
    </row>
    <row r="446" spans="1:37" x14ac:dyDescent="0.25">
      <c r="A446" t="s">
        <v>187</v>
      </c>
      <c r="B446" t="s">
        <v>39</v>
      </c>
      <c r="C446" t="s">
        <v>480</v>
      </c>
      <c r="D446" t="s">
        <v>1866</v>
      </c>
      <c r="E446" t="s">
        <v>1867</v>
      </c>
      <c r="G446" t="s">
        <v>1888</v>
      </c>
      <c r="H446" t="s">
        <v>1880</v>
      </c>
      <c r="I446" t="s">
        <v>1883</v>
      </c>
      <c r="J446" t="s">
        <v>1882</v>
      </c>
      <c r="K446" t="s">
        <v>1871</v>
      </c>
      <c r="L446" t="s">
        <v>1871</v>
      </c>
      <c r="M446" t="s">
        <v>1871</v>
      </c>
      <c r="N446" t="s">
        <v>1871</v>
      </c>
      <c r="O446" t="s">
        <v>1871</v>
      </c>
      <c r="P446" t="s">
        <v>1871</v>
      </c>
      <c r="Q446" t="s">
        <v>1871</v>
      </c>
      <c r="R446" t="s">
        <v>1871</v>
      </c>
      <c r="S446" t="s">
        <v>1866</v>
      </c>
      <c r="T446" t="s">
        <v>2166</v>
      </c>
      <c r="U446" t="s">
        <v>1877</v>
      </c>
      <c r="V446" t="s">
        <v>1866</v>
      </c>
      <c r="W446">
        <v>0</v>
      </c>
      <c r="X446">
        <v>5</v>
      </c>
      <c r="Y446">
        <v>0</v>
      </c>
      <c r="Z446">
        <v>3</v>
      </c>
      <c r="AA446">
        <v>1</v>
      </c>
      <c r="AB446">
        <v>3</v>
      </c>
      <c r="AC446">
        <v>5</v>
      </c>
      <c r="AD446">
        <v>5</v>
      </c>
      <c r="AE446">
        <v>5</v>
      </c>
      <c r="AF446">
        <v>5</v>
      </c>
      <c r="AG446">
        <v>5</v>
      </c>
      <c r="AH446">
        <v>5</v>
      </c>
      <c r="AI446">
        <v>5</v>
      </c>
      <c r="AJ446">
        <v>5</v>
      </c>
      <c r="AK446" t="s">
        <v>187</v>
      </c>
    </row>
    <row r="447" spans="1:37" x14ac:dyDescent="0.25">
      <c r="A447" t="s">
        <v>187</v>
      </c>
      <c r="B447" t="s">
        <v>39</v>
      </c>
      <c r="C447" t="s">
        <v>480</v>
      </c>
      <c r="D447" t="s">
        <v>1877</v>
      </c>
      <c r="E447" t="s">
        <v>1867</v>
      </c>
      <c r="G447" t="s">
        <v>1888</v>
      </c>
      <c r="H447" t="s">
        <v>1887</v>
      </c>
      <c r="I447" t="s">
        <v>1870</v>
      </c>
      <c r="J447" t="s">
        <v>1886</v>
      </c>
      <c r="K447" t="s">
        <v>1871</v>
      </c>
      <c r="L447" t="s">
        <v>1871</v>
      </c>
      <c r="M447" t="s">
        <v>1871</v>
      </c>
      <c r="N447" t="s">
        <v>1871</v>
      </c>
      <c r="O447" t="s">
        <v>1871</v>
      </c>
      <c r="P447" t="s">
        <v>1871</v>
      </c>
      <c r="Q447" t="s">
        <v>1873</v>
      </c>
      <c r="R447" t="s">
        <v>1872</v>
      </c>
      <c r="S447" t="s">
        <v>1866</v>
      </c>
      <c r="T447" t="s">
        <v>1903</v>
      </c>
      <c r="U447" t="s">
        <v>1877</v>
      </c>
      <c r="V447" t="s">
        <v>1877</v>
      </c>
      <c r="W447">
        <v>1</v>
      </c>
      <c r="X447">
        <v>5</v>
      </c>
      <c r="Y447">
        <v>0</v>
      </c>
      <c r="AA447">
        <v>1</v>
      </c>
      <c r="AB447">
        <v>3</v>
      </c>
      <c r="AC447">
        <v>5</v>
      </c>
      <c r="AD447">
        <v>5</v>
      </c>
      <c r="AE447">
        <v>5</v>
      </c>
      <c r="AF447">
        <v>5</v>
      </c>
      <c r="AG447">
        <v>5</v>
      </c>
      <c r="AH447">
        <v>5</v>
      </c>
      <c r="AI447">
        <v>3</v>
      </c>
      <c r="AJ447">
        <v>4</v>
      </c>
      <c r="AK447" t="s">
        <v>187</v>
      </c>
    </row>
    <row r="448" spans="1:37" x14ac:dyDescent="0.25">
      <c r="A448" t="s">
        <v>808</v>
      </c>
      <c r="B448" t="s">
        <v>40</v>
      </c>
      <c r="C448" t="s">
        <v>500</v>
      </c>
      <c r="D448" t="s">
        <v>1877</v>
      </c>
      <c r="E448" t="s">
        <v>1879</v>
      </c>
      <c r="G448" t="s">
        <v>1878</v>
      </c>
      <c r="H448" t="s">
        <v>1869</v>
      </c>
      <c r="I448" t="s">
        <v>1870</v>
      </c>
      <c r="J448" t="s">
        <v>1882</v>
      </c>
      <c r="K448" t="s">
        <v>1871</v>
      </c>
      <c r="L448" t="s">
        <v>1871</v>
      </c>
      <c r="M448" t="s">
        <v>1873</v>
      </c>
      <c r="N448" t="s">
        <v>1871</v>
      </c>
      <c r="O448" t="s">
        <v>1872</v>
      </c>
      <c r="P448" t="s">
        <v>1871</v>
      </c>
      <c r="Q448" t="s">
        <v>1871</v>
      </c>
      <c r="R448" t="s">
        <v>1871</v>
      </c>
      <c r="S448" t="s">
        <v>1866</v>
      </c>
      <c r="T448" t="s">
        <v>1889</v>
      </c>
      <c r="U448" t="s">
        <v>1877</v>
      </c>
      <c r="V448" t="s">
        <v>1866</v>
      </c>
      <c r="W448">
        <v>1</v>
      </c>
      <c r="X448">
        <v>4</v>
      </c>
      <c r="Y448">
        <v>0</v>
      </c>
      <c r="Z448">
        <v>2</v>
      </c>
      <c r="AA448">
        <v>3</v>
      </c>
      <c r="AB448">
        <v>3</v>
      </c>
      <c r="AC448">
        <v>5</v>
      </c>
      <c r="AD448">
        <v>5</v>
      </c>
      <c r="AE448">
        <v>3</v>
      </c>
      <c r="AF448">
        <v>5</v>
      </c>
      <c r="AG448">
        <v>4</v>
      </c>
      <c r="AH448">
        <v>5</v>
      </c>
      <c r="AI448">
        <v>5</v>
      </c>
      <c r="AJ448">
        <v>5</v>
      </c>
      <c r="AK448" t="s">
        <v>808</v>
      </c>
    </row>
    <row r="449" spans="1:37" x14ac:dyDescent="0.25">
      <c r="A449" t="s">
        <v>765</v>
      </c>
      <c r="B449" t="s">
        <v>43</v>
      </c>
      <c r="C449" t="s">
        <v>365</v>
      </c>
      <c r="D449" t="s">
        <v>1866</v>
      </c>
      <c r="E449" t="s">
        <v>1867</v>
      </c>
      <c r="G449" t="s">
        <v>1868</v>
      </c>
      <c r="H449" t="s">
        <v>1880</v>
      </c>
      <c r="I449" t="s">
        <v>1870</v>
      </c>
      <c r="J449" t="s">
        <v>1866</v>
      </c>
      <c r="K449" t="s">
        <v>1871</v>
      </c>
      <c r="L449" t="s">
        <v>1871</v>
      </c>
      <c r="M449" t="s">
        <v>1871</v>
      </c>
      <c r="N449" t="s">
        <v>1871</v>
      </c>
      <c r="O449" t="s">
        <v>1871</v>
      </c>
      <c r="P449" t="s">
        <v>1871</v>
      </c>
      <c r="Q449" t="s">
        <v>1871</v>
      </c>
      <c r="R449" t="s">
        <v>1871</v>
      </c>
      <c r="S449" t="s">
        <v>1866</v>
      </c>
      <c r="T449" t="s">
        <v>1903</v>
      </c>
      <c r="U449" t="s">
        <v>1877</v>
      </c>
      <c r="V449" t="s">
        <v>1877</v>
      </c>
      <c r="W449">
        <v>0</v>
      </c>
      <c r="X449">
        <v>5</v>
      </c>
      <c r="Y449">
        <v>0</v>
      </c>
      <c r="Z449">
        <v>3</v>
      </c>
      <c r="AA449">
        <v>2</v>
      </c>
      <c r="AB449">
        <v>3</v>
      </c>
      <c r="AC449">
        <v>5</v>
      </c>
      <c r="AD449">
        <v>5</v>
      </c>
      <c r="AE449">
        <v>5</v>
      </c>
      <c r="AF449">
        <v>5</v>
      </c>
      <c r="AG449">
        <v>5</v>
      </c>
      <c r="AH449">
        <v>5</v>
      </c>
      <c r="AI449">
        <v>5</v>
      </c>
      <c r="AJ449">
        <v>5</v>
      </c>
      <c r="AK449" t="s">
        <v>765</v>
      </c>
    </row>
    <row r="450" spans="1:37" x14ac:dyDescent="0.25">
      <c r="A450" t="s">
        <v>765</v>
      </c>
      <c r="B450" t="s">
        <v>43</v>
      </c>
      <c r="C450" t="s">
        <v>365</v>
      </c>
      <c r="D450" t="s">
        <v>1866</v>
      </c>
      <c r="E450" t="s">
        <v>1879</v>
      </c>
      <c r="G450" t="s">
        <v>1868</v>
      </c>
      <c r="H450" t="s">
        <v>1869</v>
      </c>
      <c r="I450" t="s">
        <v>1870</v>
      </c>
      <c r="J450" t="s">
        <v>1866</v>
      </c>
      <c r="K450" t="s">
        <v>1872</v>
      </c>
      <c r="L450" t="s">
        <v>1871</v>
      </c>
      <c r="M450" t="s">
        <v>1871</v>
      </c>
      <c r="N450" t="s">
        <v>1871</v>
      </c>
      <c r="O450" t="s">
        <v>1872</v>
      </c>
      <c r="P450" t="s">
        <v>1871</v>
      </c>
      <c r="Q450" t="s">
        <v>1871</v>
      </c>
      <c r="R450" t="s">
        <v>1871</v>
      </c>
      <c r="S450" t="s">
        <v>1866</v>
      </c>
      <c r="T450" t="s">
        <v>2167</v>
      </c>
      <c r="U450" t="s">
        <v>1877</v>
      </c>
      <c r="V450" t="s">
        <v>1877</v>
      </c>
      <c r="W450">
        <v>0</v>
      </c>
      <c r="X450">
        <v>4</v>
      </c>
      <c r="Y450">
        <v>0</v>
      </c>
      <c r="Z450">
        <v>2</v>
      </c>
      <c r="AA450">
        <v>2</v>
      </c>
      <c r="AB450">
        <v>3</v>
      </c>
      <c r="AC450">
        <v>4</v>
      </c>
      <c r="AD450">
        <v>5</v>
      </c>
      <c r="AE450">
        <v>5</v>
      </c>
      <c r="AF450">
        <v>5</v>
      </c>
      <c r="AG450">
        <v>4</v>
      </c>
      <c r="AH450">
        <v>5</v>
      </c>
      <c r="AI450">
        <v>5</v>
      </c>
      <c r="AJ450">
        <v>5</v>
      </c>
      <c r="AK450" t="s">
        <v>765</v>
      </c>
    </row>
    <row r="451" spans="1:37" x14ac:dyDescent="0.25">
      <c r="A451" t="s">
        <v>1494</v>
      </c>
      <c r="B451" t="s">
        <v>43</v>
      </c>
      <c r="C451" t="s">
        <v>757</v>
      </c>
      <c r="D451" t="s">
        <v>1866</v>
      </c>
      <c r="E451" t="s">
        <v>1867</v>
      </c>
      <c r="G451" t="s">
        <v>1868</v>
      </c>
      <c r="H451" t="s">
        <v>1880</v>
      </c>
      <c r="I451" t="s">
        <v>1870</v>
      </c>
      <c r="J451" t="s">
        <v>1866</v>
      </c>
      <c r="K451" t="s">
        <v>1871</v>
      </c>
      <c r="L451" t="s">
        <v>1871</v>
      </c>
      <c r="M451" t="s">
        <v>1871</v>
      </c>
      <c r="N451" t="s">
        <v>1872</v>
      </c>
      <c r="O451" t="s">
        <v>1872</v>
      </c>
      <c r="P451" t="s">
        <v>1872</v>
      </c>
      <c r="Q451" t="s">
        <v>1872</v>
      </c>
      <c r="R451" t="s">
        <v>1872</v>
      </c>
      <c r="S451" t="s">
        <v>1866</v>
      </c>
      <c r="T451" t="s">
        <v>1903</v>
      </c>
      <c r="U451" t="s">
        <v>1877</v>
      </c>
      <c r="V451" t="s">
        <v>1877</v>
      </c>
      <c r="W451">
        <v>0</v>
      </c>
      <c r="X451">
        <v>5</v>
      </c>
      <c r="Y451">
        <v>0</v>
      </c>
      <c r="Z451">
        <v>3</v>
      </c>
      <c r="AA451">
        <v>2</v>
      </c>
      <c r="AB451">
        <v>3</v>
      </c>
      <c r="AC451">
        <v>5</v>
      </c>
      <c r="AD451">
        <v>5</v>
      </c>
      <c r="AE451">
        <v>5</v>
      </c>
      <c r="AF451">
        <v>4</v>
      </c>
      <c r="AG451">
        <v>4</v>
      </c>
      <c r="AH451">
        <v>4</v>
      </c>
      <c r="AI451">
        <v>4</v>
      </c>
      <c r="AJ451">
        <v>4</v>
      </c>
      <c r="AK451" t="s">
        <v>1494</v>
      </c>
    </row>
    <row r="452" spans="1:37" x14ac:dyDescent="0.25">
      <c r="A452" t="s">
        <v>1780</v>
      </c>
      <c r="B452" t="s">
        <v>45</v>
      </c>
      <c r="C452" t="s">
        <v>1779</v>
      </c>
      <c r="D452" t="s">
        <v>1866</v>
      </c>
      <c r="E452" t="s">
        <v>1879</v>
      </c>
      <c r="G452" t="s">
        <v>1878</v>
      </c>
      <c r="H452" t="s">
        <v>1880</v>
      </c>
      <c r="I452" t="s">
        <v>1883</v>
      </c>
      <c r="J452" t="s">
        <v>1882</v>
      </c>
      <c r="K452" t="s">
        <v>1871</v>
      </c>
      <c r="L452" t="s">
        <v>1871</v>
      </c>
      <c r="M452" t="s">
        <v>1871</v>
      </c>
      <c r="N452" t="s">
        <v>1871</v>
      </c>
      <c r="O452" t="s">
        <v>1871</v>
      </c>
      <c r="P452" t="s">
        <v>1871</v>
      </c>
      <c r="Q452" t="s">
        <v>1871</v>
      </c>
      <c r="R452" t="s">
        <v>1871</v>
      </c>
      <c r="S452" t="s">
        <v>1866</v>
      </c>
      <c r="T452" t="s">
        <v>1903</v>
      </c>
      <c r="U452" t="s">
        <v>1877</v>
      </c>
      <c r="V452" t="s">
        <v>1877</v>
      </c>
      <c r="W452">
        <v>0</v>
      </c>
      <c r="X452">
        <v>4</v>
      </c>
      <c r="Y452">
        <v>0</v>
      </c>
      <c r="Z452">
        <v>3</v>
      </c>
      <c r="AA452">
        <v>3</v>
      </c>
      <c r="AB452">
        <v>3</v>
      </c>
      <c r="AC452">
        <v>5</v>
      </c>
      <c r="AD452">
        <v>5</v>
      </c>
      <c r="AE452">
        <v>5</v>
      </c>
      <c r="AF452">
        <v>5</v>
      </c>
      <c r="AG452">
        <v>5</v>
      </c>
      <c r="AH452">
        <v>5</v>
      </c>
      <c r="AI452">
        <v>5</v>
      </c>
      <c r="AJ452">
        <v>5</v>
      </c>
      <c r="AK452" t="s">
        <v>1780</v>
      </c>
    </row>
    <row r="453" spans="1:37" x14ac:dyDescent="0.25">
      <c r="A453" t="s">
        <v>956</v>
      </c>
      <c r="B453" t="s">
        <v>49</v>
      </c>
      <c r="C453" t="s">
        <v>436</v>
      </c>
      <c r="D453" t="s">
        <v>1866</v>
      </c>
      <c r="E453" t="s">
        <v>1867</v>
      </c>
      <c r="G453" t="s">
        <v>1868</v>
      </c>
      <c r="H453" t="s">
        <v>1887</v>
      </c>
      <c r="I453" t="s">
        <v>1870</v>
      </c>
      <c r="J453" t="s">
        <v>1866</v>
      </c>
      <c r="K453" t="s">
        <v>1871</v>
      </c>
      <c r="L453" t="s">
        <v>1871</v>
      </c>
      <c r="M453" t="s">
        <v>1871</v>
      </c>
      <c r="N453" t="s">
        <v>1871</v>
      </c>
      <c r="O453" t="s">
        <v>1871</v>
      </c>
      <c r="P453" t="s">
        <v>1871</v>
      </c>
      <c r="Q453" t="s">
        <v>1871</v>
      </c>
      <c r="R453" t="s">
        <v>1871</v>
      </c>
      <c r="S453" t="s">
        <v>1866</v>
      </c>
      <c r="T453" t="s">
        <v>2168</v>
      </c>
      <c r="U453" t="s">
        <v>1877</v>
      </c>
      <c r="V453" t="s">
        <v>1877</v>
      </c>
      <c r="W453">
        <v>0</v>
      </c>
      <c r="X453">
        <v>5</v>
      </c>
      <c r="Y453">
        <v>0</v>
      </c>
      <c r="AA453">
        <v>2</v>
      </c>
      <c r="AB453">
        <v>3</v>
      </c>
      <c r="AC453">
        <v>5</v>
      </c>
      <c r="AD453">
        <v>5</v>
      </c>
      <c r="AE453">
        <v>5</v>
      </c>
      <c r="AF453">
        <v>5</v>
      </c>
      <c r="AG453">
        <v>5</v>
      </c>
      <c r="AH453">
        <v>5</v>
      </c>
      <c r="AI453">
        <v>5</v>
      </c>
      <c r="AJ453">
        <v>5</v>
      </c>
      <c r="AK453" t="s">
        <v>956</v>
      </c>
    </row>
    <row r="454" spans="1:37" x14ac:dyDescent="0.25">
      <c r="A454" t="s">
        <v>964</v>
      </c>
      <c r="B454" t="s">
        <v>49</v>
      </c>
      <c r="C454" t="s">
        <v>456</v>
      </c>
      <c r="D454" t="s">
        <v>1866</v>
      </c>
      <c r="E454" t="s">
        <v>1867</v>
      </c>
      <c r="G454" t="s">
        <v>1868</v>
      </c>
      <c r="H454" t="s">
        <v>1869</v>
      </c>
      <c r="I454" t="s">
        <v>1870</v>
      </c>
      <c r="J454" t="s">
        <v>1866</v>
      </c>
      <c r="K454" t="s">
        <v>1871</v>
      </c>
      <c r="L454" t="s">
        <v>1871</v>
      </c>
      <c r="M454" t="s">
        <v>1871</v>
      </c>
      <c r="N454" t="s">
        <v>1873</v>
      </c>
      <c r="O454" t="s">
        <v>1873</v>
      </c>
      <c r="P454" t="s">
        <v>1871</v>
      </c>
      <c r="Q454" t="s">
        <v>1871</v>
      </c>
      <c r="R454" t="s">
        <v>1871</v>
      </c>
      <c r="S454" t="s">
        <v>1866</v>
      </c>
      <c r="T454" t="s">
        <v>2169</v>
      </c>
      <c r="U454" t="s">
        <v>1877</v>
      </c>
      <c r="V454" t="s">
        <v>1866</v>
      </c>
      <c r="W454">
        <v>0</v>
      </c>
      <c r="X454">
        <v>5</v>
      </c>
      <c r="Y454">
        <v>0</v>
      </c>
      <c r="Z454">
        <v>2</v>
      </c>
      <c r="AA454">
        <v>2</v>
      </c>
      <c r="AB454">
        <v>3</v>
      </c>
      <c r="AC454">
        <v>5</v>
      </c>
      <c r="AD454">
        <v>5</v>
      </c>
      <c r="AE454">
        <v>5</v>
      </c>
      <c r="AF454">
        <v>3</v>
      </c>
      <c r="AG454">
        <v>3</v>
      </c>
      <c r="AH454">
        <v>5</v>
      </c>
      <c r="AI454">
        <v>5</v>
      </c>
      <c r="AJ454">
        <v>5</v>
      </c>
      <c r="AK454" t="s">
        <v>964</v>
      </c>
    </row>
    <row r="455" spans="1:37" x14ac:dyDescent="0.25">
      <c r="A455" t="s">
        <v>970</v>
      </c>
      <c r="B455" t="s">
        <v>49</v>
      </c>
      <c r="C455" t="s">
        <v>969</v>
      </c>
      <c r="D455" t="s">
        <v>1866</v>
      </c>
      <c r="E455" t="s">
        <v>1884</v>
      </c>
      <c r="G455" t="s">
        <v>1878</v>
      </c>
      <c r="H455" t="s">
        <v>1880</v>
      </c>
      <c r="I455" t="s">
        <v>1883</v>
      </c>
      <c r="J455" t="s">
        <v>1866</v>
      </c>
      <c r="K455" t="s">
        <v>1871</v>
      </c>
      <c r="L455" t="s">
        <v>1871</v>
      </c>
      <c r="M455" t="s">
        <v>1871</v>
      </c>
      <c r="N455" t="s">
        <v>1871</v>
      </c>
      <c r="O455" t="s">
        <v>1871</v>
      </c>
      <c r="P455" t="s">
        <v>1871</v>
      </c>
      <c r="Q455" t="s">
        <v>1871</v>
      </c>
      <c r="R455" t="s">
        <v>1871</v>
      </c>
      <c r="S455" t="s">
        <v>1866</v>
      </c>
      <c r="T455" t="s">
        <v>2170</v>
      </c>
      <c r="U455" t="s">
        <v>1877</v>
      </c>
      <c r="V455" t="s">
        <v>1877</v>
      </c>
      <c r="W455">
        <v>0</v>
      </c>
      <c r="X455">
        <v>3</v>
      </c>
      <c r="Y455">
        <v>0</v>
      </c>
      <c r="Z455">
        <v>3</v>
      </c>
      <c r="AA455">
        <v>3</v>
      </c>
      <c r="AB455">
        <v>3</v>
      </c>
      <c r="AC455">
        <v>5</v>
      </c>
      <c r="AD455">
        <v>5</v>
      </c>
      <c r="AE455">
        <v>5</v>
      </c>
      <c r="AF455">
        <v>5</v>
      </c>
      <c r="AG455">
        <v>5</v>
      </c>
      <c r="AH455">
        <v>5</v>
      </c>
      <c r="AI455">
        <v>5</v>
      </c>
      <c r="AJ455">
        <v>5</v>
      </c>
      <c r="AK455" t="s">
        <v>970</v>
      </c>
    </row>
    <row r="456" spans="1:37" x14ac:dyDescent="0.25">
      <c r="A456" t="s">
        <v>977</v>
      </c>
      <c r="B456" t="s">
        <v>51</v>
      </c>
      <c r="C456" t="s">
        <v>456</v>
      </c>
      <c r="D456" t="s">
        <v>1866</v>
      </c>
      <c r="E456" t="s">
        <v>1867</v>
      </c>
      <c r="G456" t="s">
        <v>1868</v>
      </c>
      <c r="H456" t="s">
        <v>1885</v>
      </c>
      <c r="I456" t="s">
        <v>1870</v>
      </c>
      <c r="J456" t="s">
        <v>1882</v>
      </c>
      <c r="K456" t="s">
        <v>1871</v>
      </c>
      <c r="L456" t="s">
        <v>1871</v>
      </c>
      <c r="M456" t="s">
        <v>1872</v>
      </c>
      <c r="N456" t="s">
        <v>1873</v>
      </c>
      <c r="O456" t="s">
        <v>1873</v>
      </c>
      <c r="P456" t="s">
        <v>1871</v>
      </c>
      <c r="Q456" t="s">
        <v>1871</v>
      </c>
      <c r="R456" t="s">
        <v>1871</v>
      </c>
      <c r="S456" t="s">
        <v>1866</v>
      </c>
      <c r="T456" t="s">
        <v>1903</v>
      </c>
      <c r="U456" t="s">
        <v>1877</v>
      </c>
      <c r="V456" t="s">
        <v>1877</v>
      </c>
      <c r="W456">
        <v>0</v>
      </c>
      <c r="X456">
        <v>5</v>
      </c>
      <c r="Y456">
        <v>0</v>
      </c>
      <c r="Z456">
        <v>1</v>
      </c>
      <c r="AA456">
        <v>2</v>
      </c>
      <c r="AB456">
        <v>3</v>
      </c>
      <c r="AC456">
        <v>5</v>
      </c>
      <c r="AD456">
        <v>5</v>
      </c>
      <c r="AE456">
        <v>4</v>
      </c>
      <c r="AF456">
        <v>3</v>
      </c>
      <c r="AG456">
        <v>3</v>
      </c>
      <c r="AH456">
        <v>5</v>
      </c>
      <c r="AI456">
        <v>5</v>
      </c>
      <c r="AJ456">
        <v>5</v>
      </c>
      <c r="AK456" t="s">
        <v>977</v>
      </c>
    </row>
    <row r="457" spans="1:37" x14ac:dyDescent="0.25">
      <c r="A457" t="s">
        <v>980</v>
      </c>
      <c r="B457" t="s">
        <v>51</v>
      </c>
      <c r="C457" t="s">
        <v>462</v>
      </c>
      <c r="D457" t="s">
        <v>1866</v>
      </c>
      <c r="E457" t="s">
        <v>1867</v>
      </c>
      <c r="G457" t="s">
        <v>1878</v>
      </c>
      <c r="H457" t="s">
        <v>1869</v>
      </c>
      <c r="I457" t="s">
        <v>1870</v>
      </c>
      <c r="J457" t="s">
        <v>1882</v>
      </c>
      <c r="K457" t="s">
        <v>1871</v>
      </c>
      <c r="L457" t="s">
        <v>1871</v>
      </c>
      <c r="M457" t="s">
        <v>1871</v>
      </c>
      <c r="N457" t="s">
        <v>1871</v>
      </c>
      <c r="O457" t="s">
        <v>1871</v>
      </c>
      <c r="P457" t="s">
        <v>1871</v>
      </c>
      <c r="Q457" t="s">
        <v>1871</v>
      </c>
      <c r="R457" t="s">
        <v>1871</v>
      </c>
      <c r="S457" t="s">
        <v>1866</v>
      </c>
      <c r="T457" t="s">
        <v>1945</v>
      </c>
      <c r="U457" t="s">
        <v>1877</v>
      </c>
      <c r="V457" t="s">
        <v>1877</v>
      </c>
      <c r="W457">
        <v>0</v>
      </c>
      <c r="X457">
        <v>5</v>
      </c>
      <c r="Y457">
        <v>0</v>
      </c>
      <c r="Z457">
        <v>2</v>
      </c>
      <c r="AA457">
        <v>3</v>
      </c>
      <c r="AB457">
        <v>3</v>
      </c>
      <c r="AC457">
        <v>5</v>
      </c>
      <c r="AD457">
        <v>5</v>
      </c>
      <c r="AE457">
        <v>5</v>
      </c>
      <c r="AF457">
        <v>5</v>
      </c>
      <c r="AG457">
        <v>5</v>
      </c>
      <c r="AH457">
        <v>5</v>
      </c>
      <c r="AI457">
        <v>5</v>
      </c>
      <c r="AJ457">
        <v>5</v>
      </c>
      <c r="AK457" t="s">
        <v>980</v>
      </c>
    </row>
    <row r="458" spans="1:37" x14ac:dyDescent="0.25">
      <c r="A458" t="s">
        <v>980</v>
      </c>
      <c r="B458" t="s">
        <v>51</v>
      </c>
      <c r="C458" t="s">
        <v>462</v>
      </c>
      <c r="D458" t="s">
        <v>1866</v>
      </c>
      <c r="E458" t="s">
        <v>1879</v>
      </c>
      <c r="G458" t="s">
        <v>1888</v>
      </c>
      <c r="H458" t="s">
        <v>1880</v>
      </c>
      <c r="I458" t="s">
        <v>1883</v>
      </c>
      <c r="J458" t="s">
        <v>1882</v>
      </c>
      <c r="K458" t="s">
        <v>1871</v>
      </c>
      <c r="L458" t="s">
        <v>1871</v>
      </c>
      <c r="M458" t="s">
        <v>1871</v>
      </c>
      <c r="N458" t="s">
        <v>1871</v>
      </c>
      <c r="O458" t="s">
        <v>1871</v>
      </c>
      <c r="P458" t="s">
        <v>1871</v>
      </c>
      <c r="Q458" t="s">
        <v>1871</v>
      </c>
      <c r="R458" t="s">
        <v>1871</v>
      </c>
      <c r="S458" t="s">
        <v>1866</v>
      </c>
      <c r="T458" t="s">
        <v>1927</v>
      </c>
      <c r="U458" t="s">
        <v>1877</v>
      </c>
      <c r="V458" t="s">
        <v>1877</v>
      </c>
      <c r="W458">
        <v>0</v>
      </c>
      <c r="X458">
        <v>4</v>
      </c>
      <c r="Y458">
        <v>0</v>
      </c>
      <c r="Z458">
        <v>3</v>
      </c>
      <c r="AA458">
        <v>1</v>
      </c>
      <c r="AB458">
        <v>3</v>
      </c>
      <c r="AC458">
        <v>5</v>
      </c>
      <c r="AD458">
        <v>5</v>
      </c>
      <c r="AE458">
        <v>5</v>
      </c>
      <c r="AF458">
        <v>5</v>
      </c>
      <c r="AG458">
        <v>5</v>
      </c>
      <c r="AH458">
        <v>5</v>
      </c>
      <c r="AI458">
        <v>5</v>
      </c>
      <c r="AJ458">
        <v>5</v>
      </c>
      <c r="AK458" t="s">
        <v>980</v>
      </c>
    </row>
    <row r="459" spans="1:37" x14ac:dyDescent="0.25">
      <c r="A459" t="s">
        <v>1521</v>
      </c>
      <c r="B459" t="s">
        <v>51</v>
      </c>
      <c r="C459" t="s">
        <v>574</v>
      </c>
      <c r="D459" t="s">
        <v>1866</v>
      </c>
      <c r="E459" t="s">
        <v>1879</v>
      </c>
      <c r="G459" t="s">
        <v>1868</v>
      </c>
      <c r="H459" t="s">
        <v>1869</v>
      </c>
      <c r="I459" t="s">
        <v>1870</v>
      </c>
      <c r="J459" t="s">
        <v>1882</v>
      </c>
      <c r="K459" t="s">
        <v>1871</v>
      </c>
      <c r="L459" t="s">
        <v>1871</v>
      </c>
      <c r="M459" t="s">
        <v>1871</v>
      </c>
      <c r="N459" t="s">
        <v>1871</v>
      </c>
      <c r="O459" t="s">
        <v>1871</v>
      </c>
      <c r="P459" t="s">
        <v>1871</v>
      </c>
      <c r="Q459" t="s">
        <v>1871</v>
      </c>
      <c r="R459" t="s">
        <v>1871</v>
      </c>
      <c r="S459" t="s">
        <v>1866</v>
      </c>
      <c r="T459" t="s">
        <v>2171</v>
      </c>
      <c r="U459" t="s">
        <v>1877</v>
      </c>
      <c r="V459" t="s">
        <v>1877</v>
      </c>
      <c r="W459">
        <v>0</v>
      </c>
      <c r="X459">
        <v>4</v>
      </c>
      <c r="Y459">
        <v>0</v>
      </c>
      <c r="Z459">
        <v>2</v>
      </c>
      <c r="AA459">
        <v>2</v>
      </c>
      <c r="AB459">
        <v>3</v>
      </c>
      <c r="AC459">
        <v>5</v>
      </c>
      <c r="AD459">
        <v>5</v>
      </c>
      <c r="AE459">
        <v>5</v>
      </c>
      <c r="AF459">
        <v>5</v>
      </c>
      <c r="AG459">
        <v>5</v>
      </c>
      <c r="AH459">
        <v>5</v>
      </c>
      <c r="AI459">
        <v>5</v>
      </c>
      <c r="AJ459">
        <v>5</v>
      </c>
      <c r="AK459" t="s">
        <v>1521</v>
      </c>
    </row>
    <row r="460" spans="1:37" x14ac:dyDescent="0.25">
      <c r="A460" t="s">
        <v>1526</v>
      </c>
      <c r="B460" t="s">
        <v>51</v>
      </c>
      <c r="C460" t="s">
        <v>1513</v>
      </c>
      <c r="D460" t="s">
        <v>1866</v>
      </c>
      <c r="E460" t="s">
        <v>1867</v>
      </c>
      <c r="G460" t="s">
        <v>1878</v>
      </c>
      <c r="H460" t="s">
        <v>1869</v>
      </c>
      <c r="I460" t="s">
        <v>1870</v>
      </c>
      <c r="J460" t="s">
        <v>1882</v>
      </c>
      <c r="K460" t="s">
        <v>1871</v>
      </c>
      <c r="L460" t="s">
        <v>1871</v>
      </c>
      <c r="M460" t="s">
        <v>1871</v>
      </c>
      <c r="N460" t="s">
        <v>1871</v>
      </c>
      <c r="O460" t="s">
        <v>1871</v>
      </c>
      <c r="P460" t="s">
        <v>1871</v>
      </c>
      <c r="Q460" t="s">
        <v>1871</v>
      </c>
      <c r="R460" t="s">
        <v>1871</v>
      </c>
      <c r="S460" t="s">
        <v>1866</v>
      </c>
      <c r="T460" t="s">
        <v>2172</v>
      </c>
      <c r="U460" t="s">
        <v>1877</v>
      </c>
      <c r="W460">
        <v>0</v>
      </c>
      <c r="X460">
        <v>5</v>
      </c>
      <c r="Y460">
        <v>0</v>
      </c>
      <c r="Z460">
        <v>2</v>
      </c>
      <c r="AA460">
        <v>3</v>
      </c>
      <c r="AB460">
        <v>3</v>
      </c>
      <c r="AC460">
        <v>5</v>
      </c>
      <c r="AD460">
        <v>5</v>
      </c>
      <c r="AE460">
        <v>5</v>
      </c>
      <c r="AF460">
        <v>5</v>
      </c>
      <c r="AG460">
        <v>5</v>
      </c>
      <c r="AH460">
        <v>5</v>
      </c>
      <c r="AI460">
        <v>5</v>
      </c>
      <c r="AJ460">
        <v>5</v>
      </c>
      <c r="AK460" t="s">
        <v>1526</v>
      </c>
    </row>
    <row r="461" spans="1:37" x14ac:dyDescent="0.25">
      <c r="A461" t="s">
        <v>1526</v>
      </c>
      <c r="B461" t="s">
        <v>51</v>
      </c>
      <c r="C461" t="s">
        <v>1513</v>
      </c>
      <c r="D461" t="s">
        <v>1866</v>
      </c>
      <c r="E461" t="s">
        <v>1867</v>
      </c>
      <c r="G461" t="s">
        <v>1878</v>
      </c>
      <c r="H461" t="s">
        <v>1880</v>
      </c>
      <c r="I461" t="s">
        <v>1881</v>
      </c>
      <c r="J461" t="s">
        <v>1882</v>
      </c>
      <c r="K461" t="s">
        <v>1871</v>
      </c>
      <c r="L461" t="s">
        <v>1871</v>
      </c>
      <c r="M461" t="s">
        <v>1871</v>
      </c>
      <c r="N461" t="s">
        <v>1871</v>
      </c>
      <c r="O461" t="s">
        <v>1871</v>
      </c>
      <c r="P461" t="s">
        <v>1871</v>
      </c>
      <c r="Q461" t="s">
        <v>1871</v>
      </c>
      <c r="R461" t="s">
        <v>1871</v>
      </c>
      <c r="S461" t="s">
        <v>1866</v>
      </c>
      <c r="T461" t="s">
        <v>2173</v>
      </c>
      <c r="U461" t="s">
        <v>1877</v>
      </c>
      <c r="W461">
        <v>0</v>
      </c>
      <c r="X461">
        <v>5</v>
      </c>
      <c r="Y461">
        <v>0</v>
      </c>
      <c r="Z461">
        <v>3</v>
      </c>
      <c r="AA461">
        <v>3</v>
      </c>
      <c r="AB461">
        <v>3</v>
      </c>
      <c r="AC461">
        <v>5</v>
      </c>
      <c r="AD461">
        <v>5</v>
      </c>
      <c r="AE461">
        <v>5</v>
      </c>
      <c r="AF461">
        <v>5</v>
      </c>
      <c r="AG461">
        <v>5</v>
      </c>
      <c r="AH461">
        <v>5</v>
      </c>
      <c r="AI461">
        <v>5</v>
      </c>
      <c r="AJ461">
        <v>5</v>
      </c>
      <c r="AK461" t="s">
        <v>1526</v>
      </c>
    </row>
    <row r="462" spans="1:37" x14ac:dyDescent="0.25">
      <c r="A462" t="s">
        <v>1783</v>
      </c>
      <c r="B462" t="s">
        <v>51</v>
      </c>
      <c r="C462" t="s">
        <v>1763</v>
      </c>
      <c r="D462" t="s">
        <v>1866</v>
      </c>
      <c r="E462" t="s">
        <v>1867</v>
      </c>
      <c r="G462" t="s">
        <v>1868</v>
      </c>
      <c r="H462" t="s">
        <v>1869</v>
      </c>
      <c r="I462" t="s">
        <v>1870</v>
      </c>
      <c r="J462" t="s">
        <v>1866</v>
      </c>
      <c r="K462" t="s">
        <v>1871</v>
      </c>
      <c r="L462" t="s">
        <v>1871</v>
      </c>
      <c r="M462" t="s">
        <v>1871</v>
      </c>
      <c r="N462" t="s">
        <v>1872</v>
      </c>
      <c r="O462" t="s">
        <v>1872</v>
      </c>
      <c r="P462" t="s">
        <v>1871</v>
      </c>
      <c r="Q462" t="s">
        <v>1871</v>
      </c>
      <c r="R462" t="s">
        <v>1871</v>
      </c>
      <c r="S462" t="s">
        <v>1866</v>
      </c>
      <c r="T462" t="s">
        <v>1903</v>
      </c>
      <c r="U462" t="s">
        <v>1877</v>
      </c>
      <c r="V462" t="s">
        <v>1877</v>
      </c>
      <c r="W462">
        <v>0</v>
      </c>
      <c r="X462">
        <v>5</v>
      </c>
      <c r="Y462">
        <v>0</v>
      </c>
      <c r="Z462">
        <v>2</v>
      </c>
      <c r="AA462">
        <v>2</v>
      </c>
      <c r="AB462">
        <v>3</v>
      </c>
      <c r="AC462">
        <v>5</v>
      </c>
      <c r="AD462">
        <v>5</v>
      </c>
      <c r="AE462">
        <v>5</v>
      </c>
      <c r="AF462">
        <v>4</v>
      </c>
      <c r="AG462">
        <v>4</v>
      </c>
      <c r="AH462">
        <v>5</v>
      </c>
      <c r="AI462">
        <v>5</v>
      </c>
      <c r="AJ462">
        <v>5</v>
      </c>
      <c r="AK462" t="s">
        <v>1783</v>
      </c>
    </row>
    <row r="463" spans="1:37" x14ac:dyDescent="0.25">
      <c r="A463" t="s">
        <v>1783</v>
      </c>
      <c r="B463" t="s">
        <v>51</v>
      </c>
      <c r="C463" t="s">
        <v>1763</v>
      </c>
      <c r="D463" t="s">
        <v>1866</v>
      </c>
      <c r="E463" t="s">
        <v>1867</v>
      </c>
      <c r="G463" t="s">
        <v>1868</v>
      </c>
      <c r="H463" t="s">
        <v>1880</v>
      </c>
      <c r="I463" t="s">
        <v>1870</v>
      </c>
      <c r="J463" t="s">
        <v>1866</v>
      </c>
      <c r="K463" t="s">
        <v>1871</v>
      </c>
      <c r="L463" t="s">
        <v>1871</v>
      </c>
      <c r="M463" t="s">
        <v>1871</v>
      </c>
      <c r="N463" t="s">
        <v>1872</v>
      </c>
      <c r="O463" t="s">
        <v>1872</v>
      </c>
      <c r="P463" t="s">
        <v>1873</v>
      </c>
      <c r="Q463" t="s">
        <v>1872</v>
      </c>
      <c r="R463" t="s">
        <v>1871</v>
      </c>
      <c r="S463" t="s">
        <v>1866</v>
      </c>
      <c r="T463" t="s">
        <v>2174</v>
      </c>
      <c r="U463" t="s">
        <v>1877</v>
      </c>
      <c r="V463" t="s">
        <v>1877</v>
      </c>
      <c r="W463">
        <v>0</v>
      </c>
      <c r="X463">
        <v>5</v>
      </c>
      <c r="Y463">
        <v>0</v>
      </c>
      <c r="Z463">
        <v>3</v>
      </c>
      <c r="AA463">
        <v>2</v>
      </c>
      <c r="AB463">
        <v>3</v>
      </c>
      <c r="AC463">
        <v>5</v>
      </c>
      <c r="AD463">
        <v>5</v>
      </c>
      <c r="AE463">
        <v>5</v>
      </c>
      <c r="AF463">
        <v>4</v>
      </c>
      <c r="AG463">
        <v>4</v>
      </c>
      <c r="AH463">
        <v>3</v>
      </c>
      <c r="AI463">
        <v>4</v>
      </c>
      <c r="AJ463">
        <v>5</v>
      </c>
      <c r="AK463" t="s">
        <v>1783</v>
      </c>
    </row>
    <row r="464" spans="1:37" x14ac:dyDescent="0.25">
      <c r="A464" t="s">
        <v>1112</v>
      </c>
      <c r="B464" t="s">
        <v>56</v>
      </c>
      <c r="C464" t="s">
        <v>448</v>
      </c>
      <c r="D464" t="s">
        <v>1866</v>
      </c>
      <c r="E464" t="s">
        <v>1867</v>
      </c>
      <c r="G464" t="s">
        <v>1878</v>
      </c>
      <c r="H464" t="s">
        <v>1869</v>
      </c>
      <c r="I464" t="s">
        <v>1870</v>
      </c>
      <c r="J464" t="s">
        <v>1882</v>
      </c>
      <c r="K464" t="s">
        <v>1871</v>
      </c>
      <c r="L464" t="s">
        <v>1871</v>
      </c>
      <c r="M464" t="s">
        <v>1871</v>
      </c>
      <c r="N464" t="s">
        <v>1871</v>
      </c>
      <c r="O464" t="s">
        <v>1871</v>
      </c>
      <c r="P464" t="s">
        <v>1871</v>
      </c>
      <c r="Q464" t="s">
        <v>1871</v>
      </c>
      <c r="R464" t="s">
        <v>1871</v>
      </c>
      <c r="S464" t="s">
        <v>1866</v>
      </c>
      <c r="T464" t="s">
        <v>1945</v>
      </c>
      <c r="U464" t="s">
        <v>1877</v>
      </c>
      <c r="V464" t="s">
        <v>1877</v>
      </c>
      <c r="W464">
        <v>0</v>
      </c>
      <c r="X464">
        <v>5</v>
      </c>
      <c r="Y464">
        <v>0</v>
      </c>
      <c r="Z464">
        <v>2</v>
      </c>
      <c r="AA464">
        <v>3</v>
      </c>
      <c r="AB464">
        <v>3</v>
      </c>
      <c r="AC464">
        <v>5</v>
      </c>
      <c r="AD464">
        <v>5</v>
      </c>
      <c r="AE464">
        <v>5</v>
      </c>
      <c r="AF464">
        <v>5</v>
      </c>
      <c r="AG464">
        <v>5</v>
      </c>
      <c r="AH464">
        <v>5</v>
      </c>
      <c r="AI464">
        <v>5</v>
      </c>
      <c r="AJ464">
        <v>5</v>
      </c>
      <c r="AK464" t="s">
        <v>1112</v>
      </c>
    </row>
    <row r="465" spans="1:37" x14ac:dyDescent="0.25">
      <c r="A465" t="s">
        <v>193</v>
      </c>
      <c r="B465" t="s">
        <v>62</v>
      </c>
      <c r="C465" t="s">
        <v>365</v>
      </c>
      <c r="D465" t="s">
        <v>1866</v>
      </c>
      <c r="E465" t="s">
        <v>1879</v>
      </c>
      <c r="G465" t="s">
        <v>1888</v>
      </c>
      <c r="H465" t="s">
        <v>1887</v>
      </c>
      <c r="I465" t="s">
        <v>1870</v>
      </c>
      <c r="J465" t="s">
        <v>1866</v>
      </c>
      <c r="K465" t="s">
        <v>1871</v>
      </c>
      <c r="L465" t="s">
        <v>1871</v>
      </c>
      <c r="M465" t="s">
        <v>1871</v>
      </c>
      <c r="N465" t="s">
        <v>1875</v>
      </c>
      <c r="O465" t="s">
        <v>1873</v>
      </c>
      <c r="P465" t="s">
        <v>1873</v>
      </c>
      <c r="Q465" t="s">
        <v>1873</v>
      </c>
      <c r="R465" t="s">
        <v>1873</v>
      </c>
      <c r="S465" t="s">
        <v>1866</v>
      </c>
      <c r="T465" t="s">
        <v>2175</v>
      </c>
      <c r="U465" t="s">
        <v>1876</v>
      </c>
      <c r="V465" t="s">
        <v>1877</v>
      </c>
      <c r="W465">
        <v>0</v>
      </c>
      <c r="X465">
        <v>4</v>
      </c>
      <c r="Y465">
        <v>0</v>
      </c>
      <c r="AA465">
        <v>1</v>
      </c>
      <c r="AB465">
        <v>2</v>
      </c>
      <c r="AC465">
        <v>5</v>
      </c>
      <c r="AD465">
        <v>5</v>
      </c>
      <c r="AE465">
        <v>5</v>
      </c>
      <c r="AF465">
        <v>1</v>
      </c>
      <c r="AG465">
        <v>3</v>
      </c>
      <c r="AH465">
        <v>3</v>
      </c>
      <c r="AI465">
        <v>3</v>
      </c>
      <c r="AJ465">
        <v>3</v>
      </c>
      <c r="AK465" t="s">
        <v>193</v>
      </c>
    </row>
    <row r="466" spans="1:37" x14ac:dyDescent="0.25">
      <c r="A466" t="s">
        <v>644</v>
      </c>
      <c r="B466" t="s">
        <v>62</v>
      </c>
      <c r="C466" t="s">
        <v>374</v>
      </c>
      <c r="D466" t="s">
        <v>1866</v>
      </c>
      <c r="E466" t="s">
        <v>1867</v>
      </c>
      <c r="G466" t="s">
        <v>1868</v>
      </c>
      <c r="H466" t="s">
        <v>1869</v>
      </c>
      <c r="I466" t="s">
        <v>1870</v>
      </c>
      <c r="J466" t="s">
        <v>1866</v>
      </c>
      <c r="K466" t="s">
        <v>1871</v>
      </c>
      <c r="L466" t="s">
        <v>1871</v>
      </c>
      <c r="M466" t="s">
        <v>1871</v>
      </c>
      <c r="N466" t="s">
        <v>1873</v>
      </c>
      <c r="O466" t="s">
        <v>1873</v>
      </c>
      <c r="P466" t="s">
        <v>1873</v>
      </c>
      <c r="Q466" t="s">
        <v>1872</v>
      </c>
      <c r="R466" t="s">
        <v>1872</v>
      </c>
      <c r="S466" t="s">
        <v>1866</v>
      </c>
      <c r="T466" t="s">
        <v>1903</v>
      </c>
      <c r="U466" t="s">
        <v>1877</v>
      </c>
      <c r="V466" t="s">
        <v>1877</v>
      </c>
      <c r="W466">
        <v>0</v>
      </c>
      <c r="X466">
        <v>5</v>
      </c>
      <c r="Y466">
        <v>0</v>
      </c>
      <c r="Z466">
        <v>2</v>
      </c>
      <c r="AA466">
        <v>2</v>
      </c>
      <c r="AB466">
        <v>3</v>
      </c>
      <c r="AC466">
        <v>5</v>
      </c>
      <c r="AD466">
        <v>5</v>
      </c>
      <c r="AE466">
        <v>5</v>
      </c>
      <c r="AF466">
        <v>3</v>
      </c>
      <c r="AG466">
        <v>3</v>
      </c>
      <c r="AH466">
        <v>3</v>
      </c>
      <c r="AI466">
        <v>4</v>
      </c>
      <c r="AJ466">
        <v>4</v>
      </c>
      <c r="AK466" t="s">
        <v>644</v>
      </c>
    </row>
    <row r="467" spans="1:37" x14ac:dyDescent="0.25">
      <c r="A467" t="s">
        <v>644</v>
      </c>
      <c r="B467" t="s">
        <v>62</v>
      </c>
      <c r="C467" t="s">
        <v>374</v>
      </c>
      <c r="D467" t="s">
        <v>1866</v>
      </c>
      <c r="E467" t="s">
        <v>1884</v>
      </c>
      <c r="G467" t="s">
        <v>1888</v>
      </c>
      <c r="H467" t="s">
        <v>1887</v>
      </c>
      <c r="I467" t="s">
        <v>1870</v>
      </c>
      <c r="J467" t="s">
        <v>1866</v>
      </c>
      <c r="K467" t="s">
        <v>1871</v>
      </c>
      <c r="L467" t="s">
        <v>1871</v>
      </c>
      <c r="M467" t="s">
        <v>1871</v>
      </c>
      <c r="N467" t="s">
        <v>1871</v>
      </c>
      <c r="O467" t="s">
        <v>1871</v>
      </c>
      <c r="P467" t="s">
        <v>1871</v>
      </c>
      <c r="Q467" t="s">
        <v>1871</v>
      </c>
      <c r="R467" t="s">
        <v>1871</v>
      </c>
      <c r="S467" t="s">
        <v>1866</v>
      </c>
      <c r="T467" t="s">
        <v>2176</v>
      </c>
      <c r="U467" t="s">
        <v>1877</v>
      </c>
      <c r="V467" t="s">
        <v>1877</v>
      </c>
      <c r="W467">
        <v>0</v>
      </c>
      <c r="X467">
        <v>3</v>
      </c>
      <c r="Y467">
        <v>0</v>
      </c>
      <c r="AA467">
        <v>1</v>
      </c>
      <c r="AB467">
        <v>3</v>
      </c>
      <c r="AC467">
        <v>5</v>
      </c>
      <c r="AD467">
        <v>5</v>
      </c>
      <c r="AE467">
        <v>5</v>
      </c>
      <c r="AF467">
        <v>5</v>
      </c>
      <c r="AG467">
        <v>5</v>
      </c>
      <c r="AH467">
        <v>5</v>
      </c>
      <c r="AI467">
        <v>5</v>
      </c>
      <c r="AJ467">
        <v>5</v>
      </c>
      <c r="AK467" t="s">
        <v>644</v>
      </c>
    </row>
    <row r="468" spans="1:37" x14ac:dyDescent="0.25">
      <c r="A468" t="s">
        <v>194</v>
      </c>
      <c r="B468" t="s">
        <v>62</v>
      </c>
      <c r="C468" t="s">
        <v>450</v>
      </c>
      <c r="D468" t="s">
        <v>1866</v>
      </c>
      <c r="E468" t="s">
        <v>1867</v>
      </c>
      <c r="G468" t="s">
        <v>1878</v>
      </c>
      <c r="H468" t="s">
        <v>1880</v>
      </c>
      <c r="I468" t="s">
        <v>1870</v>
      </c>
      <c r="J468" t="s">
        <v>1882</v>
      </c>
      <c r="K468" t="s">
        <v>1871</v>
      </c>
      <c r="L468" t="s">
        <v>1871</v>
      </c>
      <c r="M468" t="s">
        <v>1871</v>
      </c>
      <c r="N468" t="s">
        <v>1871</v>
      </c>
      <c r="O468" t="s">
        <v>1871</v>
      </c>
      <c r="P468" t="s">
        <v>1871</v>
      </c>
      <c r="Q468" t="s">
        <v>1871</v>
      </c>
      <c r="R468" t="s">
        <v>1871</v>
      </c>
      <c r="S468" t="s">
        <v>1866</v>
      </c>
      <c r="T468" t="s">
        <v>1903</v>
      </c>
      <c r="U468" t="s">
        <v>1877</v>
      </c>
      <c r="V468" t="s">
        <v>1877</v>
      </c>
      <c r="W468">
        <v>0</v>
      </c>
      <c r="X468">
        <v>5</v>
      </c>
      <c r="Y468">
        <v>0</v>
      </c>
      <c r="Z468">
        <v>3</v>
      </c>
      <c r="AA468">
        <v>3</v>
      </c>
      <c r="AB468">
        <v>3</v>
      </c>
      <c r="AC468">
        <v>5</v>
      </c>
      <c r="AD468">
        <v>5</v>
      </c>
      <c r="AE468">
        <v>5</v>
      </c>
      <c r="AF468">
        <v>5</v>
      </c>
      <c r="AG468">
        <v>5</v>
      </c>
      <c r="AH468">
        <v>5</v>
      </c>
      <c r="AI468">
        <v>5</v>
      </c>
      <c r="AJ468">
        <v>5</v>
      </c>
      <c r="AK468" t="s">
        <v>194</v>
      </c>
    </row>
    <row r="469" spans="1:37" x14ac:dyDescent="0.25">
      <c r="A469" t="s">
        <v>194</v>
      </c>
      <c r="B469" t="s">
        <v>62</v>
      </c>
      <c r="C469" t="s">
        <v>450</v>
      </c>
      <c r="D469" t="s">
        <v>1866</v>
      </c>
      <c r="E469" t="s">
        <v>1867</v>
      </c>
      <c r="G469" t="s">
        <v>1888</v>
      </c>
      <c r="H469" t="s">
        <v>1869</v>
      </c>
      <c r="I469" t="s">
        <v>1883</v>
      </c>
      <c r="J469" t="s">
        <v>1866</v>
      </c>
      <c r="K469" t="s">
        <v>1871</v>
      </c>
      <c r="L469" t="s">
        <v>1871</v>
      </c>
      <c r="M469" t="s">
        <v>1871</v>
      </c>
      <c r="N469" t="s">
        <v>1871</v>
      </c>
      <c r="O469" t="s">
        <v>1871</v>
      </c>
      <c r="P469" t="s">
        <v>1871</v>
      </c>
      <c r="Q469" t="s">
        <v>1871</v>
      </c>
      <c r="R469" t="s">
        <v>1871</v>
      </c>
      <c r="S469" t="s">
        <v>1866</v>
      </c>
      <c r="T469" t="s">
        <v>1903</v>
      </c>
      <c r="U469" t="s">
        <v>1877</v>
      </c>
      <c r="V469" t="s">
        <v>1877</v>
      </c>
      <c r="W469">
        <v>0</v>
      </c>
      <c r="X469">
        <v>5</v>
      </c>
      <c r="Y469">
        <v>0</v>
      </c>
      <c r="Z469">
        <v>2</v>
      </c>
      <c r="AA469">
        <v>1</v>
      </c>
      <c r="AB469">
        <v>3</v>
      </c>
      <c r="AC469">
        <v>5</v>
      </c>
      <c r="AD469">
        <v>5</v>
      </c>
      <c r="AE469">
        <v>5</v>
      </c>
      <c r="AF469">
        <v>5</v>
      </c>
      <c r="AG469">
        <v>5</v>
      </c>
      <c r="AH469">
        <v>5</v>
      </c>
      <c r="AI469">
        <v>5</v>
      </c>
      <c r="AJ469">
        <v>5</v>
      </c>
      <c r="AK469" t="s">
        <v>194</v>
      </c>
    </row>
    <row r="470" spans="1:37" x14ac:dyDescent="0.25">
      <c r="A470" t="s">
        <v>657</v>
      </c>
      <c r="B470" t="s">
        <v>64</v>
      </c>
      <c r="C470" t="s">
        <v>406</v>
      </c>
      <c r="D470" t="s">
        <v>1866</v>
      </c>
      <c r="E470" t="s">
        <v>1884</v>
      </c>
      <c r="G470" t="s">
        <v>1868</v>
      </c>
      <c r="H470" t="s">
        <v>1880</v>
      </c>
      <c r="I470" t="s">
        <v>1870</v>
      </c>
      <c r="J470" t="s">
        <v>1882</v>
      </c>
      <c r="K470" t="s">
        <v>1871</v>
      </c>
      <c r="L470" t="s">
        <v>1871</v>
      </c>
      <c r="M470" t="s">
        <v>1871</v>
      </c>
      <c r="N470" t="s">
        <v>1871</v>
      </c>
      <c r="O470" t="s">
        <v>1871</v>
      </c>
      <c r="P470" t="s">
        <v>1871</v>
      </c>
      <c r="Q470" t="s">
        <v>1871</v>
      </c>
      <c r="R470" t="s">
        <v>1871</v>
      </c>
      <c r="S470" t="s">
        <v>1866</v>
      </c>
      <c r="T470" t="s">
        <v>2177</v>
      </c>
      <c r="U470" t="s">
        <v>1877</v>
      </c>
      <c r="V470" t="s">
        <v>1877</v>
      </c>
      <c r="W470">
        <v>0</v>
      </c>
      <c r="X470">
        <v>3</v>
      </c>
      <c r="Y470">
        <v>0</v>
      </c>
      <c r="Z470">
        <v>3</v>
      </c>
      <c r="AA470">
        <v>2</v>
      </c>
      <c r="AB470">
        <v>3</v>
      </c>
      <c r="AC470">
        <v>5</v>
      </c>
      <c r="AD470">
        <v>5</v>
      </c>
      <c r="AE470">
        <v>5</v>
      </c>
      <c r="AF470">
        <v>5</v>
      </c>
      <c r="AG470">
        <v>5</v>
      </c>
      <c r="AH470">
        <v>5</v>
      </c>
      <c r="AI470">
        <v>5</v>
      </c>
      <c r="AJ470">
        <v>5</v>
      </c>
      <c r="AK470" t="s">
        <v>657</v>
      </c>
    </row>
    <row r="471" spans="1:37" x14ac:dyDescent="0.25">
      <c r="A471" t="s">
        <v>1316</v>
      </c>
      <c r="B471" t="s">
        <v>68</v>
      </c>
      <c r="C471" t="s">
        <v>450</v>
      </c>
      <c r="D471" t="s">
        <v>1866</v>
      </c>
      <c r="E471" t="s">
        <v>1867</v>
      </c>
      <c r="G471" t="s">
        <v>1868</v>
      </c>
      <c r="H471" t="s">
        <v>1880</v>
      </c>
      <c r="I471" t="s">
        <v>1883</v>
      </c>
      <c r="J471" t="s">
        <v>1866</v>
      </c>
      <c r="K471" t="s">
        <v>1871</v>
      </c>
      <c r="L471" t="s">
        <v>1871</v>
      </c>
      <c r="M471" t="s">
        <v>1872</v>
      </c>
      <c r="N471" t="s">
        <v>1871</v>
      </c>
      <c r="O471" t="s">
        <v>1871</v>
      </c>
      <c r="P471" t="s">
        <v>1871</v>
      </c>
      <c r="Q471" t="s">
        <v>1871</v>
      </c>
      <c r="R471" t="s">
        <v>1871</v>
      </c>
      <c r="S471" t="s">
        <v>1866</v>
      </c>
      <c r="T471" t="s">
        <v>1945</v>
      </c>
      <c r="U471" t="s">
        <v>1877</v>
      </c>
      <c r="W471">
        <v>0</v>
      </c>
      <c r="X471">
        <v>5</v>
      </c>
      <c r="Y471">
        <v>0</v>
      </c>
      <c r="Z471">
        <v>3</v>
      </c>
      <c r="AA471">
        <v>2</v>
      </c>
      <c r="AB471">
        <v>3</v>
      </c>
      <c r="AC471">
        <v>5</v>
      </c>
      <c r="AD471">
        <v>5</v>
      </c>
      <c r="AE471">
        <v>4</v>
      </c>
      <c r="AF471">
        <v>5</v>
      </c>
      <c r="AG471">
        <v>5</v>
      </c>
      <c r="AH471">
        <v>5</v>
      </c>
      <c r="AI471">
        <v>5</v>
      </c>
      <c r="AJ471">
        <v>5</v>
      </c>
      <c r="AK471" t="s">
        <v>1316</v>
      </c>
    </row>
    <row r="472" spans="1:37" x14ac:dyDescent="0.25">
      <c r="A472" t="s">
        <v>1419</v>
      </c>
      <c r="B472" t="s">
        <v>68</v>
      </c>
      <c r="C472" t="s">
        <v>500</v>
      </c>
      <c r="D472" t="s">
        <v>1866</v>
      </c>
      <c r="E472" t="s">
        <v>1867</v>
      </c>
      <c r="G472" t="s">
        <v>1868</v>
      </c>
      <c r="H472" t="s">
        <v>1869</v>
      </c>
      <c r="I472" t="s">
        <v>1870</v>
      </c>
      <c r="J472" t="s">
        <v>1866</v>
      </c>
      <c r="K472" t="s">
        <v>1871</v>
      </c>
      <c r="L472" t="s">
        <v>1871</v>
      </c>
      <c r="M472" t="s">
        <v>1871</v>
      </c>
      <c r="N472" t="s">
        <v>1873</v>
      </c>
      <c r="O472" t="s">
        <v>1873</v>
      </c>
      <c r="P472" t="s">
        <v>1872</v>
      </c>
      <c r="Q472" t="s">
        <v>1873</v>
      </c>
      <c r="R472" t="s">
        <v>1871</v>
      </c>
      <c r="S472" t="s">
        <v>1866</v>
      </c>
      <c r="T472" t="s">
        <v>2178</v>
      </c>
      <c r="U472" t="s">
        <v>1877</v>
      </c>
      <c r="V472" t="s">
        <v>1877</v>
      </c>
      <c r="W472">
        <v>0</v>
      </c>
      <c r="X472">
        <v>5</v>
      </c>
      <c r="Y472">
        <v>0</v>
      </c>
      <c r="Z472">
        <v>2</v>
      </c>
      <c r="AA472">
        <v>2</v>
      </c>
      <c r="AB472">
        <v>3</v>
      </c>
      <c r="AC472">
        <v>5</v>
      </c>
      <c r="AD472">
        <v>5</v>
      </c>
      <c r="AE472">
        <v>5</v>
      </c>
      <c r="AF472">
        <v>3</v>
      </c>
      <c r="AG472">
        <v>3</v>
      </c>
      <c r="AH472">
        <v>4</v>
      </c>
      <c r="AI472">
        <v>3</v>
      </c>
      <c r="AJ472">
        <v>5</v>
      </c>
      <c r="AK472" t="s">
        <v>1419</v>
      </c>
    </row>
    <row r="473" spans="1:37" x14ac:dyDescent="0.25">
      <c r="A473" t="s">
        <v>198</v>
      </c>
      <c r="B473" t="s">
        <v>69</v>
      </c>
      <c r="C473" t="s">
        <v>406</v>
      </c>
      <c r="D473" t="s">
        <v>1866</v>
      </c>
      <c r="E473" t="s">
        <v>1867</v>
      </c>
      <c r="G473" t="s">
        <v>1878</v>
      </c>
      <c r="H473" t="s">
        <v>1880</v>
      </c>
      <c r="I473" t="s">
        <v>1870</v>
      </c>
      <c r="J473" t="s">
        <v>1882</v>
      </c>
      <c r="K473" t="s">
        <v>1871</v>
      </c>
      <c r="L473" t="s">
        <v>1871</v>
      </c>
      <c r="M473" t="s">
        <v>1871</v>
      </c>
      <c r="N473" t="s">
        <v>1871</v>
      </c>
      <c r="O473" t="s">
        <v>1871</v>
      </c>
      <c r="P473" t="s">
        <v>1871</v>
      </c>
      <c r="Q473" t="s">
        <v>1871</v>
      </c>
      <c r="R473" t="s">
        <v>1871</v>
      </c>
      <c r="S473" t="s">
        <v>1866</v>
      </c>
      <c r="T473" t="s">
        <v>2179</v>
      </c>
      <c r="U473" t="s">
        <v>1877</v>
      </c>
      <c r="V473" t="s">
        <v>1877</v>
      </c>
      <c r="W473">
        <v>0</v>
      </c>
      <c r="X473">
        <v>5</v>
      </c>
      <c r="Y473">
        <v>0</v>
      </c>
      <c r="Z473">
        <v>3</v>
      </c>
      <c r="AA473">
        <v>3</v>
      </c>
      <c r="AB473">
        <v>3</v>
      </c>
      <c r="AC473">
        <v>5</v>
      </c>
      <c r="AD473">
        <v>5</v>
      </c>
      <c r="AE473">
        <v>5</v>
      </c>
      <c r="AF473">
        <v>5</v>
      </c>
      <c r="AG473">
        <v>5</v>
      </c>
      <c r="AH473">
        <v>5</v>
      </c>
      <c r="AI473">
        <v>5</v>
      </c>
      <c r="AJ473">
        <v>5</v>
      </c>
      <c r="AK473" t="s">
        <v>198</v>
      </c>
    </row>
    <row r="474" spans="1:37" x14ac:dyDescent="0.25">
      <c r="A474" t="s">
        <v>1639</v>
      </c>
      <c r="B474" t="s">
        <v>69</v>
      </c>
      <c r="C474" t="s">
        <v>534</v>
      </c>
      <c r="D474" t="s">
        <v>1866</v>
      </c>
      <c r="E474" t="s">
        <v>1867</v>
      </c>
      <c r="G474" t="s">
        <v>1878</v>
      </c>
      <c r="H474" t="s">
        <v>1880</v>
      </c>
      <c r="I474" t="s">
        <v>1883</v>
      </c>
      <c r="J474" t="s">
        <v>1882</v>
      </c>
      <c r="K474" t="s">
        <v>1871</v>
      </c>
      <c r="L474" t="s">
        <v>1871</v>
      </c>
      <c r="M474" t="s">
        <v>1871</v>
      </c>
      <c r="N474" t="s">
        <v>1871</v>
      </c>
      <c r="O474" t="s">
        <v>1871</v>
      </c>
      <c r="P474" t="s">
        <v>1871</v>
      </c>
      <c r="Q474" t="s">
        <v>1871</v>
      </c>
      <c r="R474" t="s">
        <v>1871</v>
      </c>
      <c r="S474" t="s">
        <v>1866</v>
      </c>
      <c r="T474" t="s">
        <v>2180</v>
      </c>
      <c r="U474" t="s">
        <v>1877</v>
      </c>
      <c r="V474" t="s">
        <v>1877</v>
      </c>
      <c r="W474">
        <v>0</v>
      </c>
      <c r="X474">
        <v>5</v>
      </c>
      <c r="Y474">
        <v>0</v>
      </c>
      <c r="Z474">
        <v>3</v>
      </c>
      <c r="AA474">
        <v>3</v>
      </c>
      <c r="AB474">
        <v>3</v>
      </c>
      <c r="AC474">
        <v>5</v>
      </c>
      <c r="AD474">
        <v>5</v>
      </c>
      <c r="AE474">
        <v>5</v>
      </c>
      <c r="AF474">
        <v>5</v>
      </c>
      <c r="AG474">
        <v>5</v>
      </c>
      <c r="AH474">
        <v>5</v>
      </c>
      <c r="AI474">
        <v>5</v>
      </c>
      <c r="AJ474">
        <v>5</v>
      </c>
      <c r="AK474" t="s">
        <v>1639</v>
      </c>
    </row>
    <row r="475" spans="1:37" x14ac:dyDescent="0.25">
      <c r="A475" t="s">
        <v>1639</v>
      </c>
      <c r="B475" t="s">
        <v>69</v>
      </c>
      <c r="C475" t="s">
        <v>534</v>
      </c>
      <c r="D475" t="s">
        <v>1866</v>
      </c>
      <c r="E475" t="s">
        <v>1867</v>
      </c>
      <c r="G475" t="s">
        <v>1878</v>
      </c>
      <c r="H475" t="s">
        <v>1880</v>
      </c>
      <c r="I475" t="s">
        <v>1870</v>
      </c>
      <c r="J475" t="s">
        <v>1866</v>
      </c>
      <c r="K475" t="s">
        <v>1871</v>
      </c>
      <c r="L475" t="s">
        <v>1871</v>
      </c>
      <c r="M475" t="s">
        <v>1871</v>
      </c>
      <c r="N475" t="s">
        <v>1871</v>
      </c>
      <c r="O475" t="s">
        <v>1871</v>
      </c>
      <c r="P475" t="s">
        <v>1871</v>
      </c>
      <c r="Q475" t="s">
        <v>1871</v>
      </c>
      <c r="R475" t="s">
        <v>1871</v>
      </c>
      <c r="S475" t="s">
        <v>1866</v>
      </c>
      <c r="T475" t="s">
        <v>1945</v>
      </c>
      <c r="U475" t="s">
        <v>1877</v>
      </c>
      <c r="V475" t="s">
        <v>1877</v>
      </c>
      <c r="W475">
        <v>0</v>
      </c>
      <c r="X475">
        <v>5</v>
      </c>
      <c r="Y475">
        <v>0</v>
      </c>
      <c r="Z475">
        <v>3</v>
      </c>
      <c r="AA475">
        <v>3</v>
      </c>
      <c r="AB475">
        <v>3</v>
      </c>
      <c r="AC475">
        <v>5</v>
      </c>
      <c r="AD475">
        <v>5</v>
      </c>
      <c r="AE475">
        <v>5</v>
      </c>
      <c r="AF475">
        <v>5</v>
      </c>
      <c r="AG475">
        <v>5</v>
      </c>
      <c r="AH475">
        <v>5</v>
      </c>
      <c r="AI475">
        <v>5</v>
      </c>
      <c r="AJ475">
        <v>5</v>
      </c>
      <c r="AK475" t="s">
        <v>1639</v>
      </c>
    </row>
    <row r="476" spans="1:37" x14ac:dyDescent="0.25">
      <c r="A476" t="s">
        <v>1645</v>
      </c>
      <c r="B476" t="s">
        <v>69</v>
      </c>
      <c r="C476" t="s">
        <v>460</v>
      </c>
      <c r="D476" t="s">
        <v>1866</v>
      </c>
      <c r="E476" t="s">
        <v>1867</v>
      </c>
      <c r="G476" t="s">
        <v>1868</v>
      </c>
      <c r="H476" t="s">
        <v>1869</v>
      </c>
      <c r="I476" t="s">
        <v>1870</v>
      </c>
      <c r="J476" t="s">
        <v>1866</v>
      </c>
      <c r="K476" t="s">
        <v>1871</v>
      </c>
      <c r="L476" t="s">
        <v>1871</v>
      </c>
      <c r="M476" t="s">
        <v>1871</v>
      </c>
      <c r="N476" t="s">
        <v>1873</v>
      </c>
      <c r="O476" t="s">
        <v>1873</v>
      </c>
      <c r="P476" t="s">
        <v>1872</v>
      </c>
      <c r="Q476" t="s">
        <v>1872</v>
      </c>
      <c r="R476" t="s">
        <v>1872</v>
      </c>
      <c r="S476" t="s">
        <v>1866</v>
      </c>
      <c r="T476" t="s">
        <v>1889</v>
      </c>
      <c r="U476" t="s">
        <v>1877</v>
      </c>
      <c r="V476" t="s">
        <v>1877</v>
      </c>
      <c r="W476">
        <v>0</v>
      </c>
      <c r="X476">
        <v>5</v>
      </c>
      <c r="Y476">
        <v>0</v>
      </c>
      <c r="Z476">
        <v>2</v>
      </c>
      <c r="AA476">
        <v>2</v>
      </c>
      <c r="AB476">
        <v>3</v>
      </c>
      <c r="AC476">
        <v>5</v>
      </c>
      <c r="AD476">
        <v>5</v>
      </c>
      <c r="AE476">
        <v>5</v>
      </c>
      <c r="AF476">
        <v>3</v>
      </c>
      <c r="AG476">
        <v>3</v>
      </c>
      <c r="AH476">
        <v>4</v>
      </c>
      <c r="AI476">
        <v>4</v>
      </c>
      <c r="AJ476">
        <v>4</v>
      </c>
      <c r="AK476" t="s">
        <v>1645</v>
      </c>
    </row>
    <row r="477" spans="1:37" x14ac:dyDescent="0.25">
      <c r="A477" t="s">
        <v>1650</v>
      </c>
      <c r="B477" t="s">
        <v>72</v>
      </c>
      <c r="C477" t="s">
        <v>372</v>
      </c>
      <c r="D477" t="s">
        <v>1866</v>
      </c>
      <c r="E477" t="s">
        <v>1879</v>
      </c>
      <c r="G477" t="s">
        <v>1878</v>
      </c>
      <c r="H477" t="s">
        <v>1880</v>
      </c>
      <c r="I477" t="s">
        <v>1870</v>
      </c>
      <c r="J477" t="s">
        <v>1882</v>
      </c>
      <c r="K477" t="s">
        <v>1871</v>
      </c>
      <c r="L477" t="s">
        <v>1871</v>
      </c>
      <c r="M477" t="s">
        <v>1871</v>
      </c>
      <c r="N477" t="s">
        <v>1871</v>
      </c>
      <c r="O477" t="s">
        <v>1871</v>
      </c>
      <c r="P477" t="s">
        <v>1871</v>
      </c>
      <c r="Q477" t="s">
        <v>1871</v>
      </c>
      <c r="R477" t="s">
        <v>1871</v>
      </c>
      <c r="S477" t="s">
        <v>1866</v>
      </c>
      <c r="T477" t="s">
        <v>1945</v>
      </c>
      <c r="U477" t="s">
        <v>1877</v>
      </c>
      <c r="V477" t="s">
        <v>1877</v>
      </c>
      <c r="W477">
        <v>0</v>
      </c>
      <c r="X477">
        <v>4</v>
      </c>
      <c r="Y477">
        <v>0</v>
      </c>
      <c r="Z477">
        <v>3</v>
      </c>
      <c r="AA477">
        <v>3</v>
      </c>
      <c r="AB477">
        <v>3</v>
      </c>
      <c r="AC477">
        <v>5</v>
      </c>
      <c r="AD477">
        <v>5</v>
      </c>
      <c r="AE477">
        <v>5</v>
      </c>
      <c r="AF477">
        <v>5</v>
      </c>
      <c r="AG477">
        <v>5</v>
      </c>
      <c r="AH477">
        <v>5</v>
      </c>
      <c r="AI477">
        <v>5</v>
      </c>
      <c r="AJ477">
        <v>5</v>
      </c>
      <c r="AK477" t="s">
        <v>1650</v>
      </c>
    </row>
    <row r="478" spans="1:37" x14ac:dyDescent="0.25">
      <c r="A478" t="s">
        <v>1652</v>
      </c>
      <c r="B478" t="s">
        <v>72</v>
      </c>
      <c r="C478" t="s">
        <v>406</v>
      </c>
      <c r="D478" t="s">
        <v>1866</v>
      </c>
      <c r="E478" t="s">
        <v>1867</v>
      </c>
      <c r="G478" t="s">
        <v>1868</v>
      </c>
      <c r="H478" t="s">
        <v>1869</v>
      </c>
      <c r="I478" t="s">
        <v>1870</v>
      </c>
      <c r="J478" t="s">
        <v>1866</v>
      </c>
      <c r="K478" t="s">
        <v>1871</v>
      </c>
      <c r="L478" t="s">
        <v>1871</v>
      </c>
      <c r="M478" t="s">
        <v>1872</v>
      </c>
      <c r="N478" t="s">
        <v>1873</v>
      </c>
      <c r="O478" t="s">
        <v>1873</v>
      </c>
      <c r="P478" t="s">
        <v>1872</v>
      </c>
      <c r="Q478" t="s">
        <v>1871</v>
      </c>
      <c r="R478" t="s">
        <v>1871</v>
      </c>
      <c r="S478" t="s">
        <v>1866</v>
      </c>
      <c r="T478" t="s">
        <v>2181</v>
      </c>
      <c r="U478" t="s">
        <v>1877</v>
      </c>
      <c r="V478" t="s">
        <v>1877</v>
      </c>
      <c r="W478">
        <v>0</v>
      </c>
      <c r="X478">
        <v>5</v>
      </c>
      <c r="Y478">
        <v>0</v>
      </c>
      <c r="Z478">
        <v>2</v>
      </c>
      <c r="AA478">
        <v>2</v>
      </c>
      <c r="AB478">
        <v>3</v>
      </c>
      <c r="AC478">
        <v>5</v>
      </c>
      <c r="AD478">
        <v>5</v>
      </c>
      <c r="AE478">
        <v>4</v>
      </c>
      <c r="AF478">
        <v>3</v>
      </c>
      <c r="AG478">
        <v>3</v>
      </c>
      <c r="AH478">
        <v>4</v>
      </c>
      <c r="AI478">
        <v>5</v>
      </c>
      <c r="AJ478">
        <v>5</v>
      </c>
      <c r="AK478" t="s">
        <v>1652</v>
      </c>
    </row>
    <row r="479" spans="1:37" x14ac:dyDescent="0.25">
      <c r="A479" t="s">
        <v>1652</v>
      </c>
      <c r="B479" t="s">
        <v>72</v>
      </c>
      <c r="C479" t="s">
        <v>406</v>
      </c>
      <c r="D479" t="s">
        <v>1866</v>
      </c>
      <c r="E479" t="s">
        <v>1867</v>
      </c>
      <c r="G479" t="s">
        <v>1868</v>
      </c>
      <c r="H479" t="s">
        <v>1869</v>
      </c>
      <c r="I479" t="s">
        <v>1870</v>
      </c>
      <c r="J479" t="s">
        <v>1866</v>
      </c>
      <c r="K479" t="s">
        <v>1871</v>
      </c>
      <c r="L479" t="s">
        <v>1871</v>
      </c>
      <c r="M479" t="s">
        <v>1871</v>
      </c>
      <c r="N479" t="s">
        <v>1872</v>
      </c>
      <c r="O479" t="s">
        <v>1871</v>
      </c>
      <c r="P479" t="s">
        <v>1871</v>
      </c>
      <c r="Q479" t="s">
        <v>1871</v>
      </c>
      <c r="R479" t="s">
        <v>1871</v>
      </c>
      <c r="S479" t="s">
        <v>1866</v>
      </c>
      <c r="T479" t="s">
        <v>1945</v>
      </c>
      <c r="U479" t="s">
        <v>1876</v>
      </c>
      <c r="V479" t="s">
        <v>1877</v>
      </c>
      <c r="W479">
        <v>0</v>
      </c>
      <c r="X479">
        <v>5</v>
      </c>
      <c r="Y479">
        <v>0</v>
      </c>
      <c r="Z479">
        <v>2</v>
      </c>
      <c r="AA479">
        <v>2</v>
      </c>
      <c r="AB479">
        <v>2</v>
      </c>
      <c r="AC479">
        <v>5</v>
      </c>
      <c r="AD479">
        <v>5</v>
      </c>
      <c r="AE479">
        <v>5</v>
      </c>
      <c r="AF479">
        <v>4</v>
      </c>
      <c r="AG479">
        <v>5</v>
      </c>
      <c r="AH479">
        <v>5</v>
      </c>
      <c r="AI479">
        <v>5</v>
      </c>
      <c r="AJ479">
        <v>5</v>
      </c>
      <c r="AK479" t="s">
        <v>1652</v>
      </c>
    </row>
    <row r="480" spans="1:37" x14ac:dyDescent="0.25">
      <c r="A480" t="s">
        <v>199</v>
      </c>
      <c r="B480" t="s">
        <v>73</v>
      </c>
      <c r="C480" t="s">
        <v>450</v>
      </c>
      <c r="D480" t="s">
        <v>1877</v>
      </c>
      <c r="E480" t="s">
        <v>1879</v>
      </c>
      <c r="G480" t="s">
        <v>1868</v>
      </c>
      <c r="H480" t="s">
        <v>1869</v>
      </c>
      <c r="I480" t="s">
        <v>1870</v>
      </c>
      <c r="J480" t="s">
        <v>1882</v>
      </c>
      <c r="K480" t="s">
        <v>1871</v>
      </c>
      <c r="L480" t="s">
        <v>1871</v>
      </c>
      <c r="M480" t="s">
        <v>1871</v>
      </c>
      <c r="N480" t="s">
        <v>1871</v>
      </c>
      <c r="O480" t="s">
        <v>1871</v>
      </c>
      <c r="P480" t="s">
        <v>1871</v>
      </c>
      <c r="Q480" t="s">
        <v>1871</v>
      </c>
      <c r="R480" t="s">
        <v>1871</v>
      </c>
      <c r="S480" t="s">
        <v>1866</v>
      </c>
      <c r="T480" t="s">
        <v>2182</v>
      </c>
      <c r="U480" t="s">
        <v>1877</v>
      </c>
      <c r="V480" t="s">
        <v>1877</v>
      </c>
      <c r="W480">
        <v>1</v>
      </c>
      <c r="X480">
        <v>4</v>
      </c>
      <c r="Y480">
        <v>0</v>
      </c>
      <c r="Z480">
        <v>2</v>
      </c>
      <c r="AA480">
        <v>2</v>
      </c>
      <c r="AB480">
        <v>3</v>
      </c>
      <c r="AC480">
        <v>5</v>
      </c>
      <c r="AD480">
        <v>5</v>
      </c>
      <c r="AE480">
        <v>5</v>
      </c>
      <c r="AF480">
        <v>5</v>
      </c>
      <c r="AG480">
        <v>5</v>
      </c>
      <c r="AH480">
        <v>5</v>
      </c>
      <c r="AI480">
        <v>5</v>
      </c>
      <c r="AJ480">
        <v>5</v>
      </c>
      <c r="AK480" t="s">
        <v>199</v>
      </c>
    </row>
    <row r="481" spans="1:37" x14ac:dyDescent="0.25">
      <c r="A481" t="s">
        <v>705</v>
      </c>
      <c r="B481" t="s">
        <v>78</v>
      </c>
      <c r="C481" t="s">
        <v>456</v>
      </c>
      <c r="D481" t="s">
        <v>1866</v>
      </c>
      <c r="E481" t="s">
        <v>1867</v>
      </c>
      <c r="G481" t="s">
        <v>1868</v>
      </c>
      <c r="H481" t="s">
        <v>1880</v>
      </c>
      <c r="I481" t="s">
        <v>1883</v>
      </c>
      <c r="J481" t="s">
        <v>1866</v>
      </c>
      <c r="K481" t="s">
        <v>1871</v>
      </c>
      <c r="L481" t="s">
        <v>1871</v>
      </c>
      <c r="M481" t="s">
        <v>1871</v>
      </c>
      <c r="N481" t="s">
        <v>1871</v>
      </c>
      <c r="O481" t="s">
        <v>1871</v>
      </c>
      <c r="P481" t="s">
        <v>1871</v>
      </c>
      <c r="Q481" t="s">
        <v>1871</v>
      </c>
      <c r="R481" t="s">
        <v>1871</v>
      </c>
      <c r="S481" t="s">
        <v>1866</v>
      </c>
      <c r="T481" t="s">
        <v>2183</v>
      </c>
      <c r="U481" t="s">
        <v>1877</v>
      </c>
      <c r="V481" t="s">
        <v>1877</v>
      </c>
      <c r="W481">
        <v>0</v>
      </c>
      <c r="X481">
        <v>5</v>
      </c>
      <c r="Y481">
        <v>0</v>
      </c>
      <c r="Z481">
        <v>3</v>
      </c>
      <c r="AA481">
        <v>2</v>
      </c>
      <c r="AB481">
        <v>3</v>
      </c>
      <c r="AC481">
        <v>5</v>
      </c>
      <c r="AD481">
        <v>5</v>
      </c>
      <c r="AE481">
        <v>5</v>
      </c>
      <c r="AF481">
        <v>5</v>
      </c>
      <c r="AG481">
        <v>5</v>
      </c>
      <c r="AH481">
        <v>5</v>
      </c>
      <c r="AI481">
        <v>5</v>
      </c>
      <c r="AJ481">
        <v>5</v>
      </c>
      <c r="AK481" t="s">
        <v>705</v>
      </c>
    </row>
    <row r="482" spans="1:37" x14ac:dyDescent="0.25">
      <c r="A482" t="s">
        <v>705</v>
      </c>
      <c r="B482" t="s">
        <v>78</v>
      </c>
      <c r="C482" t="s">
        <v>456</v>
      </c>
      <c r="D482" t="s">
        <v>1866</v>
      </c>
      <c r="E482" t="s">
        <v>1879</v>
      </c>
      <c r="G482" t="s">
        <v>1878</v>
      </c>
      <c r="H482" t="s">
        <v>1880</v>
      </c>
      <c r="I482" t="s">
        <v>1870</v>
      </c>
      <c r="J482" t="s">
        <v>1866</v>
      </c>
      <c r="K482" t="s">
        <v>1871</v>
      </c>
      <c r="L482" t="s">
        <v>1871</v>
      </c>
      <c r="M482" t="s">
        <v>1871</v>
      </c>
      <c r="N482" t="s">
        <v>1871</v>
      </c>
      <c r="O482" t="s">
        <v>1871</v>
      </c>
      <c r="P482" t="s">
        <v>1871</v>
      </c>
      <c r="Q482" t="s">
        <v>1871</v>
      </c>
      <c r="R482" t="s">
        <v>1871</v>
      </c>
      <c r="S482" t="s">
        <v>1866</v>
      </c>
      <c r="T482" t="s">
        <v>1889</v>
      </c>
      <c r="U482" t="s">
        <v>1877</v>
      </c>
      <c r="V482" t="s">
        <v>1877</v>
      </c>
      <c r="W482">
        <v>0</v>
      </c>
      <c r="X482">
        <v>4</v>
      </c>
      <c r="Y482">
        <v>0</v>
      </c>
      <c r="Z482">
        <v>3</v>
      </c>
      <c r="AA482">
        <v>3</v>
      </c>
      <c r="AB482">
        <v>3</v>
      </c>
      <c r="AC482">
        <v>5</v>
      </c>
      <c r="AD482">
        <v>5</v>
      </c>
      <c r="AE482">
        <v>5</v>
      </c>
      <c r="AF482">
        <v>5</v>
      </c>
      <c r="AG482">
        <v>5</v>
      </c>
      <c r="AH482">
        <v>5</v>
      </c>
      <c r="AI482">
        <v>5</v>
      </c>
      <c r="AJ482">
        <v>5</v>
      </c>
      <c r="AK482" t="s">
        <v>705</v>
      </c>
    </row>
    <row r="483" spans="1:37" x14ac:dyDescent="0.25">
      <c r="A483" t="s">
        <v>1691</v>
      </c>
      <c r="B483" t="s">
        <v>80</v>
      </c>
      <c r="C483" t="s">
        <v>757</v>
      </c>
      <c r="D483" t="s">
        <v>1866</v>
      </c>
      <c r="E483" t="s">
        <v>1867</v>
      </c>
      <c r="G483" t="s">
        <v>1868</v>
      </c>
      <c r="H483" t="s">
        <v>1869</v>
      </c>
      <c r="I483" t="s">
        <v>1870</v>
      </c>
      <c r="J483" t="s">
        <v>1866</v>
      </c>
      <c r="K483" t="s">
        <v>1871</v>
      </c>
      <c r="L483" t="s">
        <v>1871</v>
      </c>
      <c r="M483" t="s">
        <v>1871</v>
      </c>
      <c r="N483" t="s">
        <v>1871</v>
      </c>
      <c r="O483" t="s">
        <v>1871</v>
      </c>
      <c r="P483" t="s">
        <v>1871</v>
      </c>
      <c r="Q483" t="s">
        <v>1871</v>
      </c>
      <c r="R483" t="s">
        <v>1871</v>
      </c>
      <c r="S483" t="s">
        <v>1866</v>
      </c>
      <c r="T483" t="s">
        <v>1903</v>
      </c>
      <c r="U483" t="s">
        <v>1877</v>
      </c>
      <c r="V483" t="s">
        <v>1877</v>
      </c>
      <c r="W483">
        <v>0</v>
      </c>
      <c r="X483">
        <v>5</v>
      </c>
      <c r="Y483">
        <v>0</v>
      </c>
      <c r="Z483">
        <v>2</v>
      </c>
      <c r="AA483">
        <v>2</v>
      </c>
      <c r="AB483">
        <v>3</v>
      </c>
      <c r="AC483">
        <v>5</v>
      </c>
      <c r="AD483">
        <v>5</v>
      </c>
      <c r="AE483">
        <v>5</v>
      </c>
      <c r="AF483">
        <v>5</v>
      </c>
      <c r="AG483">
        <v>5</v>
      </c>
      <c r="AH483">
        <v>5</v>
      </c>
      <c r="AI483">
        <v>5</v>
      </c>
      <c r="AJ483">
        <v>5</v>
      </c>
      <c r="AK483" t="s">
        <v>1691</v>
      </c>
    </row>
    <row r="484" spans="1:37" x14ac:dyDescent="0.25">
      <c r="A484" t="s">
        <v>202</v>
      </c>
      <c r="B484" t="s">
        <v>88</v>
      </c>
      <c r="C484" t="s">
        <v>448</v>
      </c>
      <c r="D484" t="s">
        <v>1866</v>
      </c>
      <c r="E484" t="s">
        <v>1867</v>
      </c>
      <c r="G484" t="s">
        <v>1868</v>
      </c>
      <c r="H484" t="s">
        <v>1880</v>
      </c>
      <c r="I484" t="s">
        <v>1870</v>
      </c>
      <c r="J484" t="s">
        <v>1866</v>
      </c>
      <c r="K484" t="s">
        <v>1871</v>
      </c>
      <c r="L484" t="s">
        <v>1871</v>
      </c>
      <c r="M484" t="s">
        <v>1871</v>
      </c>
      <c r="N484" t="s">
        <v>1871</v>
      </c>
      <c r="O484" t="s">
        <v>1871</v>
      </c>
      <c r="P484" t="s">
        <v>1871</v>
      </c>
      <c r="Q484" t="s">
        <v>1871</v>
      </c>
      <c r="R484" t="s">
        <v>1871</v>
      </c>
      <c r="S484" t="s">
        <v>1866</v>
      </c>
      <c r="T484" t="s">
        <v>2184</v>
      </c>
      <c r="U484" t="s">
        <v>1877</v>
      </c>
      <c r="V484" t="s">
        <v>1877</v>
      </c>
      <c r="W484">
        <v>0</v>
      </c>
      <c r="X484">
        <v>5</v>
      </c>
      <c r="Y484">
        <v>0</v>
      </c>
      <c r="Z484">
        <v>3</v>
      </c>
      <c r="AA484">
        <v>2</v>
      </c>
      <c r="AB484">
        <v>3</v>
      </c>
      <c r="AC484">
        <v>5</v>
      </c>
      <c r="AD484">
        <v>5</v>
      </c>
      <c r="AE484">
        <v>5</v>
      </c>
      <c r="AF484">
        <v>5</v>
      </c>
      <c r="AG484">
        <v>5</v>
      </c>
      <c r="AH484">
        <v>5</v>
      </c>
      <c r="AI484">
        <v>5</v>
      </c>
      <c r="AJ484">
        <v>5</v>
      </c>
      <c r="AK484" t="s">
        <v>202</v>
      </c>
    </row>
    <row r="485" spans="1:37" x14ac:dyDescent="0.25">
      <c r="A485" t="s">
        <v>202</v>
      </c>
      <c r="B485" t="s">
        <v>88</v>
      </c>
      <c r="C485" t="s">
        <v>448</v>
      </c>
      <c r="D485" t="s">
        <v>1866</v>
      </c>
      <c r="E485" t="s">
        <v>1879</v>
      </c>
      <c r="G485" t="s">
        <v>1868</v>
      </c>
      <c r="H485" t="s">
        <v>1869</v>
      </c>
      <c r="I485" t="s">
        <v>1870</v>
      </c>
      <c r="J485" t="s">
        <v>1882</v>
      </c>
      <c r="K485" t="s">
        <v>1871</v>
      </c>
      <c r="L485" t="s">
        <v>1871</v>
      </c>
      <c r="M485" t="s">
        <v>1871</v>
      </c>
      <c r="N485" t="s">
        <v>1871</v>
      </c>
      <c r="O485" t="s">
        <v>1872</v>
      </c>
      <c r="P485" t="s">
        <v>1872</v>
      </c>
      <c r="Q485" t="s">
        <v>1871</v>
      </c>
      <c r="R485" t="s">
        <v>1872</v>
      </c>
      <c r="S485" t="s">
        <v>1866</v>
      </c>
      <c r="T485" t="s">
        <v>1945</v>
      </c>
      <c r="U485" t="s">
        <v>1877</v>
      </c>
      <c r="V485" t="s">
        <v>1877</v>
      </c>
      <c r="W485">
        <v>0</v>
      </c>
      <c r="X485">
        <v>4</v>
      </c>
      <c r="Y485">
        <v>0</v>
      </c>
      <c r="Z485">
        <v>2</v>
      </c>
      <c r="AA485">
        <v>2</v>
      </c>
      <c r="AB485">
        <v>3</v>
      </c>
      <c r="AC485">
        <v>5</v>
      </c>
      <c r="AD485">
        <v>5</v>
      </c>
      <c r="AE485">
        <v>5</v>
      </c>
      <c r="AF485">
        <v>5</v>
      </c>
      <c r="AG485">
        <v>4</v>
      </c>
      <c r="AH485">
        <v>4</v>
      </c>
      <c r="AI485">
        <v>5</v>
      </c>
      <c r="AJ485">
        <v>4</v>
      </c>
      <c r="AK485" t="s">
        <v>202</v>
      </c>
    </row>
    <row r="486" spans="1:37" x14ac:dyDescent="0.25">
      <c r="A486" t="s">
        <v>203</v>
      </c>
      <c r="B486" t="s">
        <v>114</v>
      </c>
      <c r="C486" t="s">
        <v>406</v>
      </c>
      <c r="D486" t="s">
        <v>1866</v>
      </c>
      <c r="E486" t="s">
        <v>1867</v>
      </c>
      <c r="G486" t="s">
        <v>1868</v>
      </c>
      <c r="H486" t="s">
        <v>1869</v>
      </c>
      <c r="I486" t="s">
        <v>1870</v>
      </c>
      <c r="J486" t="s">
        <v>1866</v>
      </c>
      <c r="K486" t="s">
        <v>1871</v>
      </c>
      <c r="L486" t="s">
        <v>1871</v>
      </c>
      <c r="M486" t="s">
        <v>1872</v>
      </c>
      <c r="N486" t="s">
        <v>1872</v>
      </c>
      <c r="O486" t="s">
        <v>1873</v>
      </c>
      <c r="P486" t="s">
        <v>1871</v>
      </c>
      <c r="Q486" t="s">
        <v>1871</v>
      </c>
      <c r="R486" t="s">
        <v>1871</v>
      </c>
      <c r="S486" t="s">
        <v>1866</v>
      </c>
      <c r="T486" t="s">
        <v>2153</v>
      </c>
      <c r="U486" t="s">
        <v>1877</v>
      </c>
      <c r="V486" t="s">
        <v>1877</v>
      </c>
      <c r="W486">
        <v>0</v>
      </c>
      <c r="X486">
        <v>5</v>
      </c>
      <c r="Y486">
        <v>0</v>
      </c>
      <c r="Z486">
        <v>2</v>
      </c>
      <c r="AA486">
        <v>2</v>
      </c>
      <c r="AB486">
        <v>3</v>
      </c>
      <c r="AC486">
        <v>5</v>
      </c>
      <c r="AD486">
        <v>5</v>
      </c>
      <c r="AE486">
        <v>4</v>
      </c>
      <c r="AF486">
        <v>4</v>
      </c>
      <c r="AG486">
        <v>3</v>
      </c>
      <c r="AH486">
        <v>5</v>
      </c>
      <c r="AI486">
        <v>5</v>
      </c>
      <c r="AJ486">
        <v>5</v>
      </c>
      <c r="AK486" t="s">
        <v>203</v>
      </c>
    </row>
    <row r="487" spans="1:37" x14ac:dyDescent="0.25">
      <c r="A487" t="s">
        <v>203</v>
      </c>
      <c r="B487" t="s">
        <v>114</v>
      </c>
      <c r="C487" t="s">
        <v>406</v>
      </c>
      <c r="D487" t="s">
        <v>1877</v>
      </c>
      <c r="E487" t="s">
        <v>1867</v>
      </c>
      <c r="G487" t="s">
        <v>1878</v>
      </c>
      <c r="H487" t="s">
        <v>1880</v>
      </c>
      <c r="I487" t="s">
        <v>1870</v>
      </c>
      <c r="J487" t="s">
        <v>1882</v>
      </c>
      <c r="K487" t="s">
        <v>1871</v>
      </c>
      <c r="L487" t="s">
        <v>1871</v>
      </c>
      <c r="M487" t="s">
        <v>1871</v>
      </c>
      <c r="N487" t="s">
        <v>1871</v>
      </c>
      <c r="O487" t="s">
        <v>1871</v>
      </c>
      <c r="P487" t="s">
        <v>1871</v>
      </c>
      <c r="Q487" t="s">
        <v>1871</v>
      </c>
      <c r="R487" t="s">
        <v>1871</v>
      </c>
      <c r="S487" t="s">
        <v>1866</v>
      </c>
      <c r="T487" t="s">
        <v>2185</v>
      </c>
      <c r="U487" t="s">
        <v>1877</v>
      </c>
      <c r="V487" t="s">
        <v>1877</v>
      </c>
      <c r="W487">
        <v>1</v>
      </c>
      <c r="X487">
        <v>5</v>
      </c>
      <c r="Y487">
        <v>0</v>
      </c>
      <c r="Z487">
        <v>3</v>
      </c>
      <c r="AA487">
        <v>3</v>
      </c>
      <c r="AB487">
        <v>3</v>
      </c>
      <c r="AC487">
        <v>5</v>
      </c>
      <c r="AD487">
        <v>5</v>
      </c>
      <c r="AE487">
        <v>5</v>
      </c>
      <c r="AF487">
        <v>5</v>
      </c>
      <c r="AG487">
        <v>5</v>
      </c>
      <c r="AH487">
        <v>5</v>
      </c>
      <c r="AI487">
        <v>5</v>
      </c>
      <c r="AJ487">
        <v>5</v>
      </c>
      <c r="AK487" t="s">
        <v>203</v>
      </c>
    </row>
    <row r="488" spans="1:37" x14ac:dyDescent="0.25">
      <c r="A488" t="s">
        <v>1124</v>
      </c>
      <c r="B488" t="s">
        <v>114</v>
      </c>
      <c r="C488" t="s">
        <v>408</v>
      </c>
      <c r="D488" t="s">
        <v>1866</v>
      </c>
      <c r="E488" t="s">
        <v>1884</v>
      </c>
      <c r="G488" t="s">
        <v>1878</v>
      </c>
      <c r="H488" t="s">
        <v>1869</v>
      </c>
      <c r="I488" t="s">
        <v>1870</v>
      </c>
      <c r="J488" t="s">
        <v>1882</v>
      </c>
      <c r="K488" t="s">
        <v>1871</v>
      </c>
      <c r="L488" t="s">
        <v>1871</v>
      </c>
      <c r="M488" t="s">
        <v>1871</v>
      </c>
      <c r="N488" t="s">
        <v>1871</v>
      </c>
      <c r="O488" t="s">
        <v>1871</v>
      </c>
      <c r="P488" t="s">
        <v>1871</v>
      </c>
      <c r="Q488" t="s">
        <v>1871</v>
      </c>
      <c r="R488" t="s">
        <v>1871</v>
      </c>
      <c r="S488" t="s">
        <v>1866</v>
      </c>
      <c r="T488" t="s">
        <v>2186</v>
      </c>
      <c r="U488" t="s">
        <v>1877</v>
      </c>
      <c r="V488" t="s">
        <v>1877</v>
      </c>
      <c r="W488">
        <v>0</v>
      </c>
      <c r="X488">
        <v>3</v>
      </c>
      <c r="Y488">
        <v>0</v>
      </c>
      <c r="Z488">
        <v>2</v>
      </c>
      <c r="AA488">
        <v>3</v>
      </c>
      <c r="AB488">
        <v>3</v>
      </c>
      <c r="AC488">
        <v>5</v>
      </c>
      <c r="AD488">
        <v>5</v>
      </c>
      <c r="AE488">
        <v>5</v>
      </c>
      <c r="AF488">
        <v>5</v>
      </c>
      <c r="AG488">
        <v>5</v>
      </c>
      <c r="AH488">
        <v>5</v>
      </c>
      <c r="AI488">
        <v>5</v>
      </c>
      <c r="AJ488">
        <v>5</v>
      </c>
      <c r="AK488" t="s">
        <v>1124</v>
      </c>
    </row>
    <row r="489" spans="1:37" x14ac:dyDescent="0.25">
      <c r="A489" t="s">
        <v>1124</v>
      </c>
      <c r="B489" t="s">
        <v>114</v>
      </c>
      <c r="C489" t="s">
        <v>408</v>
      </c>
      <c r="D489" t="s">
        <v>1866</v>
      </c>
      <c r="E489" t="s">
        <v>1867</v>
      </c>
      <c r="G489" t="s">
        <v>1888</v>
      </c>
      <c r="H489" t="s">
        <v>1887</v>
      </c>
      <c r="I489" t="s">
        <v>1883</v>
      </c>
      <c r="J489" t="s">
        <v>1866</v>
      </c>
      <c r="K489" t="s">
        <v>1873</v>
      </c>
      <c r="L489" t="s">
        <v>1871</v>
      </c>
      <c r="M489" t="s">
        <v>1872</v>
      </c>
      <c r="N489" t="s">
        <v>1873</v>
      </c>
      <c r="O489" t="s">
        <v>1873</v>
      </c>
      <c r="P489" t="s">
        <v>1873</v>
      </c>
      <c r="Q489" t="s">
        <v>1873</v>
      </c>
      <c r="R489" t="s">
        <v>1873</v>
      </c>
      <c r="S489" t="s">
        <v>1866</v>
      </c>
      <c r="T489" t="s">
        <v>2187</v>
      </c>
      <c r="U489" t="s">
        <v>1876</v>
      </c>
      <c r="V489" t="s">
        <v>1877</v>
      </c>
      <c r="W489">
        <v>0</v>
      </c>
      <c r="X489">
        <v>5</v>
      </c>
      <c r="Y489">
        <v>0</v>
      </c>
      <c r="AA489">
        <v>1</v>
      </c>
      <c r="AB489">
        <v>2</v>
      </c>
      <c r="AC489">
        <v>3</v>
      </c>
      <c r="AD489">
        <v>5</v>
      </c>
      <c r="AE489">
        <v>4</v>
      </c>
      <c r="AF489">
        <v>3</v>
      </c>
      <c r="AG489">
        <v>3</v>
      </c>
      <c r="AH489">
        <v>3</v>
      </c>
      <c r="AI489">
        <v>3</v>
      </c>
      <c r="AJ489">
        <v>3</v>
      </c>
      <c r="AK489" t="s">
        <v>1124</v>
      </c>
    </row>
    <row r="490" spans="1:37" x14ac:dyDescent="0.25">
      <c r="A490" t="s">
        <v>1126</v>
      </c>
      <c r="B490" t="s">
        <v>114</v>
      </c>
      <c r="C490" t="s">
        <v>448</v>
      </c>
      <c r="D490" t="s">
        <v>1866</v>
      </c>
      <c r="E490" t="s">
        <v>1867</v>
      </c>
      <c r="G490" t="s">
        <v>1878</v>
      </c>
      <c r="H490" t="s">
        <v>1885</v>
      </c>
      <c r="I490" t="s">
        <v>1870</v>
      </c>
      <c r="J490" t="s">
        <v>1866</v>
      </c>
      <c r="K490" t="s">
        <v>1871</v>
      </c>
      <c r="L490" t="s">
        <v>1871</v>
      </c>
      <c r="M490" t="s">
        <v>1872</v>
      </c>
      <c r="N490" t="s">
        <v>1872</v>
      </c>
      <c r="O490" t="s">
        <v>1872</v>
      </c>
      <c r="P490" t="s">
        <v>1873</v>
      </c>
      <c r="Q490" t="s">
        <v>1871</v>
      </c>
      <c r="R490" t="s">
        <v>1871</v>
      </c>
      <c r="S490" t="s">
        <v>1866</v>
      </c>
      <c r="T490" t="s">
        <v>2188</v>
      </c>
      <c r="U490" t="s">
        <v>1877</v>
      </c>
      <c r="V490" t="s">
        <v>1877</v>
      </c>
      <c r="W490">
        <v>0</v>
      </c>
      <c r="X490">
        <v>5</v>
      </c>
      <c r="Y490">
        <v>0</v>
      </c>
      <c r="Z490">
        <v>1</v>
      </c>
      <c r="AA490">
        <v>3</v>
      </c>
      <c r="AB490">
        <v>3</v>
      </c>
      <c r="AC490">
        <v>5</v>
      </c>
      <c r="AD490">
        <v>5</v>
      </c>
      <c r="AE490">
        <v>4</v>
      </c>
      <c r="AF490">
        <v>4</v>
      </c>
      <c r="AG490">
        <v>4</v>
      </c>
      <c r="AH490">
        <v>3</v>
      </c>
      <c r="AI490">
        <v>5</v>
      </c>
      <c r="AJ490">
        <v>5</v>
      </c>
      <c r="AK490" t="s">
        <v>1126</v>
      </c>
    </row>
    <row r="491" spans="1:37" x14ac:dyDescent="0.25">
      <c r="A491" t="s">
        <v>204</v>
      </c>
      <c r="B491" t="s">
        <v>106</v>
      </c>
      <c r="C491" t="s">
        <v>510</v>
      </c>
      <c r="D491" t="s">
        <v>1866</v>
      </c>
      <c r="E491" t="s">
        <v>1867</v>
      </c>
      <c r="G491" t="s">
        <v>1868</v>
      </c>
      <c r="H491" t="s">
        <v>1887</v>
      </c>
      <c r="I491" t="s">
        <v>1870</v>
      </c>
      <c r="J491" t="s">
        <v>1866</v>
      </c>
      <c r="K491" t="s">
        <v>1871</v>
      </c>
      <c r="L491" t="s">
        <v>1871</v>
      </c>
      <c r="M491" t="s">
        <v>1871</v>
      </c>
      <c r="N491" t="s">
        <v>1872</v>
      </c>
      <c r="O491" t="s">
        <v>1873</v>
      </c>
      <c r="P491" t="s">
        <v>1871</v>
      </c>
      <c r="Q491" t="s">
        <v>1871</v>
      </c>
      <c r="R491" t="s">
        <v>1871</v>
      </c>
      <c r="S491" t="s">
        <v>1866</v>
      </c>
      <c r="T491" t="s">
        <v>1945</v>
      </c>
      <c r="U491" t="s">
        <v>1877</v>
      </c>
      <c r="V491" t="s">
        <v>1877</v>
      </c>
      <c r="W491">
        <v>0</v>
      </c>
      <c r="X491">
        <v>5</v>
      </c>
      <c r="Y491">
        <v>0</v>
      </c>
      <c r="AA491">
        <v>2</v>
      </c>
      <c r="AB491">
        <v>3</v>
      </c>
      <c r="AC491">
        <v>5</v>
      </c>
      <c r="AD491">
        <v>5</v>
      </c>
      <c r="AE491">
        <v>5</v>
      </c>
      <c r="AF491">
        <v>4</v>
      </c>
      <c r="AG491">
        <v>3</v>
      </c>
      <c r="AH491">
        <v>5</v>
      </c>
      <c r="AI491">
        <v>5</v>
      </c>
      <c r="AJ491">
        <v>5</v>
      </c>
      <c r="AK491" t="s">
        <v>204</v>
      </c>
    </row>
    <row r="492" spans="1:37" x14ac:dyDescent="0.25">
      <c r="A492" t="s">
        <v>204</v>
      </c>
      <c r="B492" t="s">
        <v>106</v>
      </c>
      <c r="C492" t="s">
        <v>510</v>
      </c>
      <c r="D492" t="s">
        <v>1866</v>
      </c>
      <c r="E492" t="s">
        <v>1867</v>
      </c>
      <c r="G492" t="s">
        <v>1868</v>
      </c>
      <c r="H492" t="s">
        <v>1869</v>
      </c>
      <c r="I492" t="s">
        <v>1870</v>
      </c>
      <c r="J492" t="s">
        <v>1882</v>
      </c>
      <c r="K492" t="s">
        <v>1871</v>
      </c>
      <c r="L492" t="s">
        <v>1871</v>
      </c>
      <c r="M492" t="s">
        <v>1871</v>
      </c>
      <c r="N492" t="s">
        <v>1871</v>
      </c>
      <c r="O492" t="s">
        <v>1871</v>
      </c>
      <c r="P492" t="s">
        <v>1871</v>
      </c>
      <c r="Q492" t="s">
        <v>1871</v>
      </c>
      <c r="R492" t="s">
        <v>1871</v>
      </c>
      <c r="S492" t="s">
        <v>1866</v>
      </c>
      <c r="T492" t="s">
        <v>1903</v>
      </c>
      <c r="U492" t="s">
        <v>1877</v>
      </c>
      <c r="V492" t="s">
        <v>1877</v>
      </c>
      <c r="W492">
        <v>0</v>
      </c>
      <c r="X492">
        <v>5</v>
      </c>
      <c r="Y492">
        <v>0</v>
      </c>
      <c r="Z492">
        <v>2</v>
      </c>
      <c r="AA492">
        <v>2</v>
      </c>
      <c r="AB492">
        <v>3</v>
      </c>
      <c r="AC492">
        <v>5</v>
      </c>
      <c r="AD492">
        <v>5</v>
      </c>
      <c r="AE492">
        <v>5</v>
      </c>
      <c r="AF492">
        <v>5</v>
      </c>
      <c r="AG492">
        <v>5</v>
      </c>
      <c r="AH492">
        <v>5</v>
      </c>
      <c r="AI492">
        <v>5</v>
      </c>
      <c r="AJ492">
        <v>5</v>
      </c>
      <c r="AK492" t="s">
        <v>204</v>
      </c>
    </row>
    <row r="493" spans="1:37" x14ac:dyDescent="0.25">
      <c r="A493" t="s">
        <v>204</v>
      </c>
      <c r="B493" t="s">
        <v>106</v>
      </c>
      <c r="C493" t="s">
        <v>510</v>
      </c>
      <c r="D493" t="s">
        <v>1877</v>
      </c>
      <c r="E493" t="s">
        <v>1867</v>
      </c>
      <c r="G493" t="s">
        <v>1878</v>
      </c>
      <c r="H493" t="s">
        <v>1880</v>
      </c>
      <c r="I493" t="s">
        <v>1870</v>
      </c>
      <c r="J493" t="s">
        <v>1866</v>
      </c>
      <c r="K493" t="s">
        <v>1871</v>
      </c>
      <c r="L493" t="s">
        <v>1871</v>
      </c>
      <c r="M493" t="s">
        <v>1871</v>
      </c>
      <c r="N493" t="s">
        <v>1871</v>
      </c>
      <c r="O493" t="s">
        <v>1871</v>
      </c>
      <c r="P493" t="s">
        <v>1871</v>
      </c>
      <c r="Q493" t="s">
        <v>1871</v>
      </c>
      <c r="R493" t="s">
        <v>1871</v>
      </c>
      <c r="S493" t="s">
        <v>1866</v>
      </c>
      <c r="T493" t="s">
        <v>1889</v>
      </c>
      <c r="U493" t="s">
        <v>1877</v>
      </c>
      <c r="V493" t="s">
        <v>1866</v>
      </c>
      <c r="W493">
        <v>1</v>
      </c>
      <c r="X493">
        <v>5</v>
      </c>
      <c r="Y493">
        <v>0</v>
      </c>
      <c r="Z493">
        <v>3</v>
      </c>
      <c r="AA493">
        <v>3</v>
      </c>
      <c r="AB493">
        <v>3</v>
      </c>
      <c r="AC493">
        <v>5</v>
      </c>
      <c r="AD493">
        <v>5</v>
      </c>
      <c r="AE493">
        <v>5</v>
      </c>
      <c r="AF493">
        <v>5</v>
      </c>
      <c r="AG493">
        <v>5</v>
      </c>
      <c r="AH493">
        <v>5</v>
      </c>
      <c r="AI493">
        <v>5</v>
      </c>
      <c r="AJ493">
        <v>5</v>
      </c>
      <c r="AK493" t="s">
        <v>204</v>
      </c>
    </row>
    <row r="494" spans="1:37" x14ac:dyDescent="0.25">
      <c r="A494" t="s">
        <v>1140</v>
      </c>
      <c r="B494" t="s">
        <v>106</v>
      </c>
      <c r="C494" t="s">
        <v>382</v>
      </c>
      <c r="D494" t="s">
        <v>1866</v>
      </c>
      <c r="E494" t="s">
        <v>1879</v>
      </c>
      <c r="G494" t="s">
        <v>1888</v>
      </c>
      <c r="H494" t="s">
        <v>1880</v>
      </c>
      <c r="I494" t="s">
        <v>1870</v>
      </c>
      <c r="J494" t="s">
        <v>1882</v>
      </c>
      <c r="K494" t="s">
        <v>1871</v>
      </c>
      <c r="L494" t="s">
        <v>1871</v>
      </c>
      <c r="M494" t="s">
        <v>1871</v>
      </c>
      <c r="N494" t="s">
        <v>1871</v>
      </c>
      <c r="O494" t="s">
        <v>1871</v>
      </c>
      <c r="P494" t="s">
        <v>1871</v>
      </c>
      <c r="Q494" t="s">
        <v>1871</v>
      </c>
      <c r="R494" t="s">
        <v>1871</v>
      </c>
      <c r="S494" t="s">
        <v>1866</v>
      </c>
      <c r="T494" t="s">
        <v>1889</v>
      </c>
      <c r="U494" t="s">
        <v>1877</v>
      </c>
      <c r="V494" t="s">
        <v>1877</v>
      </c>
      <c r="W494">
        <v>0</v>
      </c>
      <c r="X494">
        <v>4</v>
      </c>
      <c r="Y494">
        <v>0</v>
      </c>
      <c r="Z494">
        <v>3</v>
      </c>
      <c r="AA494">
        <v>1</v>
      </c>
      <c r="AB494">
        <v>3</v>
      </c>
      <c r="AC494">
        <v>5</v>
      </c>
      <c r="AD494">
        <v>5</v>
      </c>
      <c r="AE494">
        <v>5</v>
      </c>
      <c r="AF494">
        <v>5</v>
      </c>
      <c r="AG494">
        <v>5</v>
      </c>
      <c r="AH494">
        <v>5</v>
      </c>
      <c r="AI494">
        <v>5</v>
      </c>
      <c r="AJ494">
        <v>5</v>
      </c>
      <c r="AK494" t="s">
        <v>1140</v>
      </c>
    </row>
    <row r="495" spans="1:37" x14ac:dyDescent="0.25">
      <c r="A495" t="s">
        <v>1722</v>
      </c>
      <c r="B495" t="s">
        <v>106</v>
      </c>
      <c r="C495" t="s">
        <v>591</v>
      </c>
      <c r="D495" t="s">
        <v>1866</v>
      </c>
      <c r="E495" t="s">
        <v>1879</v>
      </c>
      <c r="G495" t="s">
        <v>1868</v>
      </c>
      <c r="H495" t="s">
        <v>1869</v>
      </c>
      <c r="I495" t="s">
        <v>1870</v>
      </c>
      <c r="J495" t="s">
        <v>1882</v>
      </c>
      <c r="K495" t="s">
        <v>1871</v>
      </c>
      <c r="L495" t="s">
        <v>1871</v>
      </c>
      <c r="M495" t="s">
        <v>1871</v>
      </c>
      <c r="N495" t="s">
        <v>1871</v>
      </c>
      <c r="O495" t="s">
        <v>1871</v>
      </c>
      <c r="P495" t="s">
        <v>1871</v>
      </c>
      <c r="Q495" t="s">
        <v>1871</v>
      </c>
      <c r="R495" t="s">
        <v>1872</v>
      </c>
      <c r="S495" t="s">
        <v>1866</v>
      </c>
      <c r="T495" t="s">
        <v>2189</v>
      </c>
      <c r="U495" t="s">
        <v>1877</v>
      </c>
      <c r="W495">
        <v>0</v>
      </c>
      <c r="X495">
        <v>4</v>
      </c>
      <c r="Y495">
        <v>0</v>
      </c>
      <c r="Z495">
        <v>2</v>
      </c>
      <c r="AA495">
        <v>2</v>
      </c>
      <c r="AB495">
        <v>3</v>
      </c>
      <c r="AC495">
        <v>5</v>
      </c>
      <c r="AD495">
        <v>5</v>
      </c>
      <c r="AE495">
        <v>5</v>
      </c>
      <c r="AF495">
        <v>5</v>
      </c>
      <c r="AG495">
        <v>5</v>
      </c>
      <c r="AH495">
        <v>5</v>
      </c>
      <c r="AI495">
        <v>5</v>
      </c>
      <c r="AJ495">
        <v>4</v>
      </c>
      <c r="AK495" t="s">
        <v>1722</v>
      </c>
    </row>
    <row r="496" spans="1:37" x14ac:dyDescent="0.25">
      <c r="A496" t="s">
        <v>205</v>
      </c>
      <c r="B496" t="s">
        <v>106</v>
      </c>
      <c r="C496" t="s">
        <v>406</v>
      </c>
      <c r="D496" t="s">
        <v>1866</v>
      </c>
      <c r="E496" t="s">
        <v>1867</v>
      </c>
      <c r="G496" t="s">
        <v>1868</v>
      </c>
      <c r="H496" t="s">
        <v>1885</v>
      </c>
      <c r="I496" t="s">
        <v>1883</v>
      </c>
      <c r="J496" t="s">
        <v>1886</v>
      </c>
      <c r="K496" t="s">
        <v>1871</v>
      </c>
      <c r="L496" t="s">
        <v>1871</v>
      </c>
      <c r="M496" t="s">
        <v>1871</v>
      </c>
      <c r="N496" t="s">
        <v>1871</v>
      </c>
      <c r="O496" t="s">
        <v>1871</v>
      </c>
      <c r="P496" t="s">
        <v>1871</v>
      </c>
      <c r="Q496" t="s">
        <v>1871</v>
      </c>
      <c r="R496" t="s">
        <v>1871</v>
      </c>
      <c r="S496" t="s">
        <v>1866</v>
      </c>
      <c r="T496" t="s">
        <v>2190</v>
      </c>
      <c r="U496" t="s">
        <v>1876</v>
      </c>
      <c r="V496" t="s">
        <v>1877</v>
      </c>
      <c r="W496">
        <v>0</v>
      </c>
      <c r="X496">
        <v>5</v>
      </c>
      <c r="Y496">
        <v>0</v>
      </c>
      <c r="Z496">
        <v>1</v>
      </c>
      <c r="AA496">
        <v>2</v>
      </c>
      <c r="AB496">
        <v>2</v>
      </c>
      <c r="AC496">
        <v>5</v>
      </c>
      <c r="AD496">
        <v>5</v>
      </c>
      <c r="AE496">
        <v>5</v>
      </c>
      <c r="AF496">
        <v>5</v>
      </c>
      <c r="AG496">
        <v>5</v>
      </c>
      <c r="AH496">
        <v>5</v>
      </c>
      <c r="AI496">
        <v>5</v>
      </c>
      <c r="AJ496">
        <v>5</v>
      </c>
      <c r="AK496" t="s">
        <v>205</v>
      </c>
    </row>
    <row r="497" spans="1:37" x14ac:dyDescent="0.25">
      <c r="A497" t="s">
        <v>205</v>
      </c>
      <c r="B497" t="s">
        <v>106</v>
      </c>
      <c r="C497" t="s">
        <v>406</v>
      </c>
      <c r="D497" t="s">
        <v>1866</v>
      </c>
      <c r="E497" t="s">
        <v>1867</v>
      </c>
      <c r="G497" t="s">
        <v>1878</v>
      </c>
      <c r="H497" t="s">
        <v>1880</v>
      </c>
      <c r="I497" t="s">
        <v>1883</v>
      </c>
      <c r="J497" t="s">
        <v>1882</v>
      </c>
      <c r="K497" t="s">
        <v>1871</v>
      </c>
      <c r="L497" t="s">
        <v>1871</v>
      </c>
      <c r="M497" t="s">
        <v>1871</v>
      </c>
      <c r="N497" t="s">
        <v>1871</v>
      </c>
      <c r="O497" t="s">
        <v>1871</v>
      </c>
      <c r="P497" t="s">
        <v>1871</v>
      </c>
      <c r="Q497" t="s">
        <v>1871</v>
      </c>
      <c r="R497" t="s">
        <v>1871</v>
      </c>
      <c r="S497" t="s">
        <v>1866</v>
      </c>
      <c r="T497" t="s">
        <v>1903</v>
      </c>
      <c r="U497" t="s">
        <v>1877</v>
      </c>
      <c r="V497" t="s">
        <v>1877</v>
      </c>
      <c r="W497">
        <v>0</v>
      </c>
      <c r="X497">
        <v>5</v>
      </c>
      <c r="Y497">
        <v>0</v>
      </c>
      <c r="Z497">
        <v>3</v>
      </c>
      <c r="AA497">
        <v>3</v>
      </c>
      <c r="AB497">
        <v>3</v>
      </c>
      <c r="AC497">
        <v>5</v>
      </c>
      <c r="AD497">
        <v>5</v>
      </c>
      <c r="AE497">
        <v>5</v>
      </c>
      <c r="AF497">
        <v>5</v>
      </c>
      <c r="AG497">
        <v>5</v>
      </c>
      <c r="AH497">
        <v>5</v>
      </c>
      <c r="AI497">
        <v>5</v>
      </c>
      <c r="AJ497">
        <v>5</v>
      </c>
      <c r="AK497" t="s">
        <v>205</v>
      </c>
    </row>
    <row r="498" spans="1:37" x14ac:dyDescent="0.25">
      <c r="A498" t="s">
        <v>205</v>
      </c>
      <c r="B498" t="s">
        <v>106</v>
      </c>
      <c r="C498" t="s">
        <v>406</v>
      </c>
      <c r="D498" t="s">
        <v>1866</v>
      </c>
      <c r="E498" t="s">
        <v>1879</v>
      </c>
      <c r="G498" t="s">
        <v>1868</v>
      </c>
      <c r="H498" t="s">
        <v>1869</v>
      </c>
      <c r="I498" t="s">
        <v>1870</v>
      </c>
      <c r="J498" t="s">
        <v>1882</v>
      </c>
      <c r="K498" t="s">
        <v>1871</v>
      </c>
      <c r="L498" t="s">
        <v>1871</v>
      </c>
      <c r="M498" t="s">
        <v>1871</v>
      </c>
      <c r="N498" t="s">
        <v>1872</v>
      </c>
      <c r="O498" t="s">
        <v>1872</v>
      </c>
      <c r="P498" t="s">
        <v>1873</v>
      </c>
      <c r="Q498" t="s">
        <v>1871</v>
      </c>
      <c r="R498" t="s">
        <v>1871</v>
      </c>
      <c r="S498" t="s">
        <v>1866</v>
      </c>
      <c r="T498" t="s">
        <v>2191</v>
      </c>
      <c r="U498" t="s">
        <v>1877</v>
      </c>
      <c r="V498" t="s">
        <v>1877</v>
      </c>
      <c r="W498">
        <v>0</v>
      </c>
      <c r="X498">
        <v>4</v>
      </c>
      <c r="Y498">
        <v>0</v>
      </c>
      <c r="Z498">
        <v>2</v>
      </c>
      <c r="AA498">
        <v>2</v>
      </c>
      <c r="AB498">
        <v>3</v>
      </c>
      <c r="AC498">
        <v>5</v>
      </c>
      <c r="AD498">
        <v>5</v>
      </c>
      <c r="AE498">
        <v>5</v>
      </c>
      <c r="AF498">
        <v>4</v>
      </c>
      <c r="AG498">
        <v>4</v>
      </c>
      <c r="AH498">
        <v>3</v>
      </c>
      <c r="AI498">
        <v>5</v>
      </c>
      <c r="AJ498">
        <v>5</v>
      </c>
      <c r="AK498" t="s">
        <v>205</v>
      </c>
    </row>
    <row r="499" spans="1:37" x14ac:dyDescent="0.25">
      <c r="A499" t="s">
        <v>1726</v>
      </c>
      <c r="B499" t="s">
        <v>106</v>
      </c>
      <c r="C499" t="s">
        <v>408</v>
      </c>
      <c r="D499" t="s">
        <v>1866</v>
      </c>
      <c r="E499" t="s">
        <v>1879</v>
      </c>
      <c r="G499" t="s">
        <v>1868</v>
      </c>
      <c r="H499" t="s">
        <v>1869</v>
      </c>
      <c r="I499" t="s">
        <v>1870</v>
      </c>
      <c r="J499" t="s">
        <v>1866</v>
      </c>
      <c r="K499" t="s">
        <v>1871</v>
      </c>
      <c r="L499" t="s">
        <v>1871</v>
      </c>
      <c r="M499" t="s">
        <v>1871</v>
      </c>
      <c r="N499" t="s">
        <v>1871</v>
      </c>
      <c r="O499" t="s">
        <v>1871</v>
      </c>
      <c r="P499" t="s">
        <v>1871</v>
      </c>
      <c r="Q499" t="s">
        <v>1871</v>
      </c>
      <c r="R499" t="s">
        <v>1871</v>
      </c>
      <c r="S499" t="s">
        <v>1866</v>
      </c>
      <c r="T499" t="s">
        <v>1903</v>
      </c>
      <c r="U499" t="s">
        <v>1877</v>
      </c>
      <c r="V499" t="s">
        <v>1877</v>
      </c>
      <c r="W499">
        <v>0</v>
      </c>
      <c r="X499">
        <v>4</v>
      </c>
      <c r="Y499">
        <v>0</v>
      </c>
      <c r="Z499">
        <v>2</v>
      </c>
      <c r="AA499">
        <v>2</v>
      </c>
      <c r="AB499">
        <v>3</v>
      </c>
      <c r="AC499">
        <v>5</v>
      </c>
      <c r="AD499">
        <v>5</v>
      </c>
      <c r="AE499">
        <v>5</v>
      </c>
      <c r="AF499">
        <v>5</v>
      </c>
      <c r="AG499">
        <v>5</v>
      </c>
      <c r="AH499">
        <v>5</v>
      </c>
      <c r="AI499">
        <v>5</v>
      </c>
      <c r="AJ499">
        <v>5</v>
      </c>
      <c r="AK499" t="s">
        <v>1726</v>
      </c>
    </row>
    <row r="500" spans="1:37" x14ac:dyDescent="0.25">
      <c r="A500" t="s">
        <v>206</v>
      </c>
      <c r="B500" t="s">
        <v>107</v>
      </c>
      <c r="C500" t="s">
        <v>456</v>
      </c>
      <c r="D500" t="s">
        <v>1866</v>
      </c>
      <c r="E500" t="s">
        <v>1879</v>
      </c>
      <c r="G500" t="s">
        <v>1878</v>
      </c>
      <c r="H500" t="s">
        <v>1869</v>
      </c>
      <c r="I500" t="s">
        <v>1883</v>
      </c>
      <c r="J500" t="s">
        <v>1882</v>
      </c>
      <c r="K500" t="s">
        <v>1871</v>
      </c>
      <c r="L500" t="s">
        <v>1871</v>
      </c>
      <c r="M500" t="s">
        <v>1872</v>
      </c>
      <c r="N500" t="s">
        <v>1873</v>
      </c>
      <c r="O500" t="s">
        <v>1872</v>
      </c>
      <c r="P500" t="s">
        <v>1873</v>
      </c>
      <c r="Q500" t="s">
        <v>1872</v>
      </c>
      <c r="R500" t="s">
        <v>1871</v>
      </c>
      <c r="S500" t="s">
        <v>1866</v>
      </c>
      <c r="T500" t="s">
        <v>1903</v>
      </c>
      <c r="U500" t="s">
        <v>1877</v>
      </c>
      <c r="V500" t="s">
        <v>1877</v>
      </c>
      <c r="W500">
        <v>0</v>
      </c>
      <c r="X500">
        <v>4</v>
      </c>
      <c r="Y500">
        <v>0</v>
      </c>
      <c r="Z500">
        <v>2</v>
      </c>
      <c r="AA500">
        <v>3</v>
      </c>
      <c r="AB500">
        <v>3</v>
      </c>
      <c r="AC500">
        <v>5</v>
      </c>
      <c r="AD500">
        <v>5</v>
      </c>
      <c r="AE500">
        <v>4</v>
      </c>
      <c r="AF500">
        <v>3</v>
      </c>
      <c r="AG500">
        <v>4</v>
      </c>
      <c r="AH500">
        <v>3</v>
      </c>
      <c r="AI500">
        <v>4</v>
      </c>
      <c r="AJ500">
        <v>5</v>
      </c>
      <c r="AK500" t="s">
        <v>206</v>
      </c>
    </row>
    <row r="501" spans="1:37" x14ac:dyDescent="0.25">
      <c r="A501" t="s">
        <v>206</v>
      </c>
      <c r="B501" t="s">
        <v>107</v>
      </c>
      <c r="C501" t="s">
        <v>456</v>
      </c>
      <c r="D501" t="s">
        <v>1877</v>
      </c>
      <c r="E501" t="s">
        <v>1867</v>
      </c>
      <c r="G501" t="s">
        <v>1868</v>
      </c>
      <c r="H501" t="s">
        <v>1880</v>
      </c>
      <c r="I501" t="s">
        <v>1883</v>
      </c>
      <c r="J501" t="s">
        <v>1882</v>
      </c>
      <c r="K501" t="s">
        <v>1871</v>
      </c>
      <c r="L501" t="s">
        <v>1871</v>
      </c>
      <c r="M501" t="s">
        <v>1871</v>
      </c>
      <c r="N501" t="s">
        <v>1871</v>
      </c>
      <c r="O501" t="s">
        <v>1871</v>
      </c>
      <c r="P501" t="s">
        <v>1871</v>
      </c>
      <c r="Q501" t="s">
        <v>1871</v>
      </c>
      <c r="R501" t="s">
        <v>1871</v>
      </c>
      <c r="S501" t="s">
        <v>1866</v>
      </c>
      <c r="T501" t="s">
        <v>2192</v>
      </c>
      <c r="U501" t="s">
        <v>1877</v>
      </c>
      <c r="V501" t="s">
        <v>1877</v>
      </c>
      <c r="W501">
        <v>1</v>
      </c>
      <c r="X501">
        <v>5</v>
      </c>
      <c r="Y501">
        <v>0</v>
      </c>
      <c r="Z501">
        <v>3</v>
      </c>
      <c r="AA501">
        <v>2</v>
      </c>
      <c r="AB501">
        <v>3</v>
      </c>
      <c r="AC501">
        <v>5</v>
      </c>
      <c r="AD501">
        <v>5</v>
      </c>
      <c r="AE501">
        <v>5</v>
      </c>
      <c r="AF501">
        <v>5</v>
      </c>
      <c r="AG501">
        <v>5</v>
      </c>
      <c r="AH501">
        <v>5</v>
      </c>
      <c r="AI501">
        <v>5</v>
      </c>
      <c r="AJ501">
        <v>5</v>
      </c>
      <c r="AK501" t="s">
        <v>206</v>
      </c>
    </row>
    <row r="502" spans="1:37" x14ac:dyDescent="0.25">
      <c r="A502" t="s">
        <v>1769</v>
      </c>
      <c r="B502" t="s">
        <v>107</v>
      </c>
      <c r="C502" t="s">
        <v>1232</v>
      </c>
      <c r="D502" t="s">
        <v>1866</v>
      </c>
      <c r="E502" t="s">
        <v>1879</v>
      </c>
      <c r="G502" t="s">
        <v>1878</v>
      </c>
      <c r="H502" t="s">
        <v>1887</v>
      </c>
      <c r="I502" t="s">
        <v>1870</v>
      </c>
      <c r="J502" t="s">
        <v>1866</v>
      </c>
      <c r="K502" t="s">
        <v>1871</v>
      </c>
      <c r="L502" t="s">
        <v>1871</v>
      </c>
      <c r="M502" t="s">
        <v>1871</v>
      </c>
      <c r="N502" t="s">
        <v>1871</v>
      </c>
      <c r="O502" t="s">
        <v>1871</v>
      </c>
      <c r="P502" t="s">
        <v>1871</v>
      </c>
      <c r="Q502" t="s">
        <v>1871</v>
      </c>
      <c r="R502" t="s">
        <v>1871</v>
      </c>
      <c r="S502" t="s">
        <v>1866</v>
      </c>
      <c r="T502" t="s">
        <v>2193</v>
      </c>
      <c r="U502" t="s">
        <v>1877</v>
      </c>
      <c r="V502" t="s">
        <v>1877</v>
      </c>
      <c r="W502">
        <v>0</v>
      </c>
      <c r="X502">
        <v>4</v>
      </c>
      <c r="Y502">
        <v>0</v>
      </c>
      <c r="AA502">
        <v>3</v>
      </c>
      <c r="AB502">
        <v>3</v>
      </c>
      <c r="AC502">
        <v>5</v>
      </c>
      <c r="AD502">
        <v>5</v>
      </c>
      <c r="AE502">
        <v>5</v>
      </c>
      <c r="AF502">
        <v>5</v>
      </c>
      <c r="AG502">
        <v>5</v>
      </c>
      <c r="AH502">
        <v>5</v>
      </c>
      <c r="AI502">
        <v>5</v>
      </c>
      <c r="AJ502">
        <v>5</v>
      </c>
      <c r="AK502" t="s">
        <v>1769</v>
      </c>
    </row>
    <row r="503" spans="1:37" x14ac:dyDescent="0.25">
      <c r="A503" t="s">
        <v>1742</v>
      </c>
      <c r="B503" t="s">
        <v>110</v>
      </c>
      <c r="C503" t="s">
        <v>598</v>
      </c>
      <c r="D503" t="s">
        <v>1866</v>
      </c>
      <c r="E503" t="s">
        <v>1867</v>
      </c>
      <c r="G503" t="s">
        <v>1878</v>
      </c>
      <c r="H503" t="s">
        <v>1880</v>
      </c>
      <c r="I503" t="s">
        <v>1870</v>
      </c>
      <c r="J503" t="s">
        <v>1882</v>
      </c>
      <c r="K503" t="s">
        <v>1871</v>
      </c>
      <c r="L503" t="s">
        <v>1871</v>
      </c>
      <c r="M503" t="s">
        <v>1871</v>
      </c>
      <c r="N503" t="s">
        <v>1872</v>
      </c>
      <c r="O503" t="s">
        <v>1871</v>
      </c>
      <c r="P503" t="s">
        <v>1873</v>
      </c>
      <c r="Q503" t="s">
        <v>1871</v>
      </c>
      <c r="R503" t="s">
        <v>1871</v>
      </c>
      <c r="S503" t="s">
        <v>1866</v>
      </c>
      <c r="T503" t="s">
        <v>1927</v>
      </c>
      <c r="U503" t="s">
        <v>1877</v>
      </c>
      <c r="V503" t="s">
        <v>1877</v>
      </c>
      <c r="W503">
        <v>0</v>
      </c>
      <c r="X503">
        <v>5</v>
      </c>
      <c r="Y503">
        <v>0</v>
      </c>
      <c r="Z503">
        <v>3</v>
      </c>
      <c r="AA503">
        <v>3</v>
      </c>
      <c r="AB503">
        <v>3</v>
      </c>
      <c r="AC503">
        <v>5</v>
      </c>
      <c r="AD503">
        <v>5</v>
      </c>
      <c r="AE503">
        <v>5</v>
      </c>
      <c r="AF503">
        <v>4</v>
      </c>
      <c r="AG503">
        <v>5</v>
      </c>
      <c r="AH503">
        <v>3</v>
      </c>
      <c r="AI503">
        <v>5</v>
      </c>
      <c r="AJ503">
        <v>5</v>
      </c>
      <c r="AK503" t="s">
        <v>1742</v>
      </c>
    </row>
    <row r="504" spans="1:37" x14ac:dyDescent="0.25">
      <c r="A504" t="s">
        <v>1742</v>
      </c>
      <c r="B504" t="s">
        <v>110</v>
      </c>
      <c r="C504" t="s">
        <v>598</v>
      </c>
      <c r="D504" t="s">
        <v>1866</v>
      </c>
      <c r="E504" t="s">
        <v>1867</v>
      </c>
      <c r="G504" t="s">
        <v>1868</v>
      </c>
      <c r="H504" t="s">
        <v>1869</v>
      </c>
      <c r="I504" t="s">
        <v>1870</v>
      </c>
      <c r="J504" t="s">
        <v>1866</v>
      </c>
      <c r="K504" t="s">
        <v>1871</v>
      </c>
      <c r="L504" t="s">
        <v>1871</v>
      </c>
      <c r="M504" t="s">
        <v>1871</v>
      </c>
      <c r="N504" t="s">
        <v>1871</v>
      </c>
      <c r="O504" t="s">
        <v>1871</v>
      </c>
      <c r="P504" t="s">
        <v>1871</v>
      </c>
      <c r="Q504" t="s">
        <v>1871</v>
      </c>
      <c r="R504" t="s">
        <v>1871</v>
      </c>
      <c r="S504" t="s">
        <v>1866</v>
      </c>
      <c r="T504" t="s">
        <v>2194</v>
      </c>
      <c r="U504" t="s">
        <v>1877</v>
      </c>
      <c r="V504" t="s">
        <v>1877</v>
      </c>
      <c r="W504">
        <v>0</v>
      </c>
      <c r="X504">
        <v>5</v>
      </c>
      <c r="Y504">
        <v>0</v>
      </c>
      <c r="Z504">
        <v>2</v>
      </c>
      <c r="AA504">
        <v>2</v>
      </c>
      <c r="AB504">
        <v>3</v>
      </c>
      <c r="AC504">
        <v>5</v>
      </c>
      <c r="AD504">
        <v>5</v>
      </c>
      <c r="AE504">
        <v>5</v>
      </c>
      <c r="AF504">
        <v>5</v>
      </c>
      <c r="AG504">
        <v>5</v>
      </c>
      <c r="AH504">
        <v>5</v>
      </c>
      <c r="AI504">
        <v>5</v>
      </c>
      <c r="AJ504">
        <v>5</v>
      </c>
      <c r="AK504" t="s">
        <v>1742</v>
      </c>
    </row>
    <row r="505" spans="1:37" x14ac:dyDescent="0.25">
      <c r="A505" t="s">
        <v>208</v>
      </c>
      <c r="B505" t="s">
        <v>110</v>
      </c>
      <c r="C505" t="s">
        <v>452</v>
      </c>
      <c r="D505" t="s">
        <v>1866</v>
      </c>
      <c r="E505" t="s">
        <v>1884</v>
      </c>
      <c r="G505" t="s">
        <v>1878</v>
      </c>
      <c r="H505" t="s">
        <v>1869</v>
      </c>
      <c r="I505" t="s">
        <v>1870</v>
      </c>
      <c r="J505" t="s">
        <v>1882</v>
      </c>
      <c r="K505" t="s">
        <v>1871</v>
      </c>
      <c r="L505" t="s">
        <v>1871</v>
      </c>
      <c r="M505" t="s">
        <v>1871</v>
      </c>
      <c r="N505" t="s">
        <v>1871</v>
      </c>
      <c r="O505" t="s">
        <v>1871</v>
      </c>
      <c r="P505" t="s">
        <v>1871</v>
      </c>
      <c r="Q505" t="s">
        <v>1871</v>
      </c>
      <c r="R505" t="s">
        <v>1871</v>
      </c>
      <c r="S505" t="s">
        <v>1866</v>
      </c>
      <c r="T505" t="s">
        <v>1945</v>
      </c>
      <c r="U505" t="s">
        <v>1877</v>
      </c>
      <c r="V505" t="s">
        <v>1877</v>
      </c>
      <c r="W505">
        <v>0</v>
      </c>
      <c r="X505">
        <v>3</v>
      </c>
      <c r="Y505">
        <v>0</v>
      </c>
      <c r="Z505">
        <v>2</v>
      </c>
      <c r="AA505">
        <v>3</v>
      </c>
      <c r="AB505">
        <v>3</v>
      </c>
      <c r="AC505">
        <v>5</v>
      </c>
      <c r="AD505">
        <v>5</v>
      </c>
      <c r="AE505">
        <v>5</v>
      </c>
      <c r="AF505">
        <v>5</v>
      </c>
      <c r="AG505">
        <v>5</v>
      </c>
      <c r="AH505">
        <v>5</v>
      </c>
      <c r="AI505">
        <v>5</v>
      </c>
      <c r="AJ505">
        <v>5</v>
      </c>
      <c r="AK505" t="s">
        <v>208</v>
      </c>
    </row>
    <row r="506" spans="1:37" x14ac:dyDescent="0.25">
      <c r="A506" t="s">
        <v>1224</v>
      </c>
      <c r="B506" t="s">
        <v>110</v>
      </c>
      <c r="C506" t="s">
        <v>454</v>
      </c>
      <c r="D506" t="s">
        <v>1866</v>
      </c>
      <c r="E506" t="s">
        <v>1867</v>
      </c>
      <c r="G506" t="s">
        <v>1878</v>
      </c>
      <c r="H506" t="s">
        <v>1887</v>
      </c>
      <c r="I506" t="s">
        <v>1883</v>
      </c>
      <c r="J506" t="s">
        <v>1882</v>
      </c>
      <c r="K506" t="s">
        <v>1871</v>
      </c>
      <c r="L506" t="s">
        <v>1871</v>
      </c>
      <c r="M506" t="s">
        <v>1871</v>
      </c>
      <c r="N506" t="s">
        <v>1872</v>
      </c>
      <c r="O506" t="s">
        <v>1871</v>
      </c>
      <c r="P506" t="s">
        <v>1871</v>
      </c>
      <c r="Q506" t="s">
        <v>1871</v>
      </c>
      <c r="R506" t="s">
        <v>1871</v>
      </c>
      <c r="S506" t="s">
        <v>1866</v>
      </c>
      <c r="T506" t="s">
        <v>2195</v>
      </c>
      <c r="U506" t="s">
        <v>1877</v>
      </c>
      <c r="V506" t="s">
        <v>1877</v>
      </c>
      <c r="W506">
        <v>0</v>
      </c>
      <c r="X506">
        <v>5</v>
      </c>
      <c r="Y506">
        <v>0</v>
      </c>
      <c r="AA506">
        <v>3</v>
      </c>
      <c r="AB506">
        <v>3</v>
      </c>
      <c r="AC506">
        <v>5</v>
      </c>
      <c r="AD506">
        <v>5</v>
      </c>
      <c r="AE506">
        <v>5</v>
      </c>
      <c r="AF506">
        <v>4</v>
      </c>
      <c r="AG506">
        <v>5</v>
      </c>
      <c r="AH506">
        <v>5</v>
      </c>
      <c r="AI506">
        <v>5</v>
      </c>
      <c r="AJ506">
        <v>5</v>
      </c>
      <c r="AK506" t="s">
        <v>1224</v>
      </c>
    </row>
    <row r="507" spans="1:37" x14ac:dyDescent="0.25">
      <c r="A507" t="s">
        <v>1224</v>
      </c>
      <c r="B507" t="s">
        <v>110</v>
      </c>
      <c r="C507" t="s">
        <v>454</v>
      </c>
      <c r="D507" t="s">
        <v>1866</v>
      </c>
      <c r="E507" t="s">
        <v>1867</v>
      </c>
      <c r="G507" t="s">
        <v>1878</v>
      </c>
      <c r="H507" t="s">
        <v>1880</v>
      </c>
      <c r="I507" t="s">
        <v>1883</v>
      </c>
      <c r="J507" t="s">
        <v>1866</v>
      </c>
      <c r="K507" t="s">
        <v>1871</v>
      </c>
      <c r="L507" t="s">
        <v>1871</v>
      </c>
      <c r="M507" t="s">
        <v>1871</v>
      </c>
      <c r="N507" t="s">
        <v>1871</v>
      </c>
      <c r="O507" t="s">
        <v>1871</v>
      </c>
      <c r="P507" t="s">
        <v>1871</v>
      </c>
      <c r="Q507" t="s">
        <v>1871</v>
      </c>
      <c r="R507" t="s">
        <v>1871</v>
      </c>
      <c r="S507" t="s">
        <v>1866</v>
      </c>
      <c r="T507" t="s">
        <v>1903</v>
      </c>
      <c r="U507" t="s">
        <v>1877</v>
      </c>
      <c r="V507" t="s">
        <v>1877</v>
      </c>
      <c r="W507">
        <v>0</v>
      </c>
      <c r="X507">
        <v>5</v>
      </c>
      <c r="Y507">
        <v>0</v>
      </c>
      <c r="Z507">
        <v>3</v>
      </c>
      <c r="AA507">
        <v>3</v>
      </c>
      <c r="AB507">
        <v>3</v>
      </c>
      <c r="AC507">
        <v>5</v>
      </c>
      <c r="AD507">
        <v>5</v>
      </c>
      <c r="AE507">
        <v>5</v>
      </c>
      <c r="AF507">
        <v>5</v>
      </c>
      <c r="AG507">
        <v>5</v>
      </c>
      <c r="AH507">
        <v>5</v>
      </c>
      <c r="AI507">
        <v>5</v>
      </c>
      <c r="AJ507">
        <v>5</v>
      </c>
      <c r="AK507" t="s">
        <v>1224</v>
      </c>
    </row>
    <row r="508" spans="1:37" x14ac:dyDescent="0.25">
      <c r="A508" t="s">
        <v>1444</v>
      </c>
      <c r="B508" t="s">
        <v>33</v>
      </c>
      <c r="C508" t="s">
        <v>524</v>
      </c>
      <c r="D508" t="s">
        <v>1866</v>
      </c>
      <c r="E508" t="s">
        <v>1884</v>
      </c>
      <c r="F508" t="s">
        <v>2196</v>
      </c>
      <c r="G508" t="s">
        <v>1888</v>
      </c>
      <c r="H508" t="s">
        <v>1887</v>
      </c>
      <c r="I508" t="s">
        <v>1870</v>
      </c>
      <c r="J508" t="s">
        <v>1866</v>
      </c>
      <c r="K508" t="s">
        <v>1873</v>
      </c>
      <c r="L508" t="s">
        <v>1873</v>
      </c>
      <c r="M508" t="s">
        <v>1873</v>
      </c>
      <c r="N508" t="s">
        <v>1873</v>
      </c>
      <c r="O508" t="s">
        <v>1873</v>
      </c>
      <c r="P508" t="s">
        <v>1873</v>
      </c>
      <c r="Q508" t="s">
        <v>1873</v>
      </c>
      <c r="R508" t="s">
        <v>1873</v>
      </c>
      <c r="S508" t="s">
        <v>2197</v>
      </c>
      <c r="T508" t="s">
        <v>2198</v>
      </c>
      <c r="U508" t="s">
        <v>1876</v>
      </c>
      <c r="V508" t="s">
        <v>1877</v>
      </c>
      <c r="W508">
        <v>0</v>
      </c>
      <c r="X508">
        <v>3</v>
      </c>
      <c r="Y508">
        <v>1</v>
      </c>
      <c r="AA508">
        <v>1</v>
      </c>
      <c r="AB508">
        <v>2</v>
      </c>
      <c r="AC508">
        <v>3</v>
      </c>
      <c r="AD508">
        <v>3</v>
      </c>
      <c r="AE508">
        <v>3</v>
      </c>
      <c r="AF508">
        <v>3</v>
      </c>
      <c r="AG508">
        <v>3</v>
      </c>
      <c r="AH508">
        <v>3</v>
      </c>
      <c r="AI508">
        <v>3</v>
      </c>
      <c r="AJ508">
        <v>3</v>
      </c>
      <c r="AK508" t="s">
        <v>1444</v>
      </c>
    </row>
    <row r="509" spans="1:37" x14ac:dyDescent="0.25">
      <c r="A509" t="s">
        <v>188</v>
      </c>
      <c r="B509" t="s">
        <v>40</v>
      </c>
      <c r="C509" t="s">
        <v>368</v>
      </c>
      <c r="D509" t="s">
        <v>1877</v>
      </c>
      <c r="E509" t="s">
        <v>1879</v>
      </c>
      <c r="F509" t="s">
        <v>2199</v>
      </c>
      <c r="G509" t="s">
        <v>1888</v>
      </c>
      <c r="H509" t="s">
        <v>1885</v>
      </c>
      <c r="I509" t="s">
        <v>1883</v>
      </c>
      <c r="J509" t="s">
        <v>1886</v>
      </c>
      <c r="K509" t="s">
        <v>1873</v>
      </c>
      <c r="L509" t="s">
        <v>1873</v>
      </c>
      <c r="M509" t="s">
        <v>1873</v>
      </c>
      <c r="N509" t="s">
        <v>1873</v>
      </c>
      <c r="O509" t="s">
        <v>1872</v>
      </c>
      <c r="P509" t="s">
        <v>1874</v>
      </c>
      <c r="Q509" t="s">
        <v>1873</v>
      </c>
      <c r="R509" t="s">
        <v>1872</v>
      </c>
      <c r="S509" t="s">
        <v>2200</v>
      </c>
      <c r="T509" t="s">
        <v>2201</v>
      </c>
      <c r="U509" t="s">
        <v>1877</v>
      </c>
      <c r="V509" t="s">
        <v>1877</v>
      </c>
      <c r="W509">
        <v>1</v>
      </c>
      <c r="X509">
        <v>4</v>
      </c>
      <c r="Y509">
        <v>1</v>
      </c>
      <c r="Z509">
        <v>1</v>
      </c>
      <c r="AA509">
        <v>1</v>
      </c>
      <c r="AB509">
        <v>3</v>
      </c>
      <c r="AC509">
        <v>3</v>
      </c>
      <c r="AD509">
        <v>3</v>
      </c>
      <c r="AE509">
        <v>3</v>
      </c>
      <c r="AF509">
        <v>3</v>
      </c>
      <c r="AG509">
        <v>4</v>
      </c>
      <c r="AH509">
        <v>2</v>
      </c>
      <c r="AI509">
        <v>3</v>
      </c>
      <c r="AJ509">
        <v>4</v>
      </c>
      <c r="AK509" t="s">
        <v>188</v>
      </c>
    </row>
    <row r="510" spans="1:37" x14ac:dyDescent="0.25">
      <c r="A510" t="s">
        <v>188</v>
      </c>
      <c r="B510" t="s">
        <v>40</v>
      </c>
      <c r="C510" t="s">
        <v>368</v>
      </c>
      <c r="D510" t="s">
        <v>1877</v>
      </c>
      <c r="E510" t="s">
        <v>1879</v>
      </c>
      <c r="F510" t="s">
        <v>2202</v>
      </c>
      <c r="G510" t="s">
        <v>1868</v>
      </c>
      <c r="H510" t="s">
        <v>1869</v>
      </c>
      <c r="I510" t="s">
        <v>1870</v>
      </c>
      <c r="J510" t="s">
        <v>1886</v>
      </c>
      <c r="K510" t="s">
        <v>1873</v>
      </c>
      <c r="L510" t="s">
        <v>1873</v>
      </c>
      <c r="M510" t="s">
        <v>1873</v>
      </c>
      <c r="N510" t="s">
        <v>1873</v>
      </c>
      <c r="O510" t="s">
        <v>1873</v>
      </c>
      <c r="P510" t="s">
        <v>1873</v>
      </c>
      <c r="Q510" t="s">
        <v>1873</v>
      </c>
      <c r="R510" t="s">
        <v>1873</v>
      </c>
      <c r="S510" t="s">
        <v>2203</v>
      </c>
      <c r="T510" t="s">
        <v>2153</v>
      </c>
      <c r="U510" t="s">
        <v>1877</v>
      </c>
      <c r="V510" t="s">
        <v>1877</v>
      </c>
      <c r="W510">
        <v>1</v>
      </c>
      <c r="X510">
        <v>4</v>
      </c>
      <c r="Y510">
        <v>1</v>
      </c>
      <c r="Z510">
        <v>2</v>
      </c>
      <c r="AA510">
        <v>2</v>
      </c>
      <c r="AB510">
        <v>3</v>
      </c>
      <c r="AC510">
        <v>3</v>
      </c>
      <c r="AD510">
        <v>3</v>
      </c>
      <c r="AE510">
        <v>3</v>
      </c>
      <c r="AF510">
        <v>3</v>
      </c>
      <c r="AG510">
        <v>3</v>
      </c>
      <c r="AH510">
        <v>3</v>
      </c>
      <c r="AI510">
        <v>3</v>
      </c>
      <c r="AJ510">
        <v>3</v>
      </c>
      <c r="AK510" t="s">
        <v>188</v>
      </c>
    </row>
    <row r="511" spans="1:37" x14ac:dyDescent="0.25">
      <c r="A511" t="s">
        <v>811</v>
      </c>
      <c r="B511" t="s">
        <v>43</v>
      </c>
      <c r="C511" t="s">
        <v>500</v>
      </c>
      <c r="D511" t="s">
        <v>1866</v>
      </c>
      <c r="E511" t="s">
        <v>1879</v>
      </c>
      <c r="F511" t="s">
        <v>2204</v>
      </c>
      <c r="G511" t="s">
        <v>1878</v>
      </c>
      <c r="H511" t="s">
        <v>1869</v>
      </c>
      <c r="I511" t="s">
        <v>1883</v>
      </c>
      <c r="J511" t="s">
        <v>1882</v>
      </c>
      <c r="K511" t="s">
        <v>1873</v>
      </c>
      <c r="L511" t="s">
        <v>1873</v>
      </c>
      <c r="M511" t="s">
        <v>1873</v>
      </c>
      <c r="N511" t="s">
        <v>1872</v>
      </c>
      <c r="O511" t="s">
        <v>1871</v>
      </c>
      <c r="P511" t="s">
        <v>1874</v>
      </c>
      <c r="Q511" t="s">
        <v>1872</v>
      </c>
      <c r="R511" t="s">
        <v>1874</v>
      </c>
      <c r="S511" t="s">
        <v>1966</v>
      </c>
      <c r="T511" t="s">
        <v>2205</v>
      </c>
      <c r="U511" t="s">
        <v>1877</v>
      </c>
      <c r="V511" t="s">
        <v>1877</v>
      </c>
      <c r="W511">
        <v>0</v>
      </c>
      <c r="X511">
        <v>4</v>
      </c>
      <c r="Y511">
        <v>1</v>
      </c>
      <c r="Z511">
        <v>2</v>
      </c>
      <c r="AA511">
        <v>3</v>
      </c>
      <c r="AB511">
        <v>3</v>
      </c>
      <c r="AC511">
        <v>3</v>
      </c>
      <c r="AD511">
        <v>3</v>
      </c>
      <c r="AE511">
        <v>3</v>
      </c>
      <c r="AF511">
        <v>4</v>
      </c>
      <c r="AG511">
        <v>5</v>
      </c>
      <c r="AH511">
        <v>2</v>
      </c>
      <c r="AI511">
        <v>4</v>
      </c>
      <c r="AJ511">
        <v>2</v>
      </c>
      <c r="AK511" t="s">
        <v>811</v>
      </c>
    </row>
    <row r="512" spans="1:37" x14ac:dyDescent="0.25">
      <c r="A512" t="s">
        <v>190</v>
      </c>
      <c r="B512" t="s">
        <v>47</v>
      </c>
      <c r="C512" t="s">
        <v>472</v>
      </c>
      <c r="D512" t="s">
        <v>1877</v>
      </c>
      <c r="E512" t="s">
        <v>1879</v>
      </c>
      <c r="F512" t="s">
        <v>2206</v>
      </c>
      <c r="G512" t="s">
        <v>1888</v>
      </c>
      <c r="H512" t="s">
        <v>1885</v>
      </c>
      <c r="I512" t="s">
        <v>1881</v>
      </c>
      <c r="J512" t="s">
        <v>1886</v>
      </c>
      <c r="K512" t="s">
        <v>1873</v>
      </c>
      <c r="L512" t="s">
        <v>1873</v>
      </c>
      <c r="M512" t="s">
        <v>1873</v>
      </c>
      <c r="N512" t="s">
        <v>1873</v>
      </c>
      <c r="O512" t="s">
        <v>1873</v>
      </c>
      <c r="P512" t="s">
        <v>1873</v>
      </c>
      <c r="Q512" t="s">
        <v>1873</v>
      </c>
      <c r="R512" t="s">
        <v>1873</v>
      </c>
      <c r="S512" t="s">
        <v>1926</v>
      </c>
      <c r="T512" t="s">
        <v>1927</v>
      </c>
      <c r="U512" t="s">
        <v>1876</v>
      </c>
      <c r="V512" t="s">
        <v>1877</v>
      </c>
      <c r="W512">
        <v>1</v>
      </c>
      <c r="X512">
        <v>4</v>
      </c>
      <c r="Y512">
        <v>1</v>
      </c>
      <c r="Z512">
        <v>1</v>
      </c>
      <c r="AA512">
        <v>1</v>
      </c>
      <c r="AB512">
        <v>2</v>
      </c>
      <c r="AC512">
        <v>3</v>
      </c>
      <c r="AD512">
        <v>3</v>
      </c>
      <c r="AE512">
        <v>3</v>
      </c>
      <c r="AF512">
        <v>3</v>
      </c>
      <c r="AG512">
        <v>3</v>
      </c>
      <c r="AH512">
        <v>3</v>
      </c>
      <c r="AI512">
        <v>3</v>
      </c>
      <c r="AJ512">
        <v>3</v>
      </c>
      <c r="AK512" t="s">
        <v>190</v>
      </c>
    </row>
    <row r="513" spans="1:37" x14ac:dyDescent="0.25">
      <c r="A513" t="s">
        <v>1089</v>
      </c>
      <c r="B513" t="s">
        <v>47</v>
      </c>
      <c r="C513" t="s">
        <v>1088</v>
      </c>
      <c r="D513" t="s">
        <v>1877</v>
      </c>
      <c r="E513" t="s">
        <v>1879</v>
      </c>
      <c r="F513" t="s">
        <v>2207</v>
      </c>
      <c r="G513" t="s">
        <v>1888</v>
      </c>
      <c r="H513" t="s">
        <v>1869</v>
      </c>
      <c r="I513" t="s">
        <v>1870</v>
      </c>
      <c r="J513" t="s">
        <v>1866</v>
      </c>
      <c r="K513" t="s">
        <v>1873</v>
      </c>
      <c r="L513" t="s">
        <v>1873</v>
      </c>
      <c r="M513" t="s">
        <v>1871</v>
      </c>
      <c r="N513" t="s">
        <v>1872</v>
      </c>
      <c r="O513" t="s">
        <v>1871</v>
      </c>
      <c r="P513" t="s">
        <v>1874</v>
      </c>
      <c r="Q513" t="s">
        <v>1872</v>
      </c>
      <c r="R513" t="s">
        <v>1872</v>
      </c>
      <c r="S513" t="s">
        <v>2208</v>
      </c>
      <c r="T513" t="s">
        <v>2209</v>
      </c>
      <c r="U513" t="s">
        <v>1876</v>
      </c>
      <c r="V513" t="s">
        <v>1877</v>
      </c>
      <c r="W513">
        <v>1</v>
      </c>
      <c r="X513">
        <v>4</v>
      </c>
      <c r="Y513">
        <v>1</v>
      </c>
      <c r="Z513">
        <v>2</v>
      </c>
      <c r="AA513">
        <v>1</v>
      </c>
      <c r="AB513">
        <v>2</v>
      </c>
      <c r="AC513">
        <v>3</v>
      </c>
      <c r="AD513">
        <v>3</v>
      </c>
      <c r="AE513">
        <v>5</v>
      </c>
      <c r="AF513">
        <v>4</v>
      </c>
      <c r="AG513">
        <v>5</v>
      </c>
      <c r="AH513">
        <v>2</v>
      </c>
      <c r="AI513">
        <v>4</v>
      </c>
      <c r="AJ513">
        <v>4</v>
      </c>
      <c r="AK513" t="s">
        <v>1089</v>
      </c>
    </row>
    <row r="514" spans="1:37" x14ac:dyDescent="0.25">
      <c r="A514" t="s">
        <v>644</v>
      </c>
      <c r="B514" t="s">
        <v>62</v>
      </c>
      <c r="C514" t="s">
        <v>374</v>
      </c>
      <c r="D514" t="s">
        <v>1866</v>
      </c>
      <c r="E514" t="s">
        <v>1884</v>
      </c>
      <c r="F514" t="s">
        <v>2199</v>
      </c>
      <c r="G514" t="s">
        <v>1888</v>
      </c>
      <c r="H514" t="s">
        <v>1887</v>
      </c>
      <c r="I514" t="s">
        <v>1870</v>
      </c>
      <c r="J514" t="s">
        <v>1886</v>
      </c>
      <c r="K514" t="s">
        <v>1873</v>
      </c>
      <c r="L514" t="s">
        <v>1873</v>
      </c>
      <c r="M514" t="s">
        <v>1873</v>
      </c>
      <c r="N514" t="s">
        <v>1873</v>
      </c>
      <c r="O514" t="s">
        <v>1873</v>
      </c>
      <c r="P514" t="s">
        <v>1872</v>
      </c>
      <c r="Q514" t="s">
        <v>1872</v>
      </c>
      <c r="R514" t="s">
        <v>1873</v>
      </c>
      <c r="S514" t="s">
        <v>2210</v>
      </c>
      <c r="T514" t="s">
        <v>2211</v>
      </c>
      <c r="U514" t="s">
        <v>1877</v>
      </c>
      <c r="V514" t="s">
        <v>1877</v>
      </c>
      <c r="W514">
        <v>0</v>
      </c>
      <c r="X514">
        <v>3</v>
      </c>
      <c r="Y514">
        <v>1</v>
      </c>
      <c r="AA514">
        <v>1</v>
      </c>
      <c r="AB514">
        <v>3</v>
      </c>
      <c r="AC514">
        <v>3</v>
      </c>
      <c r="AD514">
        <v>3</v>
      </c>
      <c r="AE514">
        <v>3</v>
      </c>
      <c r="AF514">
        <v>3</v>
      </c>
      <c r="AG514">
        <v>3</v>
      </c>
      <c r="AH514">
        <v>4</v>
      </c>
      <c r="AI514">
        <v>4</v>
      </c>
      <c r="AJ514">
        <v>3</v>
      </c>
      <c r="AK514" t="s">
        <v>644</v>
      </c>
    </row>
    <row r="515" spans="1:37" x14ac:dyDescent="0.25">
      <c r="A515" t="s">
        <v>194</v>
      </c>
      <c r="B515" t="s">
        <v>62</v>
      </c>
      <c r="C515" t="s">
        <v>450</v>
      </c>
      <c r="D515" t="s">
        <v>1877</v>
      </c>
      <c r="E515" t="s">
        <v>1884</v>
      </c>
      <c r="F515" t="s">
        <v>2212</v>
      </c>
      <c r="G515" t="s">
        <v>1878</v>
      </c>
      <c r="H515" t="s">
        <v>1887</v>
      </c>
      <c r="I515" t="s">
        <v>1870</v>
      </c>
      <c r="J515" t="s">
        <v>1882</v>
      </c>
      <c r="K515" t="s">
        <v>1873</v>
      </c>
      <c r="L515" t="s">
        <v>1873</v>
      </c>
      <c r="M515" t="s">
        <v>1873</v>
      </c>
      <c r="N515" t="s">
        <v>1873</v>
      </c>
      <c r="O515" t="s">
        <v>1873</v>
      </c>
      <c r="P515" t="s">
        <v>1873</v>
      </c>
      <c r="Q515" t="s">
        <v>1873</v>
      </c>
      <c r="R515" t="s">
        <v>1873</v>
      </c>
      <c r="S515" t="s">
        <v>1889</v>
      </c>
      <c r="T515" t="s">
        <v>1945</v>
      </c>
      <c r="U515" t="s">
        <v>1876</v>
      </c>
      <c r="V515" t="s">
        <v>1877</v>
      </c>
      <c r="W515">
        <v>1</v>
      </c>
      <c r="X515">
        <v>3</v>
      </c>
      <c r="Y515">
        <v>1</v>
      </c>
      <c r="AA515">
        <v>3</v>
      </c>
      <c r="AB515">
        <v>2</v>
      </c>
      <c r="AC515">
        <v>3</v>
      </c>
      <c r="AD515">
        <v>3</v>
      </c>
      <c r="AE515">
        <v>3</v>
      </c>
      <c r="AF515">
        <v>3</v>
      </c>
      <c r="AG515">
        <v>3</v>
      </c>
      <c r="AH515">
        <v>3</v>
      </c>
      <c r="AI515">
        <v>3</v>
      </c>
      <c r="AJ515">
        <v>3</v>
      </c>
      <c r="AK515" t="s">
        <v>194</v>
      </c>
    </row>
    <row r="516" spans="1:37" x14ac:dyDescent="0.25">
      <c r="A516" t="s">
        <v>657</v>
      </c>
      <c r="B516" t="s">
        <v>64</v>
      </c>
      <c r="C516" t="s">
        <v>406</v>
      </c>
      <c r="D516" t="s">
        <v>1877</v>
      </c>
      <c r="E516" t="s">
        <v>1884</v>
      </c>
      <c r="F516" t="s">
        <v>2196</v>
      </c>
      <c r="G516" t="s">
        <v>1888</v>
      </c>
      <c r="H516" t="s">
        <v>1869</v>
      </c>
      <c r="I516" t="s">
        <v>1870</v>
      </c>
      <c r="J516" t="s">
        <v>1882</v>
      </c>
      <c r="K516" t="s">
        <v>1873</v>
      </c>
      <c r="L516" t="s">
        <v>1872</v>
      </c>
      <c r="M516" t="s">
        <v>1872</v>
      </c>
      <c r="N516" t="s">
        <v>1873</v>
      </c>
      <c r="O516" t="s">
        <v>1872</v>
      </c>
      <c r="P516" t="s">
        <v>1871</v>
      </c>
      <c r="Q516" t="s">
        <v>1872</v>
      </c>
      <c r="R516" t="s">
        <v>1871</v>
      </c>
      <c r="S516" t="s">
        <v>2213</v>
      </c>
      <c r="T516" t="s">
        <v>2214</v>
      </c>
      <c r="U516" t="s">
        <v>1877</v>
      </c>
      <c r="V516" t="s">
        <v>1877</v>
      </c>
      <c r="W516">
        <v>1</v>
      </c>
      <c r="X516">
        <v>3</v>
      </c>
      <c r="Y516">
        <v>1</v>
      </c>
      <c r="Z516">
        <v>2</v>
      </c>
      <c r="AA516">
        <v>1</v>
      </c>
      <c r="AB516">
        <v>3</v>
      </c>
      <c r="AC516">
        <v>3</v>
      </c>
      <c r="AD516">
        <v>4</v>
      </c>
      <c r="AE516">
        <v>4</v>
      </c>
      <c r="AF516">
        <v>3</v>
      </c>
      <c r="AG516">
        <v>4</v>
      </c>
      <c r="AH516">
        <v>5</v>
      </c>
      <c r="AI516">
        <v>4</v>
      </c>
      <c r="AJ516">
        <v>5</v>
      </c>
      <c r="AK516" t="s">
        <v>657</v>
      </c>
    </row>
    <row r="517" spans="1:37" x14ac:dyDescent="0.25">
      <c r="A517" t="s">
        <v>657</v>
      </c>
      <c r="B517" t="s">
        <v>64</v>
      </c>
      <c r="C517" t="s">
        <v>406</v>
      </c>
      <c r="D517" t="s">
        <v>1877</v>
      </c>
      <c r="E517" t="s">
        <v>1884</v>
      </c>
      <c r="F517" t="s">
        <v>2215</v>
      </c>
      <c r="G517" t="s">
        <v>1888</v>
      </c>
      <c r="H517" t="s">
        <v>1885</v>
      </c>
      <c r="I517" t="s">
        <v>1870</v>
      </c>
      <c r="J517" t="s">
        <v>1866</v>
      </c>
      <c r="K517" t="s">
        <v>1873</v>
      </c>
      <c r="L517" t="s">
        <v>1873</v>
      </c>
      <c r="M517" t="s">
        <v>1873</v>
      </c>
      <c r="N517" t="s">
        <v>1873</v>
      </c>
      <c r="O517" t="s">
        <v>1873</v>
      </c>
      <c r="P517" t="s">
        <v>1873</v>
      </c>
      <c r="Q517" t="s">
        <v>1873</v>
      </c>
      <c r="R517" t="s">
        <v>1873</v>
      </c>
      <c r="S517" t="s">
        <v>2216</v>
      </c>
      <c r="T517" t="s">
        <v>2217</v>
      </c>
      <c r="U517" t="s">
        <v>1866</v>
      </c>
      <c r="V517" t="s">
        <v>1877</v>
      </c>
      <c r="W517">
        <v>1</v>
      </c>
      <c r="X517">
        <v>3</v>
      </c>
      <c r="Y517">
        <v>1</v>
      </c>
      <c r="Z517">
        <v>1</v>
      </c>
      <c r="AA517">
        <v>1</v>
      </c>
      <c r="AB517">
        <v>1</v>
      </c>
      <c r="AC517">
        <v>3</v>
      </c>
      <c r="AD517">
        <v>3</v>
      </c>
      <c r="AE517">
        <v>3</v>
      </c>
      <c r="AF517">
        <v>3</v>
      </c>
      <c r="AG517">
        <v>3</v>
      </c>
      <c r="AH517">
        <v>3</v>
      </c>
      <c r="AI517">
        <v>3</v>
      </c>
      <c r="AJ517">
        <v>3</v>
      </c>
      <c r="AK517" t="s">
        <v>657</v>
      </c>
    </row>
    <row r="518" spans="1:37" x14ac:dyDescent="0.25">
      <c r="A518" t="s">
        <v>657</v>
      </c>
      <c r="B518" t="s">
        <v>64</v>
      </c>
      <c r="C518" t="s">
        <v>406</v>
      </c>
      <c r="D518" t="s">
        <v>1866</v>
      </c>
      <c r="E518" t="s">
        <v>1894</v>
      </c>
      <c r="F518" t="s">
        <v>2218</v>
      </c>
      <c r="G518" t="s">
        <v>1868</v>
      </c>
      <c r="H518" t="s">
        <v>1887</v>
      </c>
      <c r="I518" t="s">
        <v>1883</v>
      </c>
      <c r="J518" t="s">
        <v>1866</v>
      </c>
      <c r="K518" t="s">
        <v>1873</v>
      </c>
      <c r="L518" t="s">
        <v>1873</v>
      </c>
      <c r="M518" t="s">
        <v>1873</v>
      </c>
      <c r="N518" t="s">
        <v>1873</v>
      </c>
      <c r="O518" t="s">
        <v>1873</v>
      </c>
      <c r="P518" t="s">
        <v>1873</v>
      </c>
      <c r="Q518" t="s">
        <v>1873</v>
      </c>
      <c r="R518" t="s">
        <v>1873</v>
      </c>
      <c r="S518" t="s">
        <v>2219</v>
      </c>
      <c r="T518" t="s">
        <v>2220</v>
      </c>
      <c r="U518" t="s">
        <v>1866</v>
      </c>
      <c r="V518" t="s">
        <v>1866</v>
      </c>
      <c r="W518">
        <v>0</v>
      </c>
      <c r="X518">
        <v>1</v>
      </c>
      <c r="Y518">
        <v>1</v>
      </c>
      <c r="AA518">
        <v>2</v>
      </c>
      <c r="AB518">
        <v>1</v>
      </c>
      <c r="AC518">
        <v>3</v>
      </c>
      <c r="AD518">
        <v>3</v>
      </c>
      <c r="AE518">
        <v>3</v>
      </c>
      <c r="AF518">
        <v>3</v>
      </c>
      <c r="AG518">
        <v>3</v>
      </c>
      <c r="AH518">
        <v>3</v>
      </c>
      <c r="AI518">
        <v>3</v>
      </c>
      <c r="AJ518">
        <v>3</v>
      </c>
      <c r="AK518" t="s">
        <v>657</v>
      </c>
    </row>
    <row r="519" spans="1:37" x14ac:dyDescent="0.25">
      <c r="A519" t="s">
        <v>657</v>
      </c>
      <c r="B519" t="s">
        <v>64</v>
      </c>
      <c r="C519" t="s">
        <v>406</v>
      </c>
      <c r="D519" t="s">
        <v>1877</v>
      </c>
      <c r="E519" t="s">
        <v>1879</v>
      </c>
      <c r="F519" t="s">
        <v>2221</v>
      </c>
      <c r="G519" t="s">
        <v>1888</v>
      </c>
      <c r="H519" t="s">
        <v>1880</v>
      </c>
      <c r="I519" t="s">
        <v>1870</v>
      </c>
      <c r="J519" t="s">
        <v>1866</v>
      </c>
      <c r="K519" t="s">
        <v>1875</v>
      </c>
      <c r="L519" t="s">
        <v>1871</v>
      </c>
      <c r="M519" t="s">
        <v>1871</v>
      </c>
      <c r="N519" t="s">
        <v>1871</v>
      </c>
      <c r="O519" t="s">
        <v>1871</v>
      </c>
      <c r="P519" t="s">
        <v>1871</v>
      </c>
      <c r="Q519" t="s">
        <v>1871</v>
      </c>
      <c r="R519" t="s">
        <v>1871</v>
      </c>
      <c r="S519" t="s">
        <v>1903</v>
      </c>
      <c r="T519" t="s">
        <v>1903</v>
      </c>
      <c r="U519" t="s">
        <v>1877</v>
      </c>
      <c r="V519" t="s">
        <v>1877</v>
      </c>
      <c r="W519">
        <v>1</v>
      </c>
      <c r="X519">
        <v>4</v>
      </c>
      <c r="Y519">
        <v>1</v>
      </c>
      <c r="Z519">
        <v>3</v>
      </c>
      <c r="AA519">
        <v>1</v>
      </c>
      <c r="AB519">
        <v>3</v>
      </c>
      <c r="AC519">
        <v>1</v>
      </c>
      <c r="AD519">
        <v>5</v>
      </c>
      <c r="AE519">
        <v>5</v>
      </c>
      <c r="AF519">
        <v>5</v>
      </c>
      <c r="AG519">
        <v>5</v>
      </c>
      <c r="AH519">
        <v>5</v>
      </c>
      <c r="AI519">
        <v>5</v>
      </c>
      <c r="AJ519">
        <v>5</v>
      </c>
      <c r="AK519" t="s">
        <v>657</v>
      </c>
    </row>
    <row r="520" spans="1:37" x14ac:dyDescent="0.25">
      <c r="A520" t="s">
        <v>1645</v>
      </c>
      <c r="B520" t="s">
        <v>69</v>
      </c>
      <c r="C520" t="s">
        <v>460</v>
      </c>
      <c r="D520" t="s">
        <v>1866</v>
      </c>
      <c r="E520" t="s">
        <v>1879</v>
      </c>
      <c r="F520" t="s">
        <v>2222</v>
      </c>
      <c r="G520" t="s">
        <v>1868</v>
      </c>
      <c r="H520" t="s">
        <v>1869</v>
      </c>
      <c r="I520" t="s">
        <v>1883</v>
      </c>
      <c r="J520" t="s">
        <v>1886</v>
      </c>
      <c r="K520" t="s">
        <v>1873</v>
      </c>
      <c r="L520" t="s">
        <v>1872</v>
      </c>
      <c r="M520" t="s">
        <v>1872</v>
      </c>
      <c r="N520" t="s">
        <v>1873</v>
      </c>
      <c r="O520" t="s">
        <v>1873</v>
      </c>
      <c r="P520" t="s">
        <v>1871</v>
      </c>
      <c r="Q520" t="s">
        <v>1871</v>
      </c>
      <c r="R520" t="s">
        <v>1873</v>
      </c>
      <c r="S520" t="s">
        <v>1910</v>
      </c>
      <c r="T520" t="s">
        <v>2223</v>
      </c>
      <c r="U520" t="s">
        <v>1876</v>
      </c>
      <c r="V520" t="s">
        <v>1877</v>
      </c>
      <c r="W520">
        <v>0</v>
      </c>
      <c r="X520">
        <v>4</v>
      </c>
      <c r="Y520">
        <v>1</v>
      </c>
      <c r="Z520">
        <v>2</v>
      </c>
      <c r="AA520">
        <v>2</v>
      </c>
      <c r="AB520">
        <v>2</v>
      </c>
      <c r="AC520">
        <v>3</v>
      </c>
      <c r="AD520">
        <v>4</v>
      </c>
      <c r="AE520">
        <v>4</v>
      </c>
      <c r="AF520">
        <v>3</v>
      </c>
      <c r="AG520">
        <v>3</v>
      </c>
      <c r="AH520">
        <v>5</v>
      </c>
      <c r="AI520">
        <v>5</v>
      </c>
      <c r="AJ520">
        <v>3</v>
      </c>
      <c r="AK520" t="s">
        <v>1645</v>
      </c>
    </row>
    <row r="521" spans="1:37" x14ac:dyDescent="0.25">
      <c r="A521" t="s">
        <v>1647</v>
      </c>
      <c r="B521" t="s">
        <v>72</v>
      </c>
      <c r="C521" t="s">
        <v>365</v>
      </c>
      <c r="D521" t="s">
        <v>1877</v>
      </c>
      <c r="E521" t="s">
        <v>1884</v>
      </c>
      <c r="F521" t="s">
        <v>2199</v>
      </c>
      <c r="G521" t="s">
        <v>1878</v>
      </c>
      <c r="H521" t="s">
        <v>1880</v>
      </c>
      <c r="I521" t="s">
        <v>1881</v>
      </c>
      <c r="J521" t="s">
        <v>1882</v>
      </c>
      <c r="K521" t="s">
        <v>1873</v>
      </c>
      <c r="L521" t="s">
        <v>1873</v>
      </c>
      <c r="M521" t="s">
        <v>1873</v>
      </c>
      <c r="N521" t="s">
        <v>1873</v>
      </c>
      <c r="O521" t="s">
        <v>1873</v>
      </c>
      <c r="P521" t="s">
        <v>1873</v>
      </c>
      <c r="Q521" t="s">
        <v>1873</v>
      </c>
      <c r="R521" t="s">
        <v>1873</v>
      </c>
      <c r="S521" t="s">
        <v>2224</v>
      </c>
      <c r="T521" t="s">
        <v>2225</v>
      </c>
      <c r="U521" t="s">
        <v>1877</v>
      </c>
      <c r="V521" t="s">
        <v>1877</v>
      </c>
      <c r="W521">
        <v>1</v>
      </c>
      <c r="X521">
        <v>3</v>
      </c>
      <c r="Y521">
        <v>1</v>
      </c>
      <c r="Z521">
        <v>3</v>
      </c>
      <c r="AA521">
        <v>3</v>
      </c>
      <c r="AB521">
        <v>3</v>
      </c>
      <c r="AC521">
        <v>3</v>
      </c>
      <c r="AD521">
        <v>3</v>
      </c>
      <c r="AE521">
        <v>3</v>
      </c>
      <c r="AF521">
        <v>3</v>
      </c>
      <c r="AG521">
        <v>3</v>
      </c>
      <c r="AH521">
        <v>3</v>
      </c>
      <c r="AI521">
        <v>3</v>
      </c>
      <c r="AJ521">
        <v>3</v>
      </c>
      <c r="AK521" t="s">
        <v>1647</v>
      </c>
    </row>
    <row r="522" spans="1:37" x14ac:dyDescent="0.25">
      <c r="A522" t="s">
        <v>200</v>
      </c>
      <c r="B522" t="s">
        <v>78</v>
      </c>
      <c r="C522" t="s">
        <v>406</v>
      </c>
      <c r="D522" t="s">
        <v>1877</v>
      </c>
      <c r="E522" t="s">
        <v>1879</v>
      </c>
      <c r="F522" t="s">
        <v>2226</v>
      </c>
      <c r="G522" t="s">
        <v>1868</v>
      </c>
      <c r="H522" t="s">
        <v>1869</v>
      </c>
      <c r="I522" t="s">
        <v>1870</v>
      </c>
      <c r="J522" t="s">
        <v>1866</v>
      </c>
      <c r="K522" t="s">
        <v>1873</v>
      </c>
      <c r="L522" t="s">
        <v>1874</v>
      </c>
      <c r="M522" t="s">
        <v>1873</v>
      </c>
      <c r="N522" t="s">
        <v>1873</v>
      </c>
      <c r="O522" t="s">
        <v>1873</v>
      </c>
      <c r="P522" t="s">
        <v>1872</v>
      </c>
      <c r="Q522" t="s">
        <v>1872</v>
      </c>
      <c r="R522" t="s">
        <v>1872</v>
      </c>
      <c r="S522" t="s">
        <v>2227</v>
      </c>
      <c r="T522" t="s">
        <v>1927</v>
      </c>
      <c r="U522" t="s">
        <v>1876</v>
      </c>
      <c r="V522" t="s">
        <v>1877</v>
      </c>
      <c r="W522">
        <v>1</v>
      </c>
      <c r="X522">
        <v>4</v>
      </c>
      <c r="Y522">
        <v>1</v>
      </c>
      <c r="Z522">
        <v>2</v>
      </c>
      <c r="AA522">
        <v>2</v>
      </c>
      <c r="AB522">
        <v>2</v>
      </c>
      <c r="AC522">
        <v>3</v>
      </c>
      <c r="AD522">
        <v>2</v>
      </c>
      <c r="AE522">
        <v>3</v>
      </c>
      <c r="AF522">
        <v>3</v>
      </c>
      <c r="AG522">
        <v>3</v>
      </c>
      <c r="AH522">
        <v>4</v>
      </c>
      <c r="AI522">
        <v>4</v>
      </c>
      <c r="AJ522">
        <v>4</v>
      </c>
      <c r="AK522" t="s">
        <v>200</v>
      </c>
    </row>
    <row r="523" spans="1:37" x14ac:dyDescent="0.25">
      <c r="A523" t="s">
        <v>790</v>
      </c>
      <c r="B523" t="s">
        <v>88</v>
      </c>
      <c r="C523" t="s">
        <v>368</v>
      </c>
      <c r="D523" t="s">
        <v>1877</v>
      </c>
      <c r="E523" t="s">
        <v>1884</v>
      </c>
      <c r="F523" t="s">
        <v>2228</v>
      </c>
      <c r="G523" t="s">
        <v>1868</v>
      </c>
      <c r="H523" t="s">
        <v>1869</v>
      </c>
      <c r="I523" t="s">
        <v>1870</v>
      </c>
      <c r="J523" t="s">
        <v>1886</v>
      </c>
      <c r="K523" t="s">
        <v>1873</v>
      </c>
      <c r="L523" t="s">
        <v>1873</v>
      </c>
      <c r="M523" t="s">
        <v>1873</v>
      </c>
      <c r="N523" t="s">
        <v>1873</v>
      </c>
      <c r="O523" t="s">
        <v>1873</v>
      </c>
      <c r="P523" t="s">
        <v>1873</v>
      </c>
      <c r="Q523" t="s">
        <v>1873</v>
      </c>
      <c r="R523" t="s">
        <v>1873</v>
      </c>
      <c r="S523" t="s">
        <v>2229</v>
      </c>
      <c r="T523" t="s">
        <v>2230</v>
      </c>
      <c r="U523" t="s">
        <v>1876</v>
      </c>
      <c r="V523" t="s">
        <v>1877</v>
      </c>
      <c r="W523">
        <v>1</v>
      </c>
      <c r="X523">
        <v>3</v>
      </c>
      <c r="Y523">
        <v>1</v>
      </c>
      <c r="Z523">
        <v>2</v>
      </c>
      <c r="AA523">
        <v>2</v>
      </c>
      <c r="AB523">
        <v>2</v>
      </c>
      <c r="AC523">
        <v>3</v>
      </c>
      <c r="AD523">
        <v>3</v>
      </c>
      <c r="AE523">
        <v>3</v>
      </c>
      <c r="AF523">
        <v>3</v>
      </c>
      <c r="AG523">
        <v>3</v>
      </c>
      <c r="AH523">
        <v>3</v>
      </c>
      <c r="AI523">
        <v>3</v>
      </c>
      <c r="AJ523">
        <v>3</v>
      </c>
      <c r="AK523" t="s">
        <v>790</v>
      </c>
    </row>
    <row r="524" spans="1:37" x14ac:dyDescent="0.25">
      <c r="A524" t="s">
        <v>1126</v>
      </c>
      <c r="B524" t="s">
        <v>114</v>
      </c>
      <c r="C524" t="s">
        <v>448</v>
      </c>
      <c r="D524" t="s">
        <v>1866</v>
      </c>
      <c r="E524" t="s">
        <v>1894</v>
      </c>
      <c r="F524" t="s">
        <v>2231</v>
      </c>
      <c r="G524" t="s">
        <v>1868</v>
      </c>
      <c r="H524" t="s">
        <v>1869</v>
      </c>
      <c r="I524" t="s">
        <v>1870</v>
      </c>
      <c r="J524" t="s">
        <v>1882</v>
      </c>
      <c r="K524" t="s">
        <v>1873</v>
      </c>
      <c r="L524" t="s">
        <v>1873</v>
      </c>
      <c r="M524" t="s">
        <v>1872</v>
      </c>
      <c r="N524" t="s">
        <v>1873</v>
      </c>
      <c r="O524" t="s">
        <v>1873</v>
      </c>
      <c r="P524" t="s">
        <v>1871</v>
      </c>
      <c r="Q524" t="s">
        <v>1872</v>
      </c>
      <c r="R524" t="s">
        <v>1872</v>
      </c>
      <c r="S524" t="s">
        <v>2232</v>
      </c>
      <c r="T524" t="s">
        <v>2233</v>
      </c>
      <c r="U524" t="s">
        <v>1877</v>
      </c>
      <c r="V524" t="s">
        <v>1877</v>
      </c>
      <c r="W524">
        <v>0</v>
      </c>
      <c r="X524">
        <v>1</v>
      </c>
      <c r="Y524">
        <v>1</v>
      </c>
      <c r="Z524">
        <v>2</v>
      </c>
      <c r="AA524">
        <v>2</v>
      </c>
      <c r="AB524">
        <v>3</v>
      </c>
      <c r="AC524">
        <v>3</v>
      </c>
      <c r="AD524">
        <v>3</v>
      </c>
      <c r="AE524">
        <v>4</v>
      </c>
      <c r="AF524">
        <v>3</v>
      </c>
      <c r="AG524">
        <v>3</v>
      </c>
      <c r="AH524">
        <v>5</v>
      </c>
      <c r="AI524">
        <v>4</v>
      </c>
      <c r="AJ524">
        <v>4</v>
      </c>
      <c r="AK524" t="s">
        <v>1126</v>
      </c>
    </row>
    <row r="525" spans="1:37" x14ac:dyDescent="0.25">
      <c r="A525" t="s">
        <v>1726</v>
      </c>
      <c r="B525" t="s">
        <v>106</v>
      </c>
      <c r="C525" t="s">
        <v>408</v>
      </c>
      <c r="D525" t="s">
        <v>1866</v>
      </c>
      <c r="E525" t="s">
        <v>1884</v>
      </c>
      <c r="F525" t="s">
        <v>2234</v>
      </c>
      <c r="G525" t="s">
        <v>1868</v>
      </c>
      <c r="H525" t="s">
        <v>1885</v>
      </c>
      <c r="I525" t="s">
        <v>1883</v>
      </c>
      <c r="J525" t="s">
        <v>1886</v>
      </c>
      <c r="K525" t="s">
        <v>1873</v>
      </c>
      <c r="L525" t="s">
        <v>1874</v>
      </c>
      <c r="M525" t="s">
        <v>1873</v>
      </c>
      <c r="N525" t="s">
        <v>1872</v>
      </c>
      <c r="O525" t="s">
        <v>1874</v>
      </c>
      <c r="P525" t="s">
        <v>1872</v>
      </c>
      <c r="Q525" t="s">
        <v>1873</v>
      </c>
      <c r="R525" t="s">
        <v>1874</v>
      </c>
      <c r="S525" t="s">
        <v>1903</v>
      </c>
      <c r="T525" t="s">
        <v>1903</v>
      </c>
      <c r="U525" t="s">
        <v>1877</v>
      </c>
      <c r="V525" t="s">
        <v>1877</v>
      </c>
      <c r="W525">
        <v>0</v>
      </c>
      <c r="X525">
        <v>3</v>
      </c>
      <c r="Y525">
        <v>1</v>
      </c>
      <c r="Z525">
        <v>1</v>
      </c>
      <c r="AA525">
        <v>2</v>
      </c>
      <c r="AB525">
        <v>3</v>
      </c>
      <c r="AC525">
        <v>3</v>
      </c>
      <c r="AD525">
        <v>2</v>
      </c>
      <c r="AE525">
        <v>3</v>
      </c>
      <c r="AF525">
        <v>4</v>
      </c>
      <c r="AG525">
        <v>2</v>
      </c>
      <c r="AH525">
        <v>4</v>
      </c>
      <c r="AI525">
        <v>3</v>
      </c>
      <c r="AJ525">
        <v>2</v>
      </c>
      <c r="AK525" t="s">
        <v>1726</v>
      </c>
    </row>
    <row r="526" spans="1:37" x14ac:dyDescent="0.25">
      <c r="A526" t="s">
        <v>206</v>
      </c>
      <c r="B526" t="s">
        <v>107</v>
      </c>
      <c r="C526" t="s">
        <v>456</v>
      </c>
      <c r="D526" t="s">
        <v>1877</v>
      </c>
      <c r="E526" t="s">
        <v>1879</v>
      </c>
      <c r="F526" t="s">
        <v>2231</v>
      </c>
      <c r="G526" t="s">
        <v>1878</v>
      </c>
      <c r="H526" t="s">
        <v>1869</v>
      </c>
      <c r="I526" t="s">
        <v>1870</v>
      </c>
      <c r="J526" t="s">
        <v>1866</v>
      </c>
      <c r="K526" t="s">
        <v>1873</v>
      </c>
      <c r="L526" t="s">
        <v>1873</v>
      </c>
      <c r="M526" t="s">
        <v>1873</v>
      </c>
      <c r="N526" t="s">
        <v>1873</v>
      </c>
      <c r="O526" t="s">
        <v>1873</v>
      </c>
      <c r="P526" t="s">
        <v>1873</v>
      </c>
      <c r="Q526" t="s">
        <v>1873</v>
      </c>
      <c r="R526" t="s">
        <v>1873</v>
      </c>
      <c r="S526" t="s">
        <v>1903</v>
      </c>
      <c r="T526" t="s">
        <v>1903</v>
      </c>
      <c r="U526" t="s">
        <v>1877</v>
      </c>
      <c r="V526" t="s">
        <v>1877</v>
      </c>
      <c r="W526">
        <v>1</v>
      </c>
      <c r="X526">
        <v>4</v>
      </c>
      <c r="Y526">
        <v>1</v>
      </c>
      <c r="Z526">
        <v>2</v>
      </c>
      <c r="AA526">
        <v>3</v>
      </c>
      <c r="AB526">
        <v>3</v>
      </c>
      <c r="AC526">
        <v>3</v>
      </c>
      <c r="AD526">
        <v>3</v>
      </c>
      <c r="AE526">
        <v>3</v>
      </c>
      <c r="AF526">
        <v>3</v>
      </c>
      <c r="AG526">
        <v>3</v>
      </c>
      <c r="AH526">
        <v>3</v>
      </c>
      <c r="AI526">
        <v>3</v>
      </c>
      <c r="AJ526">
        <v>3</v>
      </c>
      <c r="AK526" t="s">
        <v>206</v>
      </c>
    </row>
    <row r="527" spans="1:37" x14ac:dyDescent="0.25">
      <c r="A527" t="s">
        <v>1252</v>
      </c>
      <c r="B527" t="s">
        <v>107</v>
      </c>
      <c r="C527" t="s">
        <v>500</v>
      </c>
      <c r="D527" t="s">
        <v>1866</v>
      </c>
      <c r="E527" t="s">
        <v>1884</v>
      </c>
      <c r="F527" t="s">
        <v>2235</v>
      </c>
      <c r="G527" t="s">
        <v>1868</v>
      </c>
      <c r="H527" t="s">
        <v>1887</v>
      </c>
      <c r="I527" t="s">
        <v>1883</v>
      </c>
      <c r="J527" t="s">
        <v>1866</v>
      </c>
      <c r="K527" t="s">
        <v>1873</v>
      </c>
      <c r="L527" t="s">
        <v>1873</v>
      </c>
      <c r="M527" t="s">
        <v>1873</v>
      </c>
      <c r="N527" t="s">
        <v>1873</v>
      </c>
      <c r="O527" t="s">
        <v>1873</v>
      </c>
      <c r="P527" t="s">
        <v>1873</v>
      </c>
      <c r="Q527" t="s">
        <v>1873</v>
      </c>
      <c r="R527" t="s">
        <v>1873</v>
      </c>
      <c r="S527" t="s">
        <v>2236</v>
      </c>
      <c r="T527" t="s">
        <v>2237</v>
      </c>
      <c r="U527" t="s">
        <v>1876</v>
      </c>
      <c r="V527" t="s">
        <v>1877</v>
      </c>
      <c r="W527">
        <v>0</v>
      </c>
      <c r="X527">
        <v>3</v>
      </c>
      <c r="Y527">
        <v>1</v>
      </c>
      <c r="AA527">
        <v>2</v>
      </c>
      <c r="AB527">
        <v>2</v>
      </c>
      <c r="AC527">
        <v>3</v>
      </c>
      <c r="AD527">
        <v>3</v>
      </c>
      <c r="AE527">
        <v>3</v>
      </c>
      <c r="AF527">
        <v>3</v>
      </c>
      <c r="AG527">
        <v>3</v>
      </c>
      <c r="AH527">
        <v>3</v>
      </c>
      <c r="AI527">
        <v>3</v>
      </c>
      <c r="AJ527">
        <v>3</v>
      </c>
      <c r="AK527" t="s">
        <v>1252</v>
      </c>
    </row>
    <row r="528" spans="1:37" x14ac:dyDescent="0.25">
      <c r="A528" t="s">
        <v>1224</v>
      </c>
      <c r="B528" t="s">
        <v>110</v>
      </c>
      <c r="C528" t="s">
        <v>454</v>
      </c>
      <c r="D528" t="s">
        <v>1866</v>
      </c>
      <c r="E528" t="s">
        <v>1879</v>
      </c>
      <c r="F528" t="s">
        <v>2238</v>
      </c>
      <c r="G528" t="s">
        <v>1868</v>
      </c>
      <c r="H528" t="s">
        <v>1869</v>
      </c>
      <c r="I528" t="s">
        <v>1870</v>
      </c>
      <c r="J528" t="s">
        <v>1882</v>
      </c>
      <c r="K528" t="s">
        <v>1875</v>
      </c>
      <c r="L528" t="s">
        <v>1875</v>
      </c>
      <c r="M528" t="s">
        <v>1873</v>
      </c>
      <c r="N528" t="s">
        <v>1873</v>
      </c>
      <c r="O528" t="s">
        <v>1872</v>
      </c>
      <c r="P528" t="s">
        <v>1873</v>
      </c>
      <c r="Q528" t="s">
        <v>1874</v>
      </c>
      <c r="R528" t="s">
        <v>1874</v>
      </c>
      <c r="S528" t="s">
        <v>2239</v>
      </c>
      <c r="T528" t="s">
        <v>2240</v>
      </c>
      <c r="U528" t="s">
        <v>1877</v>
      </c>
      <c r="V528" t="s">
        <v>1877</v>
      </c>
      <c r="W528">
        <v>0</v>
      </c>
      <c r="X528">
        <v>4</v>
      </c>
      <c r="Y528">
        <v>1</v>
      </c>
      <c r="Z528">
        <v>2</v>
      </c>
      <c r="AA528">
        <v>2</v>
      </c>
      <c r="AB528">
        <v>3</v>
      </c>
      <c r="AC528">
        <v>1</v>
      </c>
      <c r="AD528">
        <v>1</v>
      </c>
      <c r="AE528">
        <v>3</v>
      </c>
      <c r="AF528">
        <v>3</v>
      </c>
      <c r="AG528">
        <v>4</v>
      </c>
      <c r="AH528">
        <v>3</v>
      </c>
      <c r="AI528">
        <v>2</v>
      </c>
      <c r="AJ528">
        <v>2</v>
      </c>
      <c r="AK528" t="s">
        <v>1224</v>
      </c>
    </row>
    <row r="529" spans="1:37" x14ac:dyDescent="0.25">
      <c r="A529" t="s">
        <v>831</v>
      </c>
      <c r="B529" t="s">
        <v>32</v>
      </c>
      <c r="C529" t="s">
        <v>448</v>
      </c>
      <c r="D529" t="s">
        <v>1866</v>
      </c>
      <c r="E529" t="s">
        <v>1867</v>
      </c>
      <c r="F529" t="s">
        <v>2241</v>
      </c>
      <c r="G529" t="s">
        <v>1888</v>
      </c>
      <c r="H529" t="s">
        <v>1869</v>
      </c>
      <c r="I529" t="s">
        <v>1870</v>
      </c>
      <c r="J529" t="s">
        <v>1866</v>
      </c>
      <c r="K529" t="s">
        <v>1872</v>
      </c>
      <c r="L529" t="s">
        <v>1873</v>
      </c>
      <c r="M529" t="s">
        <v>1874</v>
      </c>
      <c r="N529" t="s">
        <v>1875</v>
      </c>
      <c r="O529" t="s">
        <v>1875</v>
      </c>
      <c r="P529" t="s">
        <v>1875</v>
      </c>
      <c r="Q529" t="s">
        <v>1875</v>
      </c>
      <c r="R529" t="s">
        <v>1871</v>
      </c>
      <c r="S529" t="s">
        <v>2242</v>
      </c>
      <c r="T529" t="s">
        <v>2243</v>
      </c>
      <c r="U529" t="s">
        <v>1866</v>
      </c>
      <c r="V529" t="s">
        <v>1866</v>
      </c>
      <c r="W529">
        <v>0</v>
      </c>
      <c r="X529">
        <v>5</v>
      </c>
      <c r="Y529">
        <v>1</v>
      </c>
      <c r="Z529">
        <v>2</v>
      </c>
      <c r="AA529">
        <v>1</v>
      </c>
      <c r="AB529">
        <v>1</v>
      </c>
      <c r="AC529">
        <v>4</v>
      </c>
      <c r="AD529">
        <v>3</v>
      </c>
      <c r="AE529">
        <v>2</v>
      </c>
      <c r="AF529">
        <v>1</v>
      </c>
      <c r="AG529">
        <v>1</v>
      </c>
      <c r="AH529">
        <v>1</v>
      </c>
      <c r="AI529">
        <v>1</v>
      </c>
      <c r="AJ529">
        <v>5</v>
      </c>
      <c r="AK529" t="s">
        <v>831</v>
      </c>
    </row>
    <row r="530" spans="1:37" x14ac:dyDescent="0.25">
      <c r="A530" t="s">
        <v>932</v>
      </c>
      <c r="B530" t="s">
        <v>35</v>
      </c>
      <c r="C530" t="s">
        <v>822</v>
      </c>
      <c r="D530" t="s">
        <v>1877</v>
      </c>
      <c r="E530" t="s">
        <v>1867</v>
      </c>
      <c r="F530" t="s">
        <v>2244</v>
      </c>
      <c r="G530" t="s">
        <v>1868</v>
      </c>
      <c r="H530" t="s">
        <v>1869</v>
      </c>
      <c r="I530" t="s">
        <v>1870</v>
      </c>
      <c r="J530" t="s">
        <v>1882</v>
      </c>
      <c r="K530" t="s">
        <v>1872</v>
      </c>
      <c r="L530" t="s">
        <v>1872</v>
      </c>
      <c r="M530" t="s">
        <v>1872</v>
      </c>
      <c r="N530" t="s">
        <v>1872</v>
      </c>
      <c r="O530" t="s">
        <v>1872</v>
      </c>
      <c r="P530" t="s">
        <v>1873</v>
      </c>
      <c r="Q530" t="s">
        <v>1872</v>
      </c>
      <c r="R530" t="s">
        <v>1872</v>
      </c>
      <c r="T530" t="s">
        <v>2245</v>
      </c>
      <c r="U530" t="s">
        <v>1876</v>
      </c>
      <c r="V530" t="s">
        <v>1866</v>
      </c>
      <c r="W530">
        <v>1</v>
      </c>
      <c r="X530">
        <v>5</v>
      </c>
      <c r="Y530">
        <v>1</v>
      </c>
      <c r="Z530">
        <v>2</v>
      </c>
      <c r="AA530">
        <v>2</v>
      </c>
      <c r="AB530">
        <v>2</v>
      </c>
      <c r="AC530">
        <v>4</v>
      </c>
      <c r="AD530">
        <v>4</v>
      </c>
      <c r="AE530">
        <v>4</v>
      </c>
      <c r="AF530">
        <v>4</v>
      </c>
      <c r="AG530">
        <v>4</v>
      </c>
      <c r="AH530">
        <v>3</v>
      </c>
      <c r="AI530">
        <v>4</v>
      </c>
      <c r="AJ530">
        <v>4</v>
      </c>
      <c r="AK530" t="s">
        <v>932</v>
      </c>
    </row>
    <row r="531" spans="1:37" x14ac:dyDescent="0.25">
      <c r="A531" t="s">
        <v>185</v>
      </c>
      <c r="B531" t="s">
        <v>38</v>
      </c>
      <c r="C531" t="s">
        <v>368</v>
      </c>
      <c r="D531" t="s">
        <v>1866</v>
      </c>
      <c r="E531" t="s">
        <v>1867</v>
      </c>
      <c r="F531" t="s">
        <v>2246</v>
      </c>
      <c r="G531" t="s">
        <v>1868</v>
      </c>
      <c r="H531" t="s">
        <v>1869</v>
      </c>
      <c r="I531" t="s">
        <v>1881</v>
      </c>
      <c r="J531" t="s">
        <v>1886</v>
      </c>
      <c r="K531" t="s">
        <v>1872</v>
      </c>
      <c r="L531" t="s">
        <v>1872</v>
      </c>
      <c r="M531" t="s">
        <v>1872</v>
      </c>
      <c r="N531" t="s">
        <v>1874</v>
      </c>
      <c r="O531" t="s">
        <v>1873</v>
      </c>
      <c r="P531" t="s">
        <v>1873</v>
      </c>
      <c r="Q531" t="s">
        <v>1873</v>
      </c>
      <c r="R531" t="s">
        <v>1872</v>
      </c>
      <c r="S531" t="s">
        <v>2247</v>
      </c>
      <c r="T531" t="s">
        <v>2248</v>
      </c>
      <c r="U531" t="s">
        <v>1876</v>
      </c>
      <c r="V531" t="s">
        <v>1877</v>
      </c>
      <c r="W531">
        <v>0</v>
      </c>
      <c r="X531">
        <v>5</v>
      </c>
      <c r="Y531">
        <v>1</v>
      </c>
      <c r="Z531">
        <v>2</v>
      </c>
      <c r="AA531">
        <v>2</v>
      </c>
      <c r="AB531">
        <v>2</v>
      </c>
      <c r="AC531">
        <v>4</v>
      </c>
      <c r="AD531">
        <v>4</v>
      </c>
      <c r="AE531">
        <v>4</v>
      </c>
      <c r="AF531">
        <v>2</v>
      </c>
      <c r="AG531">
        <v>3</v>
      </c>
      <c r="AH531">
        <v>3</v>
      </c>
      <c r="AI531">
        <v>3</v>
      </c>
      <c r="AJ531">
        <v>4</v>
      </c>
      <c r="AK531" t="s">
        <v>185</v>
      </c>
    </row>
    <row r="532" spans="1:37" x14ac:dyDescent="0.25">
      <c r="A532" t="s">
        <v>186</v>
      </c>
      <c r="B532" t="s">
        <v>38</v>
      </c>
      <c r="C532" t="s">
        <v>382</v>
      </c>
      <c r="D532" t="s">
        <v>1866</v>
      </c>
      <c r="E532" t="s">
        <v>1867</v>
      </c>
      <c r="F532" t="s">
        <v>2199</v>
      </c>
      <c r="G532" t="s">
        <v>1868</v>
      </c>
      <c r="H532" t="s">
        <v>1869</v>
      </c>
      <c r="I532" t="s">
        <v>1881</v>
      </c>
      <c r="J532" t="s">
        <v>1882</v>
      </c>
      <c r="K532" t="s">
        <v>1872</v>
      </c>
      <c r="L532" t="s">
        <v>1872</v>
      </c>
      <c r="M532" t="s">
        <v>1872</v>
      </c>
      <c r="N532" t="s">
        <v>1872</v>
      </c>
      <c r="O532" t="s">
        <v>1872</v>
      </c>
      <c r="P532" t="s">
        <v>1872</v>
      </c>
      <c r="Q532" t="s">
        <v>1872</v>
      </c>
      <c r="R532" t="s">
        <v>1872</v>
      </c>
      <c r="S532" t="s">
        <v>1889</v>
      </c>
      <c r="T532" t="s">
        <v>1889</v>
      </c>
      <c r="U532" t="s">
        <v>1876</v>
      </c>
      <c r="V532" t="s">
        <v>1877</v>
      </c>
      <c r="W532">
        <v>0</v>
      </c>
      <c r="X532">
        <v>5</v>
      </c>
      <c r="Y532">
        <v>1</v>
      </c>
      <c r="Z532">
        <v>2</v>
      </c>
      <c r="AA532">
        <v>2</v>
      </c>
      <c r="AB532">
        <v>2</v>
      </c>
      <c r="AC532">
        <v>4</v>
      </c>
      <c r="AD532">
        <v>4</v>
      </c>
      <c r="AE532">
        <v>4</v>
      </c>
      <c r="AF532">
        <v>4</v>
      </c>
      <c r="AG532">
        <v>4</v>
      </c>
      <c r="AH532">
        <v>4</v>
      </c>
      <c r="AI532">
        <v>4</v>
      </c>
      <c r="AJ532">
        <v>4</v>
      </c>
      <c r="AK532" t="s">
        <v>186</v>
      </c>
    </row>
    <row r="533" spans="1:37" x14ac:dyDescent="0.25">
      <c r="A533" t="s">
        <v>964</v>
      </c>
      <c r="B533" t="s">
        <v>49</v>
      </c>
      <c r="C533" t="s">
        <v>456</v>
      </c>
      <c r="D533" t="s">
        <v>1877</v>
      </c>
      <c r="E533" t="s">
        <v>1879</v>
      </c>
      <c r="F533" t="s">
        <v>2249</v>
      </c>
      <c r="G533" t="s">
        <v>1878</v>
      </c>
      <c r="H533" t="s">
        <v>1885</v>
      </c>
      <c r="I533" t="s">
        <v>1870</v>
      </c>
      <c r="J533" t="s">
        <v>1886</v>
      </c>
      <c r="K533" t="s">
        <v>1872</v>
      </c>
      <c r="L533" t="s">
        <v>1874</v>
      </c>
      <c r="M533" t="s">
        <v>1874</v>
      </c>
      <c r="N533" t="s">
        <v>1875</v>
      </c>
      <c r="O533" t="s">
        <v>1875</v>
      </c>
      <c r="P533" t="s">
        <v>1874</v>
      </c>
      <c r="Q533" t="s">
        <v>1873</v>
      </c>
      <c r="R533" t="s">
        <v>1872</v>
      </c>
      <c r="S533" t="s">
        <v>2250</v>
      </c>
      <c r="T533" t="s">
        <v>2251</v>
      </c>
      <c r="U533" t="s">
        <v>1866</v>
      </c>
      <c r="V533" t="s">
        <v>1877</v>
      </c>
      <c r="W533">
        <v>1</v>
      </c>
      <c r="X533">
        <v>4</v>
      </c>
      <c r="Y533">
        <v>1</v>
      </c>
      <c r="Z533">
        <v>1</v>
      </c>
      <c r="AA533">
        <v>3</v>
      </c>
      <c r="AB533">
        <v>1</v>
      </c>
      <c r="AC533">
        <v>4</v>
      </c>
      <c r="AD533">
        <v>2</v>
      </c>
      <c r="AE533">
        <v>2</v>
      </c>
      <c r="AF533">
        <v>1</v>
      </c>
      <c r="AG533">
        <v>1</v>
      </c>
      <c r="AH533">
        <v>2</v>
      </c>
      <c r="AI533">
        <v>3</v>
      </c>
      <c r="AJ533">
        <v>4</v>
      </c>
      <c r="AK533" t="s">
        <v>964</v>
      </c>
    </row>
    <row r="534" spans="1:37" x14ac:dyDescent="0.25">
      <c r="A534" t="s">
        <v>193</v>
      </c>
      <c r="B534" t="s">
        <v>62</v>
      </c>
      <c r="C534" t="s">
        <v>365</v>
      </c>
      <c r="D534" t="s">
        <v>1866</v>
      </c>
      <c r="E534" t="s">
        <v>1879</v>
      </c>
      <c r="F534" t="s">
        <v>2252</v>
      </c>
      <c r="G534" t="s">
        <v>1868</v>
      </c>
      <c r="H534" t="s">
        <v>1869</v>
      </c>
      <c r="I534" t="s">
        <v>1883</v>
      </c>
      <c r="J534" t="s">
        <v>1866</v>
      </c>
      <c r="K534" t="s">
        <v>1872</v>
      </c>
      <c r="L534" t="s">
        <v>1872</v>
      </c>
      <c r="M534" t="s">
        <v>1873</v>
      </c>
      <c r="N534" t="s">
        <v>1873</v>
      </c>
      <c r="O534" t="s">
        <v>1873</v>
      </c>
      <c r="P534" t="s">
        <v>1872</v>
      </c>
      <c r="Q534" t="s">
        <v>1873</v>
      </c>
      <c r="R534" t="s">
        <v>1872</v>
      </c>
      <c r="S534" t="s">
        <v>1903</v>
      </c>
      <c r="T534" t="s">
        <v>1903</v>
      </c>
      <c r="U534" t="s">
        <v>1876</v>
      </c>
      <c r="V534" t="s">
        <v>1877</v>
      </c>
      <c r="W534">
        <v>0</v>
      </c>
      <c r="X534">
        <v>4</v>
      </c>
      <c r="Y534">
        <v>1</v>
      </c>
      <c r="Z534">
        <v>2</v>
      </c>
      <c r="AA534">
        <v>2</v>
      </c>
      <c r="AB534">
        <v>2</v>
      </c>
      <c r="AC534">
        <v>4</v>
      </c>
      <c r="AD534">
        <v>4</v>
      </c>
      <c r="AE534">
        <v>3</v>
      </c>
      <c r="AF534">
        <v>3</v>
      </c>
      <c r="AG534">
        <v>3</v>
      </c>
      <c r="AH534">
        <v>4</v>
      </c>
      <c r="AI534">
        <v>3</v>
      </c>
      <c r="AJ534">
        <v>4</v>
      </c>
      <c r="AK534" t="s">
        <v>193</v>
      </c>
    </row>
    <row r="535" spans="1:37" x14ac:dyDescent="0.25">
      <c r="A535" t="s">
        <v>1651</v>
      </c>
      <c r="B535" t="s">
        <v>72</v>
      </c>
      <c r="C535" t="s">
        <v>376</v>
      </c>
      <c r="D535" t="s">
        <v>1877</v>
      </c>
      <c r="E535" t="s">
        <v>1884</v>
      </c>
      <c r="F535" t="s">
        <v>2196</v>
      </c>
      <c r="G535" t="s">
        <v>1868</v>
      </c>
      <c r="H535" t="s">
        <v>1869</v>
      </c>
      <c r="I535" t="s">
        <v>1870</v>
      </c>
      <c r="J535" t="s">
        <v>1882</v>
      </c>
      <c r="K535" t="s">
        <v>1872</v>
      </c>
      <c r="L535" t="s">
        <v>1873</v>
      </c>
      <c r="M535" t="s">
        <v>1872</v>
      </c>
      <c r="N535" t="s">
        <v>1873</v>
      </c>
      <c r="O535" t="s">
        <v>1873</v>
      </c>
      <c r="P535" t="s">
        <v>1872</v>
      </c>
      <c r="Q535" t="s">
        <v>1873</v>
      </c>
      <c r="R535" t="s">
        <v>1872</v>
      </c>
      <c r="S535" t="s">
        <v>1903</v>
      </c>
      <c r="T535" t="s">
        <v>1903</v>
      </c>
      <c r="U535" t="s">
        <v>1876</v>
      </c>
      <c r="V535" t="s">
        <v>1877</v>
      </c>
      <c r="W535">
        <v>1</v>
      </c>
      <c r="X535">
        <v>3</v>
      </c>
      <c r="Y535">
        <v>1</v>
      </c>
      <c r="Z535">
        <v>2</v>
      </c>
      <c r="AA535">
        <v>2</v>
      </c>
      <c r="AB535">
        <v>2</v>
      </c>
      <c r="AC535">
        <v>4</v>
      </c>
      <c r="AD535">
        <v>3</v>
      </c>
      <c r="AE535">
        <v>4</v>
      </c>
      <c r="AF535">
        <v>3</v>
      </c>
      <c r="AG535">
        <v>3</v>
      </c>
      <c r="AH535">
        <v>4</v>
      </c>
      <c r="AI535">
        <v>3</v>
      </c>
      <c r="AJ535">
        <v>4</v>
      </c>
      <c r="AK535" t="s">
        <v>1651</v>
      </c>
    </row>
    <row r="536" spans="1:37" x14ac:dyDescent="0.25">
      <c r="A536" t="s">
        <v>1682</v>
      </c>
      <c r="B536" t="s">
        <v>78</v>
      </c>
      <c r="C536" t="s">
        <v>410</v>
      </c>
      <c r="D536" t="s">
        <v>1877</v>
      </c>
      <c r="E536" t="s">
        <v>1879</v>
      </c>
      <c r="F536" t="s">
        <v>2199</v>
      </c>
      <c r="G536" t="s">
        <v>1878</v>
      </c>
      <c r="H536" t="s">
        <v>1869</v>
      </c>
      <c r="I536" t="s">
        <v>1883</v>
      </c>
      <c r="J536" t="s">
        <v>1882</v>
      </c>
      <c r="K536" t="s">
        <v>1872</v>
      </c>
      <c r="L536" t="s">
        <v>1872</v>
      </c>
      <c r="M536" t="s">
        <v>1872</v>
      </c>
      <c r="N536" t="s">
        <v>1872</v>
      </c>
      <c r="O536" t="s">
        <v>1872</v>
      </c>
      <c r="P536" t="s">
        <v>1872</v>
      </c>
      <c r="Q536" t="s">
        <v>1872</v>
      </c>
      <c r="R536" t="s">
        <v>1872</v>
      </c>
      <c r="S536" t="s">
        <v>1898</v>
      </c>
      <c r="T536" t="s">
        <v>2253</v>
      </c>
      <c r="U536" t="s">
        <v>1876</v>
      </c>
      <c r="V536" t="s">
        <v>1877</v>
      </c>
      <c r="W536">
        <v>1</v>
      </c>
      <c r="X536">
        <v>4</v>
      </c>
      <c r="Y536">
        <v>1</v>
      </c>
      <c r="Z536">
        <v>2</v>
      </c>
      <c r="AA536">
        <v>3</v>
      </c>
      <c r="AB536">
        <v>2</v>
      </c>
      <c r="AC536">
        <v>4</v>
      </c>
      <c r="AD536">
        <v>4</v>
      </c>
      <c r="AE536">
        <v>4</v>
      </c>
      <c r="AF536">
        <v>4</v>
      </c>
      <c r="AG536">
        <v>4</v>
      </c>
      <c r="AH536">
        <v>4</v>
      </c>
      <c r="AI536">
        <v>4</v>
      </c>
      <c r="AJ536">
        <v>4</v>
      </c>
      <c r="AK536" t="s">
        <v>1682</v>
      </c>
    </row>
    <row r="537" spans="1:37" x14ac:dyDescent="0.25">
      <c r="A537" t="s">
        <v>1394</v>
      </c>
      <c r="B537" t="s">
        <v>113</v>
      </c>
      <c r="C537" t="s">
        <v>406</v>
      </c>
      <c r="D537" t="s">
        <v>1866</v>
      </c>
      <c r="E537" t="s">
        <v>1867</v>
      </c>
      <c r="F537" t="s">
        <v>2254</v>
      </c>
      <c r="G537" t="s">
        <v>1868</v>
      </c>
      <c r="H537" t="s">
        <v>1880</v>
      </c>
      <c r="I537" t="s">
        <v>1870</v>
      </c>
      <c r="J537" t="s">
        <v>1882</v>
      </c>
      <c r="K537" t="s">
        <v>1872</v>
      </c>
      <c r="L537" t="s">
        <v>1872</v>
      </c>
      <c r="M537" t="s">
        <v>1872</v>
      </c>
      <c r="N537" t="s">
        <v>1872</v>
      </c>
      <c r="O537" t="s">
        <v>1872</v>
      </c>
      <c r="P537" t="s">
        <v>1872</v>
      </c>
      <c r="Q537" t="s">
        <v>1872</v>
      </c>
      <c r="R537" t="s">
        <v>1872</v>
      </c>
      <c r="S537" t="s">
        <v>2255</v>
      </c>
      <c r="T537" t="s">
        <v>1907</v>
      </c>
      <c r="U537" t="s">
        <v>1866</v>
      </c>
      <c r="V537" t="s">
        <v>1866</v>
      </c>
      <c r="W537">
        <v>0</v>
      </c>
      <c r="X537">
        <v>5</v>
      </c>
      <c r="Y537">
        <v>1</v>
      </c>
      <c r="Z537">
        <v>3</v>
      </c>
      <c r="AA537">
        <v>2</v>
      </c>
      <c r="AB537">
        <v>1</v>
      </c>
      <c r="AC537">
        <v>4</v>
      </c>
      <c r="AD537">
        <v>4</v>
      </c>
      <c r="AE537">
        <v>4</v>
      </c>
      <c r="AF537">
        <v>4</v>
      </c>
      <c r="AG537">
        <v>4</v>
      </c>
      <c r="AH537">
        <v>4</v>
      </c>
      <c r="AI537">
        <v>4</v>
      </c>
      <c r="AJ537">
        <v>4</v>
      </c>
      <c r="AK537" t="s">
        <v>1394</v>
      </c>
    </row>
    <row r="538" spans="1:37" x14ac:dyDescent="0.25">
      <c r="A538" t="s">
        <v>181</v>
      </c>
      <c r="B538" t="s">
        <v>15</v>
      </c>
      <c r="C538" t="s">
        <v>368</v>
      </c>
      <c r="D538" t="s">
        <v>1866</v>
      </c>
      <c r="E538" t="s">
        <v>1879</v>
      </c>
      <c r="F538" t="s">
        <v>2235</v>
      </c>
      <c r="G538" t="s">
        <v>1868</v>
      </c>
      <c r="H538" t="s">
        <v>1869</v>
      </c>
      <c r="I538" t="s">
        <v>1870</v>
      </c>
      <c r="J538" t="s">
        <v>1866</v>
      </c>
      <c r="K538" t="s">
        <v>1872</v>
      </c>
      <c r="L538" t="s">
        <v>1872</v>
      </c>
      <c r="M538" t="s">
        <v>1872</v>
      </c>
      <c r="N538" t="s">
        <v>1872</v>
      </c>
      <c r="O538" t="s">
        <v>1872</v>
      </c>
      <c r="P538" t="s">
        <v>1872</v>
      </c>
      <c r="Q538" t="s">
        <v>1872</v>
      </c>
      <c r="R538" t="s">
        <v>1872</v>
      </c>
      <c r="S538" t="s">
        <v>1903</v>
      </c>
      <c r="T538" t="s">
        <v>2256</v>
      </c>
      <c r="U538" t="s">
        <v>1877</v>
      </c>
      <c r="V538" t="s">
        <v>1877</v>
      </c>
      <c r="W538">
        <v>0</v>
      </c>
      <c r="X538">
        <v>4</v>
      </c>
      <c r="Y538">
        <v>1</v>
      </c>
      <c r="Z538">
        <v>2</v>
      </c>
      <c r="AA538">
        <v>2</v>
      </c>
      <c r="AB538">
        <v>3</v>
      </c>
      <c r="AC538">
        <v>4</v>
      </c>
      <c r="AD538">
        <v>4</v>
      </c>
      <c r="AE538">
        <v>4</v>
      </c>
      <c r="AF538">
        <v>4</v>
      </c>
      <c r="AG538">
        <v>4</v>
      </c>
      <c r="AH538">
        <v>4</v>
      </c>
      <c r="AI538">
        <v>4</v>
      </c>
      <c r="AJ538">
        <v>4</v>
      </c>
      <c r="AK538" t="s">
        <v>181</v>
      </c>
    </row>
    <row r="539" spans="1:37" x14ac:dyDescent="0.25">
      <c r="A539" t="s">
        <v>181</v>
      </c>
      <c r="B539" t="s">
        <v>15</v>
      </c>
      <c r="C539" t="s">
        <v>368</v>
      </c>
      <c r="D539" t="s">
        <v>1866</v>
      </c>
      <c r="E539" t="s">
        <v>1884</v>
      </c>
      <c r="F539" t="s">
        <v>2199</v>
      </c>
      <c r="G539" t="s">
        <v>1878</v>
      </c>
      <c r="H539" t="s">
        <v>1869</v>
      </c>
      <c r="I539" t="s">
        <v>1870</v>
      </c>
      <c r="J539" t="s">
        <v>1882</v>
      </c>
      <c r="K539" t="s">
        <v>1872</v>
      </c>
      <c r="L539" t="s">
        <v>1871</v>
      </c>
      <c r="M539" t="s">
        <v>1872</v>
      </c>
      <c r="N539" t="s">
        <v>1872</v>
      </c>
      <c r="O539" t="s">
        <v>1872</v>
      </c>
      <c r="P539" t="s">
        <v>1871</v>
      </c>
      <c r="Q539" t="s">
        <v>1871</v>
      </c>
      <c r="R539" t="s">
        <v>1871</v>
      </c>
      <c r="S539" t="s">
        <v>2257</v>
      </c>
      <c r="T539" t="s">
        <v>2258</v>
      </c>
      <c r="U539" t="s">
        <v>1877</v>
      </c>
      <c r="V539" t="s">
        <v>1866</v>
      </c>
      <c r="W539">
        <v>0</v>
      </c>
      <c r="X539">
        <v>3</v>
      </c>
      <c r="Y539">
        <v>1</v>
      </c>
      <c r="Z539">
        <v>2</v>
      </c>
      <c r="AA539">
        <v>3</v>
      </c>
      <c r="AB539">
        <v>3</v>
      </c>
      <c r="AC539">
        <v>4</v>
      </c>
      <c r="AD539">
        <v>5</v>
      </c>
      <c r="AE539">
        <v>4</v>
      </c>
      <c r="AF539">
        <v>4</v>
      </c>
      <c r="AG539">
        <v>4</v>
      </c>
      <c r="AH539">
        <v>5</v>
      </c>
      <c r="AI539">
        <v>5</v>
      </c>
      <c r="AJ539">
        <v>5</v>
      </c>
      <c r="AK539" t="s">
        <v>181</v>
      </c>
    </row>
    <row r="540" spans="1:37" x14ac:dyDescent="0.25">
      <c r="A540" t="s">
        <v>182</v>
      </c>
      <c r="B540" t="s">
        <v>15</v>
      </c>
      <c r="C540" t="s">
        <v>591</v>
      </c>
      <c r="D540" t="s">
        <v>1866</v>
      </c>
      <c r="E540" t="s">
        <v>1884</v>
      </c>
      <c r="F540" t="s">
        <v>2235</v>
      </c>
      <c r="G540" t="s">
        <v>1868</v>
      </c>
      <c r="H540" t="s">
        <v>1869</v>
      </c>
      <c r="I540" t="s">
        <v>1883</v>
      </c>
      <c r="J540" t="s">
        <v>1882</v>
      </c>
      <c r="K540" t="s">
        <v>1872</v>
      </c>
      <c r="L540" t="s">
        <v>1872</v>
      </c>
      <c r="M540" t="s">
        <v>1873</v>
      </c>
      <c r="N540" t="s">
        <v>1873</v>
      </c>
      <c r="O540" t="s">
        <v>1873</v>
      </c>
      <c r="P540" t="s">
        <v>1874</v>
      </c>
      <c r="Q540" t="s">
        <v>1873</v>
      </c>
      <c r="R540" t="s">
        <v>1872</v>
      </c>
      <c r="S540" t="s">
        <v>2259</v>
      </c>
      <c r="T540" t="s">
        <v>2260</v>
      </c>
      <c r="U540" t="s">
        <v>1877</v>
      </c>
      <c r="V540" t="s">
        <v>1877</v>
      </c>
      <c r="W540">
        <v>0</v>
      </c>
      <c r="X540">
        <v>3</v>
      </c>
      <c r="Y540">
        <v>1</v>
      </c>
      <c r="Z540">
        <v>2</v>
      </c>
      <c r="AA540">
        <v>2</v>
      </c>
      <c r="AB540">
        <v>3</v>
      </c>
      <c r="AC540">
        <v>4</v>
      </c>
      <c r="AD540">
        <v>4</v>
      </c>
      <c r="AE540">
        <v>3</v>
      </c>
      <c r="AF540">
        <v>3</v>
      </c>
      <c r="AG540">
        <v>3</v>
      </c>
      <c r="AH540">
        <v>2</v>
      </c>
      <c r="AI540">
        <v>3</v>
      </c>
      <c r="AJ540">
        <v>4</v>
      </c>
      <c r="AK540" t="s">
        <v>182</v>
      </c>
    </row>
    <row r="541" spans="1:37" x14ac:dyDescent="0.25">
      <c r="A541" t="s">
        <v>182</v>
      </c>
      <c r="B541" t="s">
        <v>15</v>
      </c>
      <c r="C541" t="s">
        <v>591</v>
      </c>
      <c r="D541" t="s">
        <v>1866</v>
      </c>
      <c r="E541" t="s">
        <v>1879</v>
      </c>
      <c r="F541" t="s">
        <v>2261</v>
      </c>
      <c r="G541" t="s">
        <v>1868</v>
      </c>
      <c r="H541" t="s">
        <v>1869</v>
      </c>
      <c r="I541" t="s">
        <v>1870</v>
      </c>
      <c r="J541" t="s">
        <v>1866</v>
      </c>
      <c r="K541" t="s">
        <v>1872</v>
      </c>
      <c r="L541" t="s">
        <v>1872</v>
      </c>
      <c r="M541" t="s">
        <v>1872</v>
      </c>
      <c r="N541" t="s">
        <v>1873</v>
      </c>
      <c r="O541" t="s">
        <v>1872</v>
      </c>
      <c r="P541" t="s">
        <v>1872</v>
      </c>
      <c r="Q541" t="s">
        <v>1872</v>
      </c>
      <c r="R541" t="s">
        <v>1872</v>
      </c>
      <c r="S541" t="s">
        <v>2210</v>
      </c>
      <c r="T541" t="s">
        <v>2262</v>
      </c>
      <c r="U541" t="s">
        <v>1877</v>
      </c>
      <c r="V541" t="s">
        <v>1877</v>
      </c>
      <c r="W541">
        <v>0</v>
      </c>
      <c r="X541">
        <v>4</v>
      </c>
      <c r="Y541">
        <v>1</v>
      </c>
      <c r="Z541">
        <v>2</v>
      </c>
      <c r="AA541">
        <v>2</v>
      </c>
      <c r="AB541">
        <v>3</v>
      </c>
      <c r="AC541">
        <v>4</v>
      </c>
      <c r="AD541">
        <v>4</v>
      </c>
      <c r="AE541">
        <v>4</v>
      </c>
      <c r="AF541">
        <v>3</v>
      </c>
      <c r="AG541">
        <v>4</v>
      </c>
      <c r="AH541">
        <v>4</v>
      </c>
      <c r="AI541">
        <v>4</v>
      </c>
      <c r="AJ541">
        <v>4</v>
      </c>
      <c r="AK541" t="s">
        <v>182</v>
      </c>
    </row>
    <row r="542" spans="1:37" x14ac:dyDescent="0.25">
      <c r="A542" t="s">
        <v>182</v>
      </c>
      <c r="B542" t="s">
        <v>15</v>
      </c>
      <c r="C542" t="s">
        <v>591</v>
      </c>
      <c r="D542" t="s">
        <v>1877</v>
      </c>
      <c r="E542" t="s">
        <v>1884</v>
      </c>
      <c r="F542" t="s">
        <v>2249</v>
      </c>
      <c r="G542" t="s">
        <v>1878</v>
      </c>
      <c r="H542" t="s">
        <v>1880</v>
      </c>
      <c r="I542" t="s">
        <v>1870</v>
      </c>
      <c r="J542" t="s">
        <v>1882</v>
      </c>
      <c r="K542" t="s">
        <v>1872</v>
      </c>
      <c r="L542" t="s">
        <v>1871</v>
      </c>
      <c r="M542" t="s">
        <v>1871</v>
      </c>
      <c r="N542" t="s">
        <v>1871</v>
      </c>
      <c r="O542" t="s">
        <v>1871</v>
      </c>
      <c r="P542" t="s">
        <v>1871</v>
      </c>
      <c r="Q542" t="s">
        <v>1871</v>
      </c>
      <c r="R542" t="s">
        <v>1871</v>
      </c>
      <c r="S542" t="s">
        <v>1903</v>
      </c>
      <c r="T542" t="s">
        <v>1903</v>
      </c>
      <c r="U542" t="s">
        <v>1877</v>
      </c>
      <c r="V542" t="s">
        <v>1877</v>
      </c>
      <c r="W542">
        <v>1</v>
      </c>
      <c r="X542">
        <v>3</v>
      </c>
      <c r="Y542">
        <v>1</v>
      </c>
      <c r="Z542">
        <v>3</v>
      </c>
      <c r="AA542">
        <v>3</v>
      </c>
      <c r="AB542">
        <v>3</v>
      </c>
      <c r="AC542">
        <v>4</v>
      </c>
      <c r="AD542">
        <v>5</v>
      </c>
      <c r="AE542">
        <v>5</v>
      </c>
      <c r="AF542">
        <v>5</v>
      </c>
      <c r="AG542">
        <v>5</v>
      </c>
      <c r="AH542">
        <v>5</v>
      </c>
      <c r="AI542">
        <v>5</v>
      </c>
      <c r="AJ542">
        <v>5</v>
      </c>
      <c r="AK542" t="s">
        <v>182</v>
      </c>
    </row>
    <row r="543" spans="1:37" x14ac:dyDescent="0.25">
      <c r="A543" t="s">
        <v>182</v>
      </c>
      <c r="B543" t="s">
        <v>15</v>
      </c>
      <c r="C543" t="s">
        <v>591</v>
      </c>
      <c r="D543" t="s">
        <v>1866</v>
      </c>
      <c r="E543" t="s">
        <v>1879</v>
      </c>
      <c r="F543" t="s">
        <v>2199</v>
      </c>
      <c r="G543" t="s">
        <v>1878</v>
      </c>
      <c r="H543" t="s">
        <v>1869</v>
      </c>
      <c r="I543" t="s">
        <v>1870</v>
      </c>
      <c r="J543" t="s">
        <v>1882</v>
      </c>
      <c r="K543" t="s">
        <v>1872</v>
      </c>
      <c r="L543" t="s">
        <v>1872</v>
      </c>
      <c r="M543" t="s">
        <v>1872</v>
      </c>
      <c r="N543" t="s">
        <v>1873</v>
      </c>
      <c r="O543" t="s">
        <v>1873</v>
      </c>
      <c r="P543" t="s">
        <v>1872</v>
      </c>
      <c r="Q543" t="s">
        <v>1872</v>
      </c>
      <c r="R543" t="s">
        <v>1872</v>
      </c>
      <c r="S543" t="s">
        <v>2263</v>
      </c>
      <c r="T543" t="s">
        <v>2264</v>
      </c>
      <c r="U543" t="s">
        <v>1877</v>
      </c>
      <c r="V543" t="s">
        <v>1877</v>
      </c>
      <c r="W543">
        <v>0</v>
      </c>
      <c r="X543">
        <v>4</v>
      </c>
      <c r="Y543">
        <v>1</v>
      </c>
      <c r="Z543">
        <v>2</v>
      </c>
      <c r="AA543">
        <v>3</v>
      </c>
      <c r="AB543">
        <v>3</v>
      </c>
      <c r="AC543">
        <v>4</v>
      </c>
      <c r="AD543">
        <v>4</v>
      </c>
      <c r="AE543">
        <v>4</v>
      </c>
      <c r="AF543">
        <v>3</v>
      </c>
      <c r="AG543">
        <v>3</v>
      </c>
      <c r="AH543">
        <v>4</v>
      </c>
      <c r="AI543">
        <v>4</v>
      </c>
      <c r="AJ543">
        <v>4</v>
      </c>
      <c r="AK543" t="s">
        <v>182</v>
      </c>
    </row>
    <row r="544" spans="1:37" x14ac:dyDescent="0.25">
      <c r="A544" t="s">
        <v>184</v>
      </c>
      <c r="B544" t="s">
        <v>15</v>
      </c>
      <c r="C544" t="s">
        <v>526</v>
      </c>
      <c r="D544" t="s">
        <v>1866</v>
      </c>
      <c r="E544" t="s">
        <v>1879</v>
      </c>
      <c r="F544" t="s">
        <v>2254</v>
      </c>
      <c r="G544" t="s">
        <v>1868</v>
      </c>
      <c r="H544" t="s">
        <v>1869</v>
      </c>
      <c r="I544" t="s">
        <v>1870</v>
      </c>
      <c r="J544" t="s">
        <v>1882</v>
      </c>
      <c r="K544" t="s">
        <v>1872</v>
      </c>
      <c r="L544" t="s">
        <v>1872</v>
      </c>
      <c r="M544" t="s">
        <v>1872</v>
      </c>
      <c r="N544" t="s">
        <v>1872</v>
      </c>
      <c r="O544" t="s">
        <v>1872</v>
      </c>
      <c r="P544" t="s">
        <v>1872</v>
      </c>
      <c r="Q544" t="s">
        <v>1872</v>
      </c>
      <c r="R544" t="s">
        <v>1872</v>
      </c>
      <c r="S544" t="s">
        <v>2265</v>
      </c>
      <c r="T544" t="s">
        <v>2266</v>
      </c>
      <c r="U544" t="s">
        <v>1877</v>
      </c>
      <c r="V544" t="s">
        <v>1877</v>
      </c>
      <c r="W544">
        <v>0</v>
      </c>
      <c r="X544">
        <v>4</v>
      </c>
      <c r="Y544">
        <v>1</v>
      </c>
      <c r="Z544">
        <v>2</v>
      </c>
      <c r="AA544">
        <v>2</v>
      </c>
      <c r="AB544">
        <v>3</v>
      </c>
      <c r="AC544">
        <v>4</v>
      </c>
      <c r="AD544">
        <v>4</v>
      </c>
      <c r="AE544">
        <v>4</v>
      </c>
      <c r="AF544">
        <v>4</v>
      </c>
      <c r="AG544">
        <v>4</v>
      </c>
      <c r="AH544">
        <v>4</v>
      </c>
      <c r="AI544">
        <v>4</v>
      </c>
      <c r="AJ544">
        <v>4</v>
      </c>
      <c r="AK544" t="s">
        <v>184</v>
      </c>
    </row>
    <row r="545" spans="1:37" x14ac:dyDescent="0.25">
      <c r="A545" t="s">
        <v>602</v>
      </c>
      <c r="B545" t="s">
        <v>15</v>
      </c>
      <c r="C545" t="s">
        <v>448</v>
      </c>
      <c r="D545" t="s">
        <v>1866</v>
      </c>
      <c r="E545" t="s">
        <v>1879</v>
      </c>
      <c r="F545" t="s">
        <v>2196</v>
      </c>
      <c r="G545" t="s">
        <v>1878</v>
      </c>
      <c r="H545" t="s">
        <v>1869</v>
      </c>
      <c r="I545" t="s">
        <v>1870</v>
      </c>
      <c r="J545" t="s">
        <v>1866</v>
      </c>
      <c r="K545" t="s">
        <v>1872</v>
      </c>
      <c r="L545" t="s">
        <v>1872</v>
      </c>
      <c r="M545" t="s">
        <v>1872</v>
      </c>
      <c r="N545" t="s">
        <v>1872</v>
      </c>
      <c r="O545" t="s">
        <v>1871</v>
      </c>
      <c r="P545" t="s">
        <v>1871</v>
      </c>
      <c r="Q545" t="s">
        <v>1871</v>
      </c>
      <c r="R545" t="s">
        <v>1871</v>
      </c>
      <c r="S545" t="s">
        <v>2267</v>
      </c>
      <c r="T545" t="s">
        <v>2268</v>
      </c>
      <c r="U545" t="s">
        <v>1877</v>
      </c>
      <c r="V545" t="s">
        <v>1877</v>
      </c>
      <c r="W545">
        <v>0</v>
      </c>
      <c r="X545">
        <v>4</v>
      </c>
      <c r="Y545">
        <v>1</v>
      </c>
      <c r="Z545">
        <v>2</v>
      </c>
      <c r="AA545">
        <v>3</v>
      </c>
      <c r="AB545">
        <v>3</v>
      </c>
      <c r="AC545">
        <v>4</v>
      </c>
      <c r="AD545">
        <v>4</v>
      </c>
      <c r="AE545">
        <v>4</v>
      </c>
      <c r="AF545">
        <v>4</v>
      </c>
      <c r="AG545">
        <v>5</v>
      </c>
      <c r="AH545">
        <v>5</v>
      </c>
      <c r="AI545">
        <v>5</v>
      </c>
      <c r="AJ545">
        <v>5</v>
      </c>
      <c r="AK545" t="s">
        <v>602</v>
      </c>
    </row>
    <row r="546" spans="1:37" x14ac:dyDescent="0.25">
      <c r="A546" t="s">
        <v>747</v>
      </c>
      <c r="B546" t="s">
        <v>33</v>
      </c>
      <c r="C546" t="s">
        <v>528</v>
      </c>
      <c r="D546" t="s">
        <v>1877</v>
      </c>
      <c r="E546" t="s">
        <v>1879</v>
      </c>
      <c r="F546" t="s">
        <v>2269</v>
      </c>
      <c r="G546" t="s">
        <v>1868</v>
      </c>
      <c r="H546" t="s">
        <v>1869</v>
      </c>
      <c r="I546" t="s">
        <v>1870</v>
      </c>
      <c r="J546" t="s">
        <v>1882</v>
      </c>
      <c r="K546" t="s">
        <v>1872</v>
      </c>
      <c r="L546" t="s">
        <v>1872</v>
      </c>
      <c r="M546" t="s">
        <v>1872</v>
      </c>
      <c r="N546" t="s">
        <v>1873</v>
      </c>
      <c r="O546" t="s">
        <v>1873</v>
      </c>
      <c r="P546" t="s">
        <v>1872</v>
      </c>
      <c r="Q546" t="s">
        <v>1872</v>
      </c>
      <c r="R546" t="s">
        <v>1872</v>
      </c>
      <c r="S546" t="s">
        <v>1903</v>
      </c>
      <c r="T546" t="s">
        <v>1903</v>
      </c>
      <c r="U546" t="s">
        <v>1877</v>
      </c>
      <c r="W546">
        <v>1</v>
      </c>
      <c r="X546">
        <v>4</v>
      </c>
      <c r="Y546">
        <v>1</v>
      </c>
      <c r="Z546">
        <v>2</v>
      </c>
      <c r="AA546">
        <v>2</v>
      </c>
      <c r="AB546">
        <v>3</v>
      </c>
      <c r="AC546">
        <v>4</v>
      </c>
      <c r="AD546">
        <v>4</v>
      </c>
      <c r="AE546">
        <v>4</v>
      </c>
      <c r="AF546">
        <v>3</v>
      </c>
      <c r="AG546">
        <v>3</v>
      </c>
      <c r="AH546">
        <v>4</v>
      </c>
      <c r="AI546">
        <v>4</v>
      </c>
      <c r="AJ546">
        <v>4</v>
      </c>
      <c r="AK546" t="s">
        <v>747</v>
      </c>
    </row>
    <row r="547" spans="1:37" x14ac:dyDescent="0.25">
      <c r="A547" t="s">
        <v>932</v>
      </c>
      <c r="B547" t="s">
        <v>35</v>
      </c>
      <c r="C547" t="s">
        <v>822</v>
      </c>
      <c r="D547" t="s">
        <v>1877</v>
      </c>
      <c r="E547" t="s">
        <v>1884</v>
      </c>
      <c r="F547" t="s">
        <v>2270</v>
      </c>
      <c r="G547" t="s">
        <v>1878</v>
      </c>
      <c r="H547" t="s">
        <v>1880</v>
      </c>
      <c r="I547" t="s">
        <v>1870</v>
      </c>
      <c r="J547" t="s">
        <v>1882</v>
      </c>
      <c r="K547" t="s">
        <v>1872</v>
      </c>
      <c r="L547" t="s">
        <v>1872</v>
      </c>
      <c r="M547" t="s">
        <v>1872</v>
      </c>
      <c r="N547" t="s">
        <v>1872</v>
      </c>
      <c r="O547" t="s">
        <v>1872</v>
      </c>
      <c r="P547" t="s">
        <v>1872</v>
      </c>
      <c r="Q547" t="s">
        <v>1872</v>
      </c>
      <c r="R547" t="s">
        <v>1872</v>
      </c>
      <c r="S547" t="s">
        <v>2271</v>
      </c>
      <c r="T547" t="s">
        <v>2272</v>
      </c>
      <c r="U547" t="s">
        <v>1877</v>
      </c>
      <c r="V547" t="s">
        <v>1877</v>
      </c>
      <c r="W547">
        <v>1</v>
      </c>
      <c r="X547">
        <v>3</v>
      </c>
      <c r="Y547">
        <v>1</v>
      </c>
      <c r="Z547">
        <v>3</v>
      </c>
      <c r="AA547">
        <v>3</v>
      </c>
      <c r="AB547">
        <v>3</v>
      </c>
      <c r="AC547">
        <v>4</v>
      </c>
      <c r="AD547">
        <v>4</v>
      </c>
      <c r="AE547">
        <v>4</v>
      </c>
      <c r="AF547">
        <v>4</v>
      </c>
      <c r="AG547">
        <v>4</v>
      </c>
      <c r="AH547">
        <v>4</v>
      </c>
      <c r="AI547">
        <v>4</v>
      </c>
      <c r="AJ547">
        <v>4</v>
      </c>
      <c r="AK547" t="s">
        <v>932</v>
      </c>
    </row>
    <row r="548" spans="1:37" x14ac:dyDescent="0.25">
      <c r="A548" t="s">
        <v>875</v>
      </c>
      <c r="B548" t="s">
        <v>36</v>
      </c>
      <c r="C548" t="s">
        <v>365</v>
      </c>
      <c r="D548" t="s">
        <v>1877</v>
      </c>
      <c r="E548" t="s">
        <v>1879</v>
      </c>
      <c r="F548" t="s">
        <v>2196</v>
      </c>
      <c r="G548" t="s">
        <v>1878</v>
      </c>
      <c r="H548" t="s">
        <v>1869</v>
      </c>
      <c r="I548" t="s">
        <v>1870</v>
      </c>
      <c r="J548" t="s">
        <v>1882</v>
      </c>
      <c r="K548" t="s">
        <v>1872</v>
      </c>
      <c r="L548" t="s">
        <v>1871</v>
      </c>
      <c r="M548" t="s">
        <v>1872</v>
      </c>
      <c r="N548" t="s">
        <v>1871</v>
      </c>
      <c r="O548" t="s">
        <v>1873</v>
      </c>
      <c r="P548" t="s">
        <v>1871</v>
      </c>
      <c r="Q548" t="s">
        <v>1871</v>
      </c>
      <c r="R548" t="s">
        <v>1871</v>
      </c>
      <c r="S548" t="s">
        <v>2273</v>
      </c>
      <c r="T548" t="s">
        <v>2274</v>
      </c>
      <c r="U548" t="s">
        <v>1877</v>
      </c>
      <c r="V548" t="s">
        <v>1877</v>
      </c>
      <c r="W548">
        <v>1</v>
      </c>
      <c r="X548">
        <v>4</v>
      </c>
      <c r="Y548">
        <v>1</v>
      </c>
      <c r="Z548">
        <v>2</v>
      </c>
      <c r="AA548">
        <v>3</v>
      </c>
      <c r="AB548">
        <v>3</v>
      </c>
      <c r="AC548">
        <v>4</v>
      </c>
      <c r="AD548">
        <v>5</v>
      </c>
      <c r="AE548">
        <v>4</v>
      </c>
      <c r="AF548">
        <v>5</v>
      </c>
      <c r="AG548">
        <v>3</v>
      </c>
      <c r="AH548">
        <v>5</v>
      </c>
      <c r="AI548">
        <v>5</v>
      </c>
      <c r="AJ548">
        <v>5</v>
      </c>
      <c r="AK548" t="s">
        <v>875</v>
      </c>
    </row>
    <row r="549" spans="1:37" x14ac:dyDescent="0.25">
      <c r="A549" t="s">
        <v>189</v>
      </c>
      <c r="B549" t="s">
        <v>40</v>
      </c>
      <c r="C549" t="s">
        <v>524</v>
      </c>
      <c r="D549" t="s">
        <v>1866</v>
      </c>
      <c r="E549" t="s">
        <v>1867</v>
      </c>
      <c r="F549" t="s">
        <v>2199</v>
      </c>
      <c r="G549" t="s">
        <v>1868</v>
      </c>
      <c r="H549" t="s">
        <v>1869</v>
      </c>
      <c r="I549" t="s">
        <v>1870</v>
      </c>
      <c r="J549" t="s">
        <v>1866</v>
      </c>
      <c r="K549" t="s">
        <v>1872</v>
      </c>
      <c r="L549" t="s">
        <v>1871</v>
      </c>
      <c r="M549" t="s">
        <v>1872</v>
      </c>
      <c r="N549" t="s">
        <v>1872</v>
      </c>
      <c r="O549" t="s">
        <v>1873</v>
      </c>
      <c r="P549" t="s">
        <v>1871</v>
      </c>
      <c r="Q549" t="s">
        <v>1872</v>
      </c>
      <c r="R549" t="s">
        <v>1872</v>
      </c>
      <c r="S549" t="s">
        <v>1911</v>
      </c>
      <c r="T549" t="s">
        <v>1903</v>
      </c>
      <c r="U549" t="s">
        <v>1877</v>
      </c>
      <c r="V549" t="s">
        <v>1877</v>
      </c>
      <c r="W549">
        <v>0</v>
      </c>
      <c r="X549">
        <v>5</v>
      </c>
      <c r="Y549">
        <v>1</v>
      </c>
      <c r="Z549">
        <v>2</v>
      </c>
      <c r="AA549">
        <v>2</v>
      </c>
      <c r="AB549">
        <v>3</v>
      </c>
      <c r="AC549">
        <v>4</v>
      </c>
      <c r="AD549">
        <v>5</v>
      </c>
      <c r="AE549">
        <v>4</v>
      </c>
      <c r="AF549">
        <v>4</v>
      </c>
      <c r="AG549">
        <v>3</v>
      </c>
      <c r="AH549">
        <v>5</v>
      </c>
      <c r="AI549">
        <v>4</v>
      </c>
      <c r="AJ549">
        <v>4</v>
      </c>
      <c r="AK549" t="s">
        <v>189</v>
      </c>
    </row>
    <row r="550" spans="1:37" x14ac:dyDescent="0.25">
      <c r="A550" t="s">
        <v>189</v>
      </c>
      <c r="B550" t="s">
        <v>40</v>
      </c>
      <c r="C550" t="s">
        <v>524</v>
      </c>
      <c r="D550" t="s">
        <v>1877</v>
      </c>
      <c r="E550" t="s">
        <v>1884</v>
      </c>
      <c r="F550" t="s">
        <v>2275</v>
      </c>
      <c r="G550" t="s">
        <v>1878</v>
      </c>
      <c r="H550" t="s">
        <v>1869</v>
      </c>
      <c r="I550" t="s">
        <v>1883</v>
      </c>
      <c r="J550" t="s">
        <v>1886</v>
      </c>
      <c r="K550" t="s">
        <v>1872</v>
      </c>
      <c r="L550" t="s">
        <v>1873</v>
      </c>
      <c r="M550" t="s">
        <v>1872</v>
      </c>
      <c r="N550" t="s">
        <v>1874</v>
      </c>
      <c r="O550" t="s">
        <v>1871</v>
      </c>
      <c r="P550" t="s">
        <v>1872</v>
      </c>
      <c r="Q550" t="s">
        <v>1874</v>
      </c>
      <c r="R550" t="s">
        <v>1872</v>
      </c>
      <c r="S550" t="s">
        <v>2229</v>
      </c>
      <c r="T550" t="s">
        <v>2276</v>
      </c>
      <c r="U550" t="s">
        <v>1877</v>
      </c>
      <c r="V550" t="s">
        <v>1877</v>
      </c>
      <c r="W550">
        <v>1</v>
      </c>
      <c r="X550">
        <v>3</v>
      </c>
      <c r="Y550">
        <v>1</v>
      </c>
      <c r="Z550">
        <v>2</v>
      </c>
      <c r="AA550">
        <v>3</v>
      </c>
      <c r="AB550">
        <v>3</v>
      </c>
      <c r="AC550">
        <v>4</v>
      </c>
      <c r="AD550">
        <v>3</v>
      </c>
      <c r="AE550">
        <v>4</v>
      </c>
      <c r="AF550">
        <v>2</v>
      </c>
      <c r="AG550">
        <v>5</v>
      </c>
      <c r="AH550">
        <v>4</v>
      </c>
      <c r="AI550">
        <v>2</v>
      </c>
      <c r="AJ550">
        <v>4</v>
      </c>
      <c r="AK550" t="s">
        <v>189</v>
      </c>
    </row>
    <row r="551" spans="1:37" x14ac:dyDescent="0.25">
      <c r="A551" t="s">
        <v>1494</v>
      </c>
      <c r="B551" t="s">
        <v>43</v>
      </c>
      <c r="C551" t="s">
        <v>757</v>
      </c>
      <c r="D551" t="s">
        <v>1877</v>
      </c>
      <c r="E551" t="s">
        <v>1884</v>
      </c>
      <c r="F551" t="s">
        <v>2277</v>
      </c>
      <c r="G551" t="s">
        <v>1868</v>
      </c>
      <c r="H551" t="s">
        <v>1869</v>
      </c>
      <c r="I551" t="s">
        <v>1870</v>
      </c>
      <c r="J551" t="s">
        <v>1886</v>
      </c>
      <c r="K551" t="s">
        <v>1872</v>
      </c>
      <c r="L551" t="s">
        <v>1873</v>
      </c>
      <c r="M551" t="s">
        <v>1873</v>
      </c>
      <c r="N551" t="s">
        <v>1872</v>
      </c>
      <c r="O551" t="s">
        <v>1873</v>
      </c>
      <c r="P551" t="s">
        <v>1873</v>
      </c>
      <c r="Q551" t="s">
        <v>1873</v>
      </c>
      <c r="R551" t="s">
        <v>1873</v>
      </c>
      <c r="T551" t="s">
        <v>2278</v>
      </c>
      <c r="U551" t="s">
        <v>1877</v>
      </c>
      <c r="V551" t="s">
        <v>1877</v>
      </c>
      <c r="W551">
        <v>1</v>
      </c>
      <c r="X551">
        <v>3</v>
      </c>
      <c r="Y551">
        <v>1</v>
      </c>
      <c r="Z551">
        <v>2</v>
      </c>
      <c r="AA551">
        <v>2</v>
      </c>
      <c r="AB551">
        <v>3</v>
      </c>
      <c r="AC551">
        <v>4</v>
      </c>
      <c r="AD551">
        <v>3</v>
      </c>
      <c r="AE551">
        <v>3</v>
      </c>
      <c r="AF551">
        <v>4</v>
      </c>
      <c r="AG551">
        <v>3</v>
      </c>
      <c r="AH551">
        <v>3</v>
      </c>
      <c r="AI551">
        <v>3</v>
      </c>
      <c r="AJ551">
        <v>3</v>
      </c>
      <c r="AK551" t="s">
        <v>1494</v>
      </c>
    </row>
    <row r="552" spans="1:37" x14ac:dyDescent="0.25">
      <c r="A552" t="s">
        <v>1780</v>
      </c>
      <c r="B552" t="s">
        <v>45</v>
      </c>
      <c r="C552" t="s">
        <v>1779</v>
      </c>
      <c r="D552" t="s">
        <v>1877</v>
      </c>
      <c r="E552" t="s">
        <v>1884</v>
      </c>
      <c r="F552" t="s">
        <v>2199</v>
      </c>
      <c r="G552" t="s">
        <v>1878</v>
      </c>
      <c r="H552" t="s">
        <v>1869</v>
      </c>
      <c r="I552" t="s">
        <v>1870</v>
      </c>
      <c r="J552" t="s">
        <v>1866</v>
      </c>
      <c r="K552" t="s">
        <v>1872</v>
      </c>
      <c r="L552" t="s">
        <v>1872</v>
      </c>
      <c r="M552" t="s">
        <v>1873</v>
      </c>
      <c r="N552" t="s">
        <v>1873</v>
      </c>
      <c r="O552" t="s">
        <v>1873</v>
      </c>
      <c r="P552" t="s">
        <v>1871</v>
      </c>
      <c r="Q552" t="s">
        <v>1871</v>
      </c>
      <c r="R552" t="s">
        <v>1872</v>
      </c>
      <c r="S552" t="s">
        <v>1926</v>
      </c>
      <c r="T552" t="s">
        <v>1927</v>
      </c>
      <c r="U552" t="s">
        <v>1877</v>
      </c>
      <c r="V552" t="s">
        <v>1877</v>
      </c>
      <c r="W552">
        <v>1</v>
      </c>
      <c r="X552">
        <v>3</v>
      </c>
      <c r="Y552">
        <v>1</v>
      </c>
      <c r="Z552">
        <v>2</v>
      </c>
      <c r="AA552">
        <v>3</v>
      </c>
      <c r="AB552">
        <v>3</v>
      </c>
      <c r="AC552">
        <v>4</v>
      </c>
      <c r="AD552">
        <v>4</v>
      </c>
      <c r="AE552">
        <v>3</v>
      </c>
      <c r="AF552">
        <v>3</v>
      </c>
      <c r="AG552">
        <v>3</v>
      </c>
      <c r="AH552">
        <v>5</v>
      </c>
      <c r="AI552">
        <v>5</v>
      </c>
      <c r="AJ552">
        <v>4</v>
      </c>
      <c r="AK552" t="s">
        <v>1780</v>
      </c>
    </row>
    <row r="553" spans="1:37" x14ac:dyDescent="0.25">
      <c r="A553" t="s">
        <v>1516</v>
      </c>
      <c r="B553" t="s">
        <v>47</v>
      </c>
      <c r="C553" t="s">
        <v>1515</v>
      </c>
      <c r="D553" t="s">
        <v>1866</v>
      </c>
      <c r="E553" t="s">
        <v>1879</v>
      </c>
      <c r="F553" t="s">
        <v>2218</v>
      </c>
      <c r="G553" t="s">
        <v>1868</v>
      </c>
      <c r="H553" t="s">
        <v>1869</v>
      </c>
      <c r="I553" t="s">
        <v>1883</v>
      </c>
      <c r="J553" t="s">
        <v>1886</v>
      </c>
      <c r="K553" t="s">
        <v>1872</v>
      </c>
      <c r="L553" t="s">
        <v>1871</v>
      </c>
      <c r="M553" t="s">
        <v>1872</v>
      </c>
      <c r="N553" t="s">
        <v>1873</v>
      </c>
      <c r="O553" t="s">
        <v>1872</v>
      </c>
      <c r="P553" t="s">
        <v>1871</v>
      </c>
      <c r="Q553" t="s">
        <v>1872</v>
      </c>
      <c r="R553" t="s">
        <v>1872</v>
      </c>
      <c r="S553" t="s">
        <v>2279</v>
      </c>
      <c r="T553" t="s">
        <v>2280</v>
      </c>
      <c r="U553" t="s">
        <v>1877</v>
      </c>
      <c r="V553" t="s">
        <v>1877</v>
      </c>
      <c r="W553">
        <v>0</v>
      </c>
      <c r="X553">
        <v>4</v>
      </c>
      <c r="Y553">
        <v>1</v>
      </c>
      <c r="Z553">
        <v>2</v>
      </c>
      <c r="AA553">
        <v>2</v>
      </c>
      <c r="AB553">
        <v>3</v>
      </c>
      <c r="AC553">
        <v>4</v>
      </c>
      <c r="AD553">
        <v>5</v>
      </c>
      <c r="AE553">
        <v>4</v>
      </c>
      <c r="AF553">
        <v>3</v>
      </c>
      <c r="AG553">
        <v>4</v>
      </c>
      <c r="AH553">
        <v>5</v>
      </c>
      <c r="AI553">
        <v>4</v>
      </c>
      <c r="AJ553">
        <v>4</v>
      </c>
      <c r="AK553" t="s">
        <v>1516</v>
      </c>
    </row>
    <row r="554" spans="1:37" x14ac:dyDescent="0.25">
      <c r="A554" t="s">
        <v>968</v>
      </c>
      <c r="B554" t="s">
        <v>49</v>
      </c>
      <c r="C554" t="s">
        <v>967</v>
      </c>
      <c r="D554" t="s">
        <v>1877</v>
      </c>
      <c r="E554" t="s">
        <v>1894</v>
      </c>
      <c r="F554" t="s">
        <v>2281</v>
      </c>
      <c r="G554" t="s">
        <v>1878</v>
      </c>
      <c r="H554" t="s">
        <v>1880</v>
      </c>
      <c r="I554" t="s">
        <v>1883</v>
      </c>
      <c r="J554" t="s">
        <v>1882</v>
      </c>
      <c r="K554" t="s">
        <v>1872</v>
      </c>
      <c r="L554" t="s">
        <v>1872</v>
      </c>
      <c r="M554" t="s">
        <v>1872</v>
      </c>
      <c r="N554" t="s">
        <v>1872</v>
      </c>
      <c r="O554" t="s">
        <v>1872</v>
      </c>
      <c r="P554" t="s">
        <v>1873</v>
      </c>
      <c r="Q554" t="s">
        <v>1872</v>
      </c>
      <c r="R554" t="s">
        <v>1872</v>
      </c>
      <c r="S554" t="s">
        <v>2282</v>
      </c>
      <c r="T554" t="s">
        <v>2283</v>
      </c>
      <c r="U554" t="s">
        <v>1877</v>
      </c>
      <c r="V554" t="s">
        <v>1877</v>
      </c>
      <c r="W554">
        <v>1</v>
      </c>
      <c r="X554">
        <v>1</v>
      </c>
      <c r="Y554">
        <v>1</v>
      </c>
      <c r="Z554">
        <v>3</v>
      </c>
      <c r="AA554">
        <v>3</v>
      </c>
      <c r="AB554">
        <v>3</v>
      </c>
      <c r="AC554">
        <v>4</v>
      </c>
      <c r="AD554">
        <v>4</v>
      </c>
      <c r="AE554">
        <v>4</v>
      </c>
      <c r="AF554">
        <v>4</v>
      </c>
      <c r="AG554">
        <v>4</v>
      </c>
      <c r="AH554">
        <v>3</v>
      </c>
      <c r="AI554">
        <v>4</v>
      </c>
      <c r="AJ554">
        <v>4</v>
      </c>
      <c r="AK554" t="s">
        <v>968</v>
      </c>
    </row>
    <row r="555" spans="1:37" x14ac:dyDescent="0.25">
      <c r="A555" t="s">
        <v>1518</v>
      </c>
      <c r="B555" t="s">
        <v>49</v>
      </c>
      <c r="C555" t="s">
        <v>1088</v>
      </c>
      <c r="D555" t="s">
        <v>1877</v>
      </c>
      <c r="E555" t="s">
        <v>1884</v>
      </c>
      <c r="F555" t="s">
        <v>2199</v>
      </c>
      <c r="G555" t="s">
        <v>1878</v>
      </c>
      <c r="H555" t="s">
        <v>1869</v>
      </c>
      <c r="I555" t="s">
        <v>1870</v>
      </c>
      <c r="J555" t="s">
        <v>1882</v>
      </c>
      <c r="K555" t="s">
        <v>1872</v>
      </c>
      <c r="L555" t="s">
        <v>1871</v>
      </c>
      <c r="M555" t="s">
        <v>1872</v>
      </c>
      <c r="N555" t="s">
        <v>1872</v>
      </c>
      <c r="O555" t="s">
        <v>1873</v>
      </c>
      <c r="P555" t="s">
        <v>1872</v>
      </c>
      <c r="Q555" t="s">
        <v>1871</v>
      </c>
      <c r="R555" t="s">
        <v>1872</v>
      </c>
      <c r="S555" t="s">
        <v>2284</v>
      </c>
      <c r="T555" t="s">
        <v>2285</v>
      </c>
      <c r="U555" t="s">
        <v>1877</v>
      </c>
      <c r="V555" t="s">
        <v>1877</v>
      </c>
      <c r="W555">
        <v>1</v>
      </c>
      <c r="X555">
        <v>3</v>
      </c>
      <c r="Y555">
        <v>1</v>
      </c>
      <c r="Z555">
        <v>2</v>
      </c>
      <c r="AA555">
        <v>3</v>
      </c>
      <c r="AB555">
        <v>3</v>
      </c>
      <c r="AC555">
        <v>4</v>
      </c>
      <c r="AD555">
        <v>5</v>
      </c>
      <c r="AE555">
        <v>4</v>
      </c>
      <c r="AF555">
        <v>4</v>
      </c>
      <c r="AG555">
        <v>3</v>
      </c>
      <c r="AH555">
        <v>4</v>
      </c>
      <c r="AI555">
        <v>5</v>
      </c>
      <c r="AJ555">
        <v>4</v>
      </c>
      <c r="AK555" t="s">
        <v>1518</v>
      </c>
    </row>
    <row r="556" spans="1:37" x14ac:dyDescent="0.25">
      <c r="A556" t="s">
        <v>977</v>
      </c>
      <c r="B556" t="s">
        <v>51</v>
      </c>
      <c r="C556" t="s">
        <v>456</v>
      </c>
      <c r="D556" t="s">
        <v>1866</v>
      </c>
      <c r="E556" t="s">
        <v>1867</v>
      </c>
      <c r="F556" t="s">
        <v>2218</v>
      </c>
      <c r="G556" t="s">
        <v>1878</v>
      </c>
      <c r="H556" t="s">
        <v>1880</v>
      </c>
      <c r="I556" t="s">
        <v>1870</v>
      </c>
      <c r="J556" t="s">
        <v>1866</v>
      </c>
      <c r="K556" t="s">
        <v>1872</v>
      </c>
      <c r="L556" t="s">
        <v>1871</v>
      </c>
      <c r="M556" t="s">
        <v>1871</v>
      </c>
      <c r="N556" t="s">
        <v>1871</v>
      </c>
      <c r="O556" t="s">
        <v>1872</v>
      </c>
      <c r="P556" t="s">
        <v>1871</v>
      </c>
      <c r="Q556" t="s">
        <v>1871</v>
      </c>
      <c r="R556" t="s">
        <v>1871</v>
      </c>
      <c r="S556" t="s">
        <v>1889</v>
      </c>
      <c r="T556" t="s">
        <v>1903</v>
      </c>
      <c r="U556" t="s">
        <v>1877</v>
      </c>
      <c r="V556" t="s">
        <v>1877</v>
      </c>
      <c r="W556">
        <v>0</v>
      </c>
      <c r="X556">
        <v>5</v>
      </c>
      <c r="Y556">
        <v>1</v>
      </c>
      <c r="Z556">
        <v>3</v>
      </c>
      <c r="AA556">
        <v>3</v>
      </c>
      <c r="AB556">
        <v>3</v>
      </c>
      <c r="AC556">
        <v>4</v>
      </c>
      <c r="AD556">
        <v>5</v>
      </c>
      <c r="AE556">
        <v>5</v>
      </c>
      <c r="AF556">
        <v>5</v>
      </c>
      <c r="AG556">
        <v>4</v>
      </c>
      <c r="AH556">
        <v>5</v>
      </c>
      <c r="AI556">
        <v>5</v>
      </c>
      <c r="AJ556">
        <v>5</v>
      </c>
      <c r="AK556" t="s">
        <v>977</v>
      </c>
    </row>
    <row r="557" spans="1:37" x14ac:dyDescent="0.25">
      <c r="A557" t="s">
        <v>977</v>
      </c>
      <c r="B557" t="s">
        <v>51</v>
      </c>
      <c r="C557" t="s">
        <v>456</v>
      </c>
      <c r="D557" t="s">
        <v>1866</v>
      </c>
      <c r="E557" t="s">
        <v>1867</v>
      </c>
      <c r="F557" t="s">
        <v>2218</v>
      </c>
      <c r="G557" t="s">
        <v>1878</v>
      </c>
      <c r="H557" t="s">
        <v>1869</v>
      </c>
      <c r="I557" t="s">
        <v>1870</v>
      </c>
      <c r="J557" t="s">
        <v>1866</v>
      </c>
      <c r="K557" t="s">
        <v>1872</v>
      </c>
      <c r="L557" t="s">
        <v>1871</v>
      </c>
      <c r="M557" t="s">
        <v>1871</v>
      </c>
      <c r="N557" t="s">
        <v>1871</v>
      </c>
      <c r="O557" t="s">
        <v>1872</v>
      </c>
      <c r="P557" t="s">
        <v>1871</v>
      </c>
      <c r="Q557" t="s">
        <v>1871</v>
      </c>
      <c r="R557" t="s">
        <v>1871</v>
      </c>
      <c r="S557" t="s">
        <v>1889</v>
      </c>
      <c r="T557" t="s">
        <v>1903</v>
      </c>
      <c r="U557" t="s">
        <v>1877</v>
      </c>
      <c r="V557" t="s">
        <v>1877</v>
      </c>
      <c r="W557">
        <v>0</v>
      </c>
      <c r="X557">
        <v>5</v>
      </c>
      <c r="Y557">
        <v>1</v>
      </c>
      <c r="Z557">
        <v>2</v>
      </c>
      <c r="AA557">
        <v>3</v>
      </c>
      <c r="AB557">
        <v>3</v>
      </c>
      <c r="AC557">
        <v>4</v>
      </c>
      <c r="AD557">
        <v>5</v>
      </c>
      <c r="AE557">
        <v>5</v>
      </c>
      <c r="AF557">
        <v>5</v>
      </c>
      <c r="AG557">
        <v>4</v>
      </c>
      <c r="AH557">
        <v>5</v>
      </c>
      <c r="AI557">
        <v>5</v>
      </c>
      <c r="AJ557">
        <v>5</v>
      </c>
      <c r="AK557" t="s">
        <v>977</v>
      </c>
    </row>
    <row r="558" spans="1:37" x14ac:dyDescent="0.25">
      <c r="A558" t="s">
        <v>1523</v>
      </c>
      <c r="B558" t="s">
        <v>51</v>
      </c>
      <c r="C558" t="s">
        <v>967</v>
      </c>
      <c r="D558" t="s">
        <v>1877</v>
      </c>
      <c r="E558" t="s">
        <v>1884</v>
      </c>
      <c r="F558" t="s">
        <v>2196</v>
      </c>
      <c r="G558" t="s">
        <v>1888</v>
      </c>
      <c r="H558" t="s">
        <v>1869</v>
      </c>
      <c r="I558" t="s">
        <v>1870</v>
      </c>
      <c r="J558" t="s">
        <v>1882</v>
      </c>
      <c r="K558" t="s">
        <v>1872</v>
      </c>
      <c r="L558" t="s">
        <v>1872</v>
      </c>
      <c r="M558" t="s">
        <v>1873</v>
      </c>
      <c r="N558" t="s">
        <v>1873</v>
      </c>
      <c r="O558" t="s">
        <v>1872</v>
      </c>
      <c r="P558" t="s">
        <v>1872</v>
      </c>
      <c r="Q558" t="s">
        <v>1872</v>
      </c>
      <c r="R558" t="s">
        <v>1872</v>
      </c>
      <c r="S558" t="s">
        <v>1903</v>
      </c>
      <c r="T558" t="s">
        <v>2286</v>
      </c>
      <c r="U558" t="s">
        <v>1877</v>
      </c>
      <c r="V558" t="s">
        <v>1877</v>
      </c>
      <c r="W558">
        <v>1</v>
      </c>
      <c r="X558">
        <v>3</v>
      </c>
      <c r="Y558">
        <v>1</v>
      </c>
      <c r="Z558">
        <v>2</v>
      </c>
      <c r="AA558">
        <v>1</v>
      </c>
      <c r="AB558">
        <v>3</v>
      </c>
      <c r="AC558">
        <v>4</v>
      </c>
      <c r="AD558">
        <v>4</v>
      </c>
      <c r="AE558">
        <v>3</v>
      </c>
      <c r="AF558">
        <v>3</v>
      </c>
      <c r="AG558">
        <v>4</v>
      </c>
      <c r="AH558">
        <v>4</v>
      </c>
      <c r="AI558">
        <v>4</v>
      </c>
      <c r="AJ558">
        <v>4</v>
      </c>
      <c r="AK558" t="s">
        <v>1523</v>
      </c>
    </row>
    <row r="559" spans="1:37" x14ac:dyDescent="0.25">
      <c r="A559" t="s">
        <v>1523</v>
      </c>
      <c r="B559" t="s">
        <v>51</v>
      </c>
      <c r="C559" t="s">
        <v>967</v>
      </c>
      <c r="D559" t="s">
        <v>1866</v>
      </c>
      <c r="E559" t="s">
        <v>1867</v>
      </c>
      <c r="F559" t="s">
        <v>2231</v>
      </c>
      <c r="G559" t="s">
        <v>1868</v>
      </c>
      <c r="H559" t="s">
        <v>1869</v>
      </c>
      <c r="I559" t="s">
        <v>1870</v>
      </c>
      <c r="J559" t="s">
        <v>1886</v>
      </c>
      <c r="K559" t="s">
        <v>1872</v>
      </c>
      <c r="L559" t="s">
        <v>1872</v>
      </c>
      <c r="M559" t="s">
        <v>1872</v>
      </c>
      <c r="N559" t="s">
        <v>1872</v>
      </c>
      <c r="O559" t="s">
        <v>1872</v>
      </c>
      <c r="P559" t="s">
        <v>1872</v>
      </c>
      <c r="Q559" t="s">
        <v>1872</v>
      </c>
      <c r="R559" t="s">
        <v>1872</v>
      </c>
      <c r="S559" t="s">
        <v>1903</v>
      </c>
      <c r="T559" t="s">
        <v>2287</v>
      </c>
      <c r="U559" t="s">
        <v>1877</v>
      </c>
      <c r="V559" t="s">
        <v>1877</v>
      </c>
      <c r="W559">
        <v>0</v>
      </c>
      <c r="X559">
        <v>5</v>
      </c>
      <c r="Y559">
        <v>1</v>
      </c>
      <c r="Z559">
        <v>2</v>
      </c>
      <c r="AA559">
        <v>2</v>
      </c>
      <c r="AB559">
        <v>3</v>
      </c>
      <c r="AC559">
        <v>4</v>
      </c>
      <c r="AD559">
        <v>4</v>
      </c>
      <c r="AE559">
        <v>4</v>
      </c>
      <c r="AF559">
        <v>4</v>
      </c>
      <c r="AG559">
        <v>4</v>
      </c>
      <c r="AH559">
        <v>4</v>
      </c>
      <c r="AI559">
        <v>4</v>
      </c>
      <c r="AJ559">
        <v>4</v>
      </c>
      <c r="AK559" t="s">
        <v>1523</v>
      </c>
    </row>
    <row r="560" spans="1:37" x14ac:dyDescent="0.25">
      <c r="A560" t="s">
        <v>1526</v>
      </c>
      <c r="B560" t="s">
        <v>51</v>
      </c>
      <c r="C560" t="s">
        <v>1513</v>
      </c>
      <c r="D560" t="s">
        <v>1866</v>
      </c>
      <c r="E560" t="s">
        <v>1879</v>
      </c>
      <c r="F560" t="s">
        <v>2199</v>
      </c>
      <c r="G560" t="s">
        <v>1868</v>
      </c>
      <c r="H560" t="s">
        <v>1880</v>
      </c>
      <c r="I560" t="s">
        <v>1870</v>
      </c>
      <c r="J560" t="s">
        <v>1882</v>
      </c>
      <c r="K560" t="s">
        <v>1872</v>
      </c>
      <c r="L560" t="s">
        <v>1872</v>
      </c>
      <c r="M560" t="s">
        <v>1872</v>
      </c>
      <c r="N560" t="s">
        <v>1872</v>
      </c>
      <c r="O560" t="s">
        <v>1872</v>
      </c>
      <c r="P560" t="s">
        <v>1871</v>
      </c>
      <c r="Q560" t="s">
        <v>1872</v>
      </c>
      <c r="R560" t="s">
        <v>1872</v>
      </c>
      <c r="S560" t="s">
        <v>1889</v>
      </c>
      <c r="T560" t="s">
        <v>2288</v>
      </c>
      <c r="U560" t="s">
        <v>1877</v>
      </c>
      <c r="V560" t="s">
        <v>1877</v>
      </c>
      <c r="W560">
        <v>0</v>
      </c>
      <c r="X560">
        <v>4</v>
      </c>
      <c r="Y560">
        <v>1</v>
      </c>
      <c r="Z560">
        <v>3</v>
      </c>
      <c r="AA560">
        <v>2</v>
      </c>
      <c r="AB560">
        <v>3</v>
      </c>
      <c r="AC560">
        <v>4</v>
      </c>
      <c r="AD560">
        <v>4</v>
      </c>
      <c r="AE560">
        <v>4</v>
      </c>
      <c r="AF560">
        <v>4</v>
      </c>
      <c r="AG560">
        <v>4</v>
      </c>
      <c r="AH560">
        <v>5</v>
      </c>
      <c r="AI560">
        <v>4</v>
      </c>
      <c r="AJ560">
        <v>4</v>
      </c>
      <c r="AK560" t="s">
        <v>1526</v>
      </c>
    </row>
    <row r="561" spans="1:37" x14ac:dyDescent="0.25">
      <c r="A561" t="s">
        <v>1112</v>
      </c>
      <c r="B561" t="s">
        <v>56</v>
      </c>
      <c r="C561" t="s">
        <v>448</v>
      </c>
      <c r="D561" t="s">
        <v>1866</v>
      </c>
      <c r="E561" t="s">
        <v>1884</v>
      </c>
      <c r="F561" t="s">
        <v>2249</v>
      </c>
      <c r="G561" t="s">
        <v>1878</v>
      </c>
      <c r="H561" t="s">
        <v>1869</v>
      </c>
      <c r="I561" t="s">
        <v>1870</v>
      </c>
      <c r="J561" t="s">
        <v>1882</v>
      </c>
      <c r="K561" t="s">
        <v>1872</v>
      </c>
      <c r="L561" t="s">
        <v>1872</v>
      </c>
      <c r="M561" t="s">
        <v>1872</v>
      </c>
      <c r="N561" t="s">
        <v>1872</v>
      </c>
      <c r="O561" t="s">
        <v>1872</v>
      </c>
      <c r="P561" t="s">
        <v>1872</v>
      </c>
      <c r="Q561" t="s">
        <v>1872</v>
      </c>
      <c r="R561" t="s">
        <v>1872</v>
      </c>
      <c r="S561" t="s">
        <v>2072</v>
      </c>
      <c r="T561" t="s">
        <v>2289</v>
      </c>
      <c r="U561" t="s">
        <v>1877</v>
      </c>
      <c r="V561" t="s">
        <v>1877</v>
      </c>
      <c r="W561">
        <v>0</v>
      </c>
      <c r="X561">
        <v>3</v>
      </c>
      <c r="Y561">
        <v>1</v>
      </c>
      <c r="Z561">
        <v>2</v>
      </c>
      <c r="AA561">
        <v>3</v>
      </c>
      <c r="AB561">
        <v>3</v>
      </c>
      <c r="AC561">
        <v>4</v>
      </c>
      <c r="AD561">
        <v>4</v>
      </c>
      <c r="AE561">
        <v>4</v>
      </c>
      <c r="AF561">
        <v>4</v>
      </c>
      <c r="AG561">
        <v>4</v>
      </c>
      <c r="AH561">
        <v>4</v>
      </c>
      <c r="AI561">
        <v>4</v>
      </c>
      <c r="AJ561">
        <v>4</v>
      </c>
      <c r="AK561" t="s">
        <v>1112</v>
      </c>
    </row>
    <row r="562" spans="1:37" x14ac:dyDescent="0.25">
      <c r="A562" t="s">
        <v>194</v>
      </c>
      <c r="B562" t="s">
        <v>62</v>
      </c>
      <c r="C562" t="s">
        <v>450</v>
      </c>
      <c r="D562" t="s">
        <v>1877</v>
      </c>
      <c r="E562" t="s">
        <v>1879</v>
      </c>
      <c r="F562" t="s">
        <v>2290</v>
      </c>
      <c r="G562" t="s">
        <v>1878</v>
      </c>
      <c r="H562" t="s">
        <v>1869</v>
      </c>
      <c r="I562" t="s">
        <v>1870</v>
      </c>
      <c r="J562" t="s">
        <v>1882</v>
      </c>
      <c r="K562" t="s">
        <v>1872</v>
      </c>
      <c r="L562" t="s">
        <v>1872</v>
      </c>
      <c r="M562" t="s">
        <v>1872</v>
      </c>
      <c r="N562" t="s">
        <v>1873</v>
      </c>
      <c r="O562" t="s">
        <v>1874</v>
      </c>
      <c r="P562" t="s">
        <v>1871</v>
      </c>
      <c r="Q562" t="s">
        <v>1871</v>
      </c>
      <c r="R562" t="s">
        <v>1873</v>
      </c>
      <c r="S562" t="s">
        <v>1966</v>
      </c>
      <c r="T562" t="s">
        <v>2291</v>
      </c>
      <c r="U562" t="s">
        <v>1877</v>
      </c>
      <c r="V562" t="s">
        <v>1877</v>
      </c>
      <c r="W562">
        <v>1</v>
      </c>
      <c r="X562">
        <v>4</v>
      </c>
      <c r="Y562">
        <v>1</v>
      </c>
      <c r="Z562">
        <v>2</v>
      </c>
      <c r="AA562">
        <v>3</v>
      </c>
      <c r="AB562">
        <v>3</v>
      </c>
      <c r="AC562">
        <v>4</v>
      </c>
      <c r="AD562">
        <v>4</v>
      </c>
      <c r="AE562">
        <v>4</v>
      </c>
      <c r="AF562">
        <v>3</v>
      </c>
      <c r="AG562">
        <v>2</v>
      </c>
      <c r="AH562">
        <v>5</v>
      </c>
      <c r="AI562">
        <v>5</v>
      </c>
      <c r="AJ562">
        <v>3</v>
      </c>
      <c r="AK562" t="s">
        <v>194</v>
      </c>
    </row>
    <row r="563" spans="1:37" x14ac:dyDescent="0.25">
      <c r="A563" t="s">
        <v>194</v>
      </c>
      <c r="B563" t="s">
        <v>62</v>
      </c>
      <c r="C563" t="s">
        <v>450</v>
      </c>
      <c r="D563" t="s">
        <v>1877</v>
      </c>
      <c r="E563" t="s">
        <v>1884</v>
      </c>
      <c r="F563" t="s">
        <v>2292</v>
      </c>
      <c r="G563" t="s">
        <v>1878</v>
      </c>
      <c r="H563" t="s">
        <v>1869</v>
      </c>
      <c r="I563" t="s">
        <v>1870</v>
      </c>
      <c r="J563" t="s">
        <v>1882</v>
      </c>
      <c r="K563" t="s">
        <v>1872</v>
      </c>
      <c r="L563" t="s">
        <v>1872</v>
      </c>
      <c r="M563" t="s">
        <v>1872</v>
      </c>
      <c r="N563" t="s">
        <v>1872</v>
      </c>
      <c r="O563" t="s">
        <v>1872</v>
      </c>
      <c r="P563" t="s">
        <v>1871</v>
      </c>
      <c r="Q563" t="s">
        <v>1871</v>
      </c>
      <c r="R563" t="s">
        <v>1872</v>
      </c>
      <c r="S563" t="s">
        <v>1903</v>
      </c>
      <c r="T563" t="s">
        <v>2293</v>
      </c>
      <c r="U563" t="s">
        <v>1877</v>
      </c>
      <c r="V563" t="s">
        <v>1877</v>
      </c>
      <c r="W563">
        <v>1</v>
      </c>
      <c r="X563">
        <v>3</v>
      </c>
      <c r="Y563">
        <v>1</v>
      </c>
      <c r="Z563">
        <v>2</v>
      </c>
      <c r="AA563">
        <v>3</v>
      </c>
      <c r="AB563">
        <v>3</v>
      </c>
      <c r="AC563">
        <v>4</v>
      </c>
      <c r="AD563">
        <v>4</v>
      </c>
      <c r="AE563">
        <v>4</v>
      </c>
      <c r="AF563">
        <v>4</v>
      </c>
      <c r="AG563">
        <v>4</v>
      </c>
      <c r="AH563">
        <v>5</v>
      </c>
      <c r="AI563">
        <v>5</v>
      </c>
      <c r="AJ563">
        <v>4</v>
      </c>
      <c r="AK563" t="s">
        <v>194</v>
      </c>
    </row>
    <row r="564" spans="1:37" x14ac:dyDescent="0.25">
      <c r="A564" t="s">
        <v>653</v>
      </c>
      <c r="B564" t="s">
        <v>62</v>
      </c>
      <c r="C564" t="s">
        <v>460</v>
      </c>
      <c r="D564" t="s">
        <v>1877</v>
      </c>
      <c r="E564" t="s">
        <v>1884</v>
      </c>
      <c r="F564" t="s">
        <v>2294</v>
      </c>
      <c r="G564" t="s">
        <v>1878</v>
      </c>
      <c r="H564" t="s">
        <v>1869</v>
      </c>
      <c r="I564" t="s">
        <v>1870</v>
      </c>
      <c r="J564" t="s">
        <v>1882</v>
      </c>
      <c r="K564" t="s">
        <v>1872</v>
      </c>
      <c r="L564" t="s">
        <v>1872</v>
      </c>
      <c r="M564" t="s">
        <v>1872</v>
      </c>
      <c r="N564" t="s">
        <v>1872</v>
      </c>
      <c r="O564" t="s">
        <v>1873</v>
      </c>
      <c r="P564" t="s">
        <v>1872</v>
      </c>
      <c r="Q564" t="s">
        <v>1872</v>
      </c>
      <c r="R564" t="s">
        <v>1872</v>
      </c>
      <c r="S564" t="s">
        <v>2295</v>
      </c>
      <c r="T564" t="s">
        <v>2296</v>
      </c>
      <c r="U564" t="s">
        <v>1877</v>
      </c>
      <c r="V564" t="s">
        <v>1866</v>
      </c>
      <c r="W564">
        <v>1</v>
      </c>
      <c r="X564">
        <v>3</v>
      </c>
      <c r="Y564">
        <v>1</v>
      </c>
      <c r="Z564">
        <v>2</v>
      </c>
      <c r="AA564">
        <v>3</v>
      </c>
      <c r="AB564">
        <v>3</v>
      </c>
      <c r="AC564">
        <v>4</v>
      </c>
      <c r="AD564">
        <v>4</v>
      </c>
      <c r="AE564">
        <v>4</v>
      </c>
      <c r="AF564">
        <v>4</v>
      </c>
      <c r="AG564">
        <v>3</v>
      </c>
      <c r="AH564">
        <v>4</v>
      </c>
      <c r="AI564">
        <v>4</v>
      </c>
      <c r="AJ564">
        <v>4</v>
      </c>
      <c r="AK564" t="s">
        <v>653</v>
      </c>
    </row>
    <row r="565" spans="1:37" x14ac:dyDescent="0.25">
      <c r="A565" t="s">
        <v>657</v>
      </c>
      <c r="B565" t="s">
        <v>64</v>
      </c>
      <c r="C565" t="s">
        <v>406</v>
      </c>
      <c r="D565" t="s">
        <v>1866</v>
      </c>
      <c r="E565" t="s">
        <v>1867</v>
      </c>
      <c r="F565" t="s">
        <v>2297</v>
      </c>
      <c r="G565" t="s">
        <v>1878</v>
      </c>
      <c r="H565" t="s">
        <v>1885</v>
      </c>
      <c r="I565" t="s">
        <v>1870</v>
      </c>
      <c r="J565" t="s">
        <v>1882</v>
      </c>
      <c r="K565" t="s">
        <v>1872</v>
      </c>
      <c r="L565" t="s">
        <v>1872</v>
      </c>
      <c r="M565" t="s">
        <v>1872</v>
      </c>
      <c r="N565" t="s">
        <v>1872</v>
      </c>
      <c r="O565" t="s">
        <v>1872</v>
      </c>
      <c r="P565" t="s">
        <v>1872</v>
      </c>
      <c r="Q565" t="s">
        <v>1872</v>
      </c>
      <c r="R565" t="s">
        <v>1872</v>
      </c>
      <c r="S565" t="s">
        <v>2229</v>
      </c>
      <c r="T565" t="s">
        <v>2298</v>
      </c>
      <c r="U565" t="s">
        <v>1877</v>
      </c>
      <c r="V565" t="s">
        <v>1877</v>
      </c>
      <c r="W565">
        <v>0</v>
      </c>
      <c r="X565">
        <v>5</v>
      </c>
      <c r="Y565">
        <v>1</v>
      </c>
      <c r="Z565">
        <v>1</v>
      </c>
      <c r="AA565">
        <v>3</v>
      </c>
      <c r="AB565">
        <v>3</v>
      </c>
      <c r="AC565">
        <v>4</v>
      </c>
      <c r="AD565">
        <v>4</v>
      </c>
      <c r="AE565">
        <v>4</v>
      </c>
      <c r="AF565">
        <v>4</v>
      </c>
      <c r="AG565">
        <v>4</v>
      </c>
      <c r="AH565">
        <v>4</v>
      </c>
      <c r="AI565">
        <v>4</v>
      </c>
      <c r="AJ565">
        <v>4</v>
      </c>
      <c r="AK565" t="s">
        <v>657</v>
      </c>
    </row>
    <row r="566" spans="1:37" x14ac:dyDescent="0.25">
      <c r="A566" t="s">
        <v>197</v>
      </c>
      <c r="B566" t="s">
        <v>68</v>
      </c>
      <c r="C566" t="s">
        <v>368</v>
      </c>
      <c r="D566" t="s">
        <v>1877</v>
      </c>
      <c r="E566" t="s">
        <v>1879</v>
      </c>
      <c r="F566" t="s">
        <v>2299</v>
      </c>
      <c r="G566" t="s">
        <v>1878</v>
      </c>
      <c r="H566" t="s">
        <v>1869</v>
      </c>
      <c r="I566" t="s">
        <v>1870</v>
      </c>
      <c r="J566" t="s">
        <v>1866</v>
      </c>
      <c r="K566" t="s">
        <v>1872</v>
      </c>
      <c r="L566" t="s">
        <v>1872</v>
      </c>
      <c r="M566" t="s">
        <v>1872</v>
      </c>
      <c r="N566" t="s">
        <v>1872</v>
      </c>
      <c r="O566" t="s">
        <v>1872</v>
      </c>
      <c r="P566" t="s">
        <v>1872</v>
      </c>
      <c r="Q566" t="s">
        <v>1872</v>
      </c>
      <c r="R566" t="s">
        <v>1872</v>
      </c>
      <c r="S566" t="s">
        <v>1892</v>
      </c>
      <c r="T566" t="s">
        <v>2300</v>
      </c>
      <c r="U566" t="s">
        <v>1877</v>
      </c>
      <c r="V566" t="s">
        <v>1877</v>
      </c>
      <c r="W566">
        <v>1</v>
      </c>
      <c r="X566">
        <v>4</v>
      </c>
      <c r="Y566">
        <v>1</v>
      </c>
      <c r="Z566">
        <v>2</v>
      </c>
      <c r="AA566">
        <v>3</v>
      </c>
      <c r="AB566">
        <v>3</v>
      </c>
      <c r="AC566">
        <v>4</v>
      </c>
      <c r="AD566">
        <v>4</v>
      </c>
      <c r="AE566">
        <v>4</v>
      </c>
      <c r="AF566">
        <v>4</v>
      </c>
      <c r="AG566">
        <v>4</v>
      </c>
      <c r="AH566">
        <v>4</v>
      </c>
      <c r="AI566">
        <v>4</v>
      </c>
      <c r="AJ566">
        <v>4</v>
      </c>
      <c r="AK566" t="s">
        <v>197</v>
      </c>
    </row>
    <row r="567" spans="1:37" x14ac:dyDescent="0.25">
      <c r="A567" t="s">
        <v>1299</v>
      </c>
      <c r="B567" t="s">
        <v>68</v>
      </c>
      <c r="C567" t="s">
        <v>406</v>
      </c>
      <c r="D567" t="s">
        <v>1877</v>
      </c>
      <c r="E567" t="s">
        <v>1867</v>
      </c>
      <c r="F567" t="s">
        <v>2199</v>
      </c>
      <c r="G567" t="s">
        <v>1868</v>
      </c>
      <c r="H567" t="s">
        <v>1887</v>
      </c>
      <c r="I567" t="s">
        <v>1870</v>
      </c>
      <c r="J567" t="s">
        <v>1866</v>
      </c>
      <c r="K567" t="s">
        <v>1872</v>
      </c>
      <c r="L567" t="s">
        <v>1872</v>
      </c>
      <c r="M567" t="s">
        <v>1872</v>
      </c>
      <c r="N567" t="s">
        <v>1873</v>
      </c>
      <c r="O567" t="s">
        <v>1872</v>
      </c>
      <c r="P567" t="s">
        <v>1873</v>
      </c>
      <c r="Q567" t="s">
        <v>1872</v>
      </c>
      <c r="R567" t="s">
        <v>1872</v>
      </c>
      <c r="S567" t="s">
        <v>2301</v>
      </c>
      <c r="T567" t="s">
        <v>2302</v>
      </c>
      <c r="U567" t="s">
        <v>1877</v>
      </c>
      <c r="V567" t="s">
        <v>1877</v>
      </c>
      <c r="W567">
        <v>1</v>
      </c>
      <c r="X567">
        <v>5</v>
      </c>
      <c r="Y567">
        <v>1</v>
      </c>
      <c r="AA567">
        <v>2</v>
      </c>
      <c r="AB567">
        <v>3</v>
      </c>
      <c r="AC567">
        <v>4</v>
      </c>
      <c r="AD567">
        <v>4</v>
      </c>
      <c r="AE567">
        <v>4</v>
      </c>
      <c r="AF567">
        <v>3</v>
      </c>
      <c r="AG567">
        <v>4</v>
      </c>
      <c r="AH567">
        <v>3</v>
      </c>
      <c r="AI567">
        <v>4</v>
      </c>
      <c r="AJ567">
        <v>4</v>
      </c>
      <c r="AK567" t="s">
        <v>1299</v>
      </c>
    </row>
    <row r="568" spans="1:37" x14ac:dyDescent="0.25">
      <c r="A568" t="s">
        <v>1419</v>
      </c>
      <c r="B568" t="s">
        <v>68</v>
      </c>
      <c r="C568" t="s">
        <v>500</v>
      </c>
      <c r="D568" t="s">
        <v>1877</v>
      </c>
      <c r="E568" t="s">
        <v>1879</v>
      </c>
      <c r="F568" t="s">
        <v>2254</v>
      </c>
      <c r="G568" t="s">
        <v>1868</v>
      </c>
      <c r="H568" t="s">
        <v>1869</v>
      </c>
      <c r="I568" t="s">
        <v>1870</v>
      </c>
      <c r="J568" t="s">
        <v>1882</v>
      </c>
      <c r="K568" t="s">
        <v>1872</v>
      </c>
      <c r="L568" t="s">
        <v>1872</v>
      </c>
      <c r="M568" t="s">
        <v>1872</v>
      </c>
      <c r="N568" t="s">
        <v>1873</v>
      </c>
      <c r="O568" t="s">
        <v>1873</v>
      </c>
      <c r="P568" t="s">
        <v>1872</v>
      </c>
      <c r="Q568" t="s">
        <v>1872</v>
      </c>
      <c r="R568" t="s">
        <v>1872</v>
      </c>
      <c r="S568" t="s">
        <v>2017</v>
      </c>
      <c r="T568" t="s">
        <v>2303</v>
      </c>
      <c r="U568" t="s">
        <v>1877</v>
      </c>
      <c r="V568" t="s">
        <v>1877</v>
      </c>
      <c r="W568">
        <v>1</v>
      </c>
      <c r="X568">
        <v>4</v>
      </c>
      <c r="Y568">
        <v>1</v>
      </c>
      <c r="Z568">
        <v>2</v>
      </c>
      <c r="AA568">
        <v>2</v>
      </c>
      <c r="AB568">
        <v>3</v>
      </c>
      <c r="AC568">
        <v>4</v>
      </c>
      <c r="AD568">
        <v>4</v>
      </c>
      <c r="AE568">
        <v>4</v>
      </c>
      <c r="AF568">
        <v>3</v>
      </c>
      <c r="AG568">
        <v>3</v>
      </c>
      <c r="AH568">
        <v>4</v>
      </c>
      <c r="AI568">
        <v>4</v>
      </c>
      <c r="AJ568">
        <v>4</v>
      </c>
      <c r="AK568" t="s">
        <v>1419</v>
      </c>
    </row>
    <row r="569" spans="1:37" x14ac:dyDescent="0.25">
      <c r="A569" t="s">
        <v>1641</v>
      </c>
      <c r="B569" t="s">
        <v>69</v>
      </c>
      <c r="C569" t="s">
        <v>536</v>
      </c>
      <c r="D569" t="s">
        <v>1866</v>
      </c>
      <c r="E569" t="s">
        <v>1879</v>
      </c>
      <c r="F569" t="s">
        <v>2199</v>
      </c>
      <c r="G569" t="s">
        <v>1868</v>
      </c>
      <c r="H569" t="s">
        <v>1869</v>
      </c>
      <c r="I569" t="s">
        <v>1870</v>
      </c>
      <c r="J569" t="s">
        <v>1882</v>
      </c>
      <c r="K569" t="s">
        <v>1872</v>
      </c>
      <c r="L569" t="s">
        <v>1872</v>
      </c>
      <c r="M569" t="s">
        <v>1873</v>
      </c>
      <c r="N569" t="s">
        <v>1873</v>
      </c>
      <c r="O569" t="s">
        <v>1873</v>
      </c>
      <c r="P569" t="s">
        <v>1872</v>
      </c>
      <c r="Q569" t="s">
        <v>1872</v>
      </c>
      <c r="R569" t="s">
        <v>1872</v>
      </c>
      <c r="S569" t="s">
        <v>1903</v>
      </c>
      <c r="T569" t="s">
        <v>2304</v>
      </c>
      <c r="U569" t="s">
        <v>1877</v>
      </c>
      <c r="V569" t="s">
        <v>1877</v>
      </c>
      <c r="W569">
        <v>0</v>
      </c>
      <c r="X569">
        <v>4</v>
      </c>
      <c r="Y569">
        <v>1</v>
      </c>
      <c r="Z569">
        <v>2</v>
      </c>
      <c r="AA569">
        <v>2</v>
      </c>
      <c r="AB569">
        <v>3</v>
      </c>
      <c r="AC569">
        <v>4</v>
      </c>
      <c r="AD569">
        <v>4</v>
      </c>
      <c r="AE569">
        <v>3</v>
      </c>
      <c r="AF569">
        <v>3</v>
      </c>
      <c r="AG569">
        <v>3</v>
      </c>
      <c r="AH569">
        <v>4</v>
      </c>
      <c r="AI569">
        <v>4</v>
      </c>
      <c r="AJ569">
        <v>4</v>
      </c>
      <c r="AK569" t="s">
        <v>1641</v>
      </c>
    </row>
    <row r="570" spans="1:37" x14ac:dyDescent="0.25">
      <c r="A570" t="s">
        <v>1645</v>
      </c>
      <c r="B570" t="s">
        <v>69</v>
      </c>
      <c r="C570" t="s">
        <v>460</v>
      </c>
      <c r="D570" t="s">
        <v>1877</v>
      </c>
      <c r="E570" t="s">
        <v>1884</v>
      </c>
      <c r="F570" t="s">
        <v>2305</v>
      </c>
      <c r="G570" t="s">
        <v>1888</v>
      </c>
      <c r="H570" t="s">
        <v>1880</v>
      </c>
      <c r="I570" t="s">
        <v>1870</v>
      </c>
      <c r="J570" t="s">
        <v>1882</v>
      </c>
      <c r="K570" t="s">
        <v>1872</v>
      </c>
      <c r="L570" t="s">
        <v>1872</v>
      </c>
      <c r="M570" t="s">
        <v>1872</v>
      </c>
      <c r="N570" t="s">
        <v>1872</v>
      </c>
      <c r="O570" t="s">
        <v>1873</v>
      </c>
      <c r="P570" t="s">
        <v>1871</v>
      </c>
      <c r="Q570" t="s">
        <v>1871</v>
      </c>
      <c r="R570" t="s">
        <v>1872</v>
      </c>
      <c r="S570" t="s">
        <v>2306</v>
      </c>
      <c r="T570" t="s">
        <v>2307</v>
      </c>
      <c r="U570" t="s">
        <v>1877</v>
      </c>
      <c r="V570" t="s">
        <v>1877</v>
      </c>
      <c r="W570">
        <v>1</v>
      </c>
      <c r="X570">
        <v>3</v>
      </c>
      <c r="Y570">
        <v>1</v>
      </c>
      <c r="Z570">
        <v>3</v>
      </c>
      <c r="AA570">
        <v>1</v>
      </c>
      <c r="AB570">
        <v>3</v>
      </c>
      <c r="AC570">
        <v>4</v>
      </c>
      <c r="AD570">
        <v>4</v>
      </c>
      <c r="AE570">
        <v>4</v>
      </c>
      <c r="AF570">
        <v>4</v>
      </c>
      <c r="AG570">
        <v>3</v>
      </c>
      <c r="AH570">
        <v>5</v>
      </c>
      <c r="AI570">
        <v>5</v>
      </c>
      <c r="AJ570">
        <v>4</v>
      </c>
      <c r="AK570" t="s">
        <v>1645</v>
      </c>
    </row>
    <row r="571" spans="1:37" x14ac:dyDescent="0.25">
      <c r="A571" t="s">
        <v>1653</v>
      </c>
      <c r="B571" t="s">
        <v>72</v>
      </c>
      <c r="C571" t="s">
        <v>598</v>
      </c>
      <c r="D571" t="s">
        <v>1877</v>
      </c>
      <c r="E571" t="s">
        <v>1879</v>
      </c>
      <c r="F571" t="s">
        <v>2308</v>
      </c>
      <c r="G571" t="s">
        <v>1878</v>
      </c>
      <c r="H571" t="s">
        <v>1880</v>
      </c>
      <c r="I571" t="s">
        <v>1870</v>
      </c>
      <c r="J571" t="s">
        <v>1882</v>
      </c>
      <c r="K571" t="s">
        <v>1872</v>
      </c>
      <c r="L571" t="s">
        <v>1873</v>
      </c>
      <c r="M571" t="s">
        <v>1872</v>
      </c>
      <c r="N571" t="s">
        <v>1872</v>
      </c>
      <c r="O571" t="s">
        <v>1872</v>
      </c>
      <c r="P571" t="s">
        <v>1872</v>
      </c>
      <c r="Q571" t="s">
        <v>1872</v>
      </c>
      <c r="R571" t="s">
        <v>1872</v>
      </c>
      <c r="S571" t="s">
        <v>1889</v>
      </c>
      <c r="T571" t="s">
        <v>2309</v>
      </c>
      <c r="U571" t="s">
        <v>1877</v>
      </c>
      <c r="V571" t="s">
        <v>1877</v>
      </c>
      <c r="W571">
        <v>1</v>
      </c>
      <c r="X571">
        <v>4</v>
      </c>
      <c r="Y571">
        <v>1</v>
      </c>
      <c r="Z571">
        <v>3</v>
      </c>
      <c r="AA571">
        <v>3</v>
      </c>
      <c r="AB571">
        <v>3</v>
      </c>
      <c r="AC571">
        <v>4</v>
      </c>
      <c r="AD571">
        <v>3</v>
      </c>
      <c r="AE571">
        <v>4</v>
      </c>
      <c r="AF571">
        <v>4</v>
      </c>
      <c r="AG571">
        <v>4</v>
      </c>
      <c r="AH571">
        <v>4</v>
      </c>
      <c r="AI571">
        <v>4</v>
      </c>
      <c r="AJ571">
        <v>4</v>
      </c>
      <c r="AK571" t="s">
        <v>1653</v>
      </c>
    </row>
    <row r="572" spans="1:37" x14ac:dyDescent="0.25">
      <c r="A572" t="s">
        <v>1657</v>
      </c>
      <c r="B572" t="s">
        <v>73</v>
      </c>
      <c r="C572" t="s">
        <v>368</v>
      </c>
      <c r="D572" t="s">
        <v>1866</v>
      </c>
      <c r="E572" t="s">
        <v>1879</v>
      </c>
      <c r="F572" t="s">
        <v>2241</v>
      </c>
      <c r="G572" t="s">
        <v>1868</v>
      </c>
      <c r="H572" t="s">
        <v>1869</v>
      </c>
      <c r="I572" t="s">
        <v>1870</v>
      </c>
      <c r="J572" t="s">
        <v>1866</v>
      </c>
      <c r="K572" t="s">
        <v>1872</v>
      </c>
      <c r="L572" t="s">
        <v>1872</v>
      </c>
      <c r="M572" t="s">
        <v>1872</v>
      </c>
      <c r="N572" t="s">
        <v>1873</v>
      </c>
      <c r="O572" t="s">
        <v>1872</v>
      </c>
      <c r="P572" t="s">
        <v>1871</v>
      </c>
      <c r="Q572" t="s">
        <v>1871</v>
      </c>
      <c r="R572" t="s">
        <v>1872</v>
      </c>
      <c r="S572" t="s">
        <v>2310</v>
      </c>
      <c r="T572" t="s">
        <v>2310</v>
      </c>
      <c r="U572" t="s">
        <v>1877</v>
      </c>
      <c r="V572" t="s">
        <v>1866</v>
      </c>
      <c r="W572">
        <v>0</v>
      </c>
      <c r="X572">
        <v>4</v>
      </c>
      <c r="Y572">
        <v>1</v>
      </c>
      <c r="Z572">
        <v>2</v>
      </c>
      <c r="AA572">
        <v>2</v>
      </c>
      <c r="AB572">
        <v>3</v>
      </c>
      <c r="AC572">
        <v>4</v>
      </c>
      <c r="AD572">
        <v>4</v>
      </c>
      <c r="AE572">
        <v>4</v>
      </c>
      <c r="AF572">
        <v>3</v>
      </c>
      <c r="AG572">
        <v>4</v>
      </c>
      <c r="AH572">
        <v>5</v>
      </c>
      <c r="AI572">
        <v>5</v>
      </c>
      <c r="AJ572">
        <v>4</v>
      </c>
      <c r="AK572" t="s">
        <v>1657</v>
      </c>
    </row>
    <row r="573" spans="1:37" x14ac:dyDescent="0.25">
      <c r="A573" t="s">
        <v>739</v>
      </c>
      <c r="B573" t="s">
        <v>73</v>
      </c>
      <c r="C573" t="s">
        <v>500</v>
      </c>
      <c r="D573" t="s">
        <v>1877</v>
      </c>
      <c r="E573" t="s">
        <v>1867</v>
      </c>
      <c r="F573" t="s">
        <v>2311</v>
      </c>
      <c r="G573" t="s">
        <v>1878</v>
      </c>
      <c r="H573" t="s">
        <v>1869</v>
      </c>
      <c r="I573" t="s">
        <v>1870</v>
      </c>
      <c r="J573" t="s">
        <v>1866</v>
      </c>
      <c r="K573" t="s">
        <v>1872</v>
      </c>
      <c r="L573" t="s">
        <v>1872</v>
      </c>
      <c r="M573" t="s">
        <v>1872</v>
      </c>
      <c r="N573" t="s">
        <v>1872</v>
      </c>
      <c r="O573" t="s">
        <v>1872</v>
      </c>
      <c r="P573" t="s">
        <v>1872</v>
      </c>
      <c r="Q573" t="s">
        <v>1872</v>
      </c>
      <c r="R573" t="s">
        <v>1872</v>
      </c>
      <c r="S573" t="s">
        <v>1911</v>
      </c>
      <c r="T573" t="s">
        <v>1903</v>
      </c>
      <c r="U573" t="s">
        <v>1877</v>
      </c>
      <c r="V573" t="s">
        <v>1866</v>
      </c>
      <c r="W573">
        <v>1</v>
      </c>
      <c r="X573">
        <v>5</v>
      </c>
      <c r="Y573">
        <v>1</v>
      </c>
      <c r="Z573">
        <v>2</v>
      </c>
      <c r="AA573">
        <v>3</v>
      </c>
      <c r="AB573">
        <v>3</v>
      </c>
      <c r="AC573">
        <v>4</v>
      </c>
      <c r="AD573">
        <v>4</v>
      </c>
      <c r="AE573">
        <v>4</v>
      </c>
      <c r="AF573">
        <v>4</v>
      </c>
      <c r="AG573">
        <v>4</v>
      </c>
      <c r="AH573">
        <v>4</v>
      </c>
      <c r="AI573">
        <v>4</v>
      </c>
      <c r="AJ573">
        <v>4</v>
      </c>
      <c r="AK573" t="s">
        <v>739</v>
      </c>
    </row>
    <row r="574" spans="1:37" x14ac:dyDescent="0.25">
      <c r="A574" t="s">
        <v>1663</v>
      </c>
      <c r="B574" t="s">
        <v>74</v>
      </c>
      <c r="C574" t="s">
        <v>368</v>
      </c>
      <c r="D574" t="s">
        <v>1877</v>
      </c>
      <c r="E574" t="s">
        <v>1879</v>
      </c>
      <c r="F574" t="s">
        <v>2299</v>
      </c>
      <c r="G574" t="s">
        <v>1878</v>
      </c>
      <c r="H574" t="s">
        <v>1869</v>
      </c>
      <c r="I574" t="s">
        <v>1870</v>
      </c>
      <c r="J574" t="s">
        <v>1882</v>
      </c>
      <c r="K574" t="s">
        <v>1872</v>
      </c>
      <c r="L574" t="s">
        <v>1872</v>
      </c>
      <c r="M574" t="s">
        <v>1872</v>
      </c>
      <c r="N574" t="s">
        <v>1872</v>
      </c>
      <c r="O574" t="s">
        <v>1873</v>
      </c>
      <c r="P574" t="s">
        <v>1872</v>
      </c>
      <c r="Q574" t="s">
        <v>1872</v>
      </c>
      <c r="R574" t="s">
        <v>1872</v>
      </c>
      <c r="S574" t="s">
        <v>1892</v>
      </c>
      <c r="T574" t="s">
        <v>2300</v>
      </c>
      <c r="U574" t="s">
        <v>1877</v>
      </c>
      <c r="V574" t="s">
        <v>1866</v>
      </c>
      <c r="W574">
        <v>1</v>
      </c>
      <c r="X574">
        <v>4</v>
      </c>
      <c r="Y574">
        <v>1</v>
      </c>
      <c r="Z574">
        <v>2</v>
      </c>
      <c r="AA574">
        <v>3</v>
      </c>
      <c r="AB574">
        <v>3</v>
      </c>
      <c r="AC574">
        <v>4</v>
      </c>
      <c r="AD574">
        <v>4</v>
      </c>
      <c r="AE574">
        <v>4</v>
      </c>
      <c r="AF574">
        <v>4</v>
      </c>
      <c r="AG574">
        <v>3</v>
      </c>
      <c r="AH574">
        <v>4</v>
      </c>
      <c r="AI574">
        <v>4</v>
      </c>
      <c r="AJ574">
        <v>4</v>
      </c>
      <c r="AK574" t="s">
        <v>1663</v>
      </c>
    </row>
    <row r="575" spans="1:37" x14ac:dyDescent="0.25">
      <c r="A575" t="s">
        <v>1678</v>
      </c>
      <c r="B575" t="s">
        <v>78</v>
      </c>
      <c r="C575" t="s">
        <v>374</v>
      </c>
      <c r="D575" t="s">
        <v>1866</v>
      </c>
      <c r="E575" t="s">
        <v>1879</v>
      </c>
      <c r="F575" t="s">
        <v>2254</v>
      </c>
      <c r="G575" t="s">
        <v>1878</v>
      </c>
      <c r="H575" t="s">
        <v>1880</v>
      </c>
      <c r="I575" t="s">
        <v>1883</v>
      </c>
      <c r="J575" t="s">
        <v>1882</v>
      </c>
      <c r="K575" t="s">
        <v>1872</v>
      </c>
      <c r="L575" t="s">
        <v>1872</v>
      </c>
      <c r="M575" t="s">
        <v>1872</v>
      </c>
      <c r="N575" t="s">
        <v>1872</v>
      </c>
      <c r="O575" t="s">
        <v>1872</v>
      </c>
      <c r="P575" t="s">
        <v>1872</v>
      </c>
      <c r="Q575" t="s">
        <v>1872</v>
      </c>
      <c r="R575" t="s">
        <v>1872</v>
      </c>
      <c r="S575" t="s">
        <v>2312</v>
      </c>
      <c r="T575" t="s">
        <v>2313</v>
      </c>
      <c r="U575" t="s">
        <v>1877</v>
      </c>
      <c r="V575" t="s">
        <v>1877</v>
      </c>
      <c r="W575">
        <v>0</v>
      </c>
      <c r="X575">
        <v>4</v>
      </c>
      <c r="Y575">
        <v>1</v>
      </c>
      <c r="Z575">
        <v>3</v>
      </c>
      <c r="AA575">
        <v>3</v>
      </c>
      <c r="AB575">
        <v>3</v>
      </c>
      <c r="AC575">
        <v>4</v>
      </c>
      <c r="AD575">
        <v>4</v>
      </c>
      <c r="AE575">
        <v>4</v>
      </c>
      <c r="AF575">
        <v>4</v>
      </c>
      <c r="AG575">
        <v>4</v>
      </c>
      <c r="AH575">
        <v>4</v>
      </c>
      <c r="AI575">
        <v>4</v>
      </c>
      <c r="AJ575">
        <v>4</v>
      </c>
      <c r="AK575" t="s">
        <v>1678</v>
      </c>
    </row>
    <row r="576" spans="1:37" x14ac:dyDescent="0.25">
      <c r="A576" t="s">
        <v>1678</v>
      </c>
      <c r="B576" t="s">
        <v>78</v>
      </c>
      <c r="C576" t="s">
        <v>374</v>
      </c>
      <c r="D576" t="s">
        <v>1866</v>
      </c>
      <c r="E576" t="s">
        <v>1879</v>
      </c>
      <c r="F576" t="s">
        <v>2246</v>
      </c>
      <c r="G576" t="s">
        <v>1888</v>
      </c>
      <c r="H576" t="s">
        <v>1887</v>
      </c>
      <c r="I576" t="s">
        <v>1883</v>
      </c>
      <c r="J576" t="s">
        <v>1866</v>
      </c>
      <c r="K576" t="s">
        <v>1872</v>
      </c>
      <c r="L576" t="s">
        <v>1873</v>
      </c>
      <c r="M576" t="s">
        <v>1872</v>
      </c>
      <c r="N576" t="s">
        <v>1873</v>
      </c>
      <c r="O576" t="s">
        <v>1873</v>
      </c>
      <c r="P576" t="s">
        <v>1874</v>
      </c>
      <c r="Q576" t="s">
        <v>1873</v>
      </c>
      <c r="R576" t="s">
        <v>1874</v>
      </c>
      <c r="S576" t="s">
        <v>2314</v>
      </c>
      <c r="T576" t="s">
        <v>2315</v>
      </c>
      <c r="U576" t="s">
        <v>1877</v>
      </c>
      <c r="V576" t="s">
        <v>1866</v>
      </c>
      <c r="W576">
        <v>0</v>
      </c>
      <c r="X576">
        <v>4</v>
      </c>
      <c r="Y576">
        <v>1</v>
      </c>
      <c r="AA576">
        <v>1</v>
      </c>
      <c r="AB576">
        <v>3</v>
      </c>
      <c r="AC576">
        <v>4</v>
      </c>
      <c r="AD576">
        <v>3</v>
      </c>
      <c r="AE576">
        <v>4</v>
      </c>
      <c r="AF576">
        <v>3</v>
      </c>
      <c r="AG576">
        <v>3</v>
      </c>
      <c r="AH576">
        <v>2</v>
      </c>
      <c r="AI576">
        <v>3</v>
      </c>
      <c r="AJ576">
        <v>2</v>
      </c>
      <c r="AK576" t="s">
        <v>1678</v>
      </c>
    </row>
    <row r="577" spans="1:37" x14ac:dyDescent="0.25">
      <c r="A577" t="s">
        <v>200</v>
      </c>
      <c r="B577" t="s">
        <v>78</v>
      </c>
      <c r="C577" t="s">
        <v>406</v>
      </c>
      <c r="D577" t="s">
        <v>1866</v>
      </c>
      <c r="E577" t="s">
        <v>1894</v>
      </c>
      <c r="F577" t="s">
        <v>2294</v>
      </c>
      <c r="G577" t="s">
        <v>1878</v>
      </c>
      <c r="H577" t="s">
        <v>1885</v>
      </c>
      <c r="I577" t="s">
        <v>1883</v>
      </c>
      <c r="J577" t="s">
        <v>1866</v>
      </c>
      <c r="K577" t="s">
        <v>1872</v>
      </c>
      <c r="L577" t="s">
        <v>1872</v>
      </c>
      <c r="M577" t="s">
        <v>1872</v>
      </c>
      <c r="N577" t="s">
        <v>1873</v>
      </c>
      <c r="O577" t="s">
        <v>1874</v>
      </c>
      <c r="P577" t="s">
        <v>1875</v>
      </c>
      <c r="Q577" t="s">
        <v>1874</v>
      </c>
      <c r="R577" t="s">
        <v>1872</v>
      </c>
      <c r="S577" t="s">
        <v>2316</v>
      </c>
      <c r="T577" t="s">
        <v>2317</v>
      </c>
      <c r="U577" t="s">
        <v>1877</v>
      </c>
      <c r="V577" t="s">
        <v>1877</v>
      </c>
      <c r="W577">
        <v>0</v>
      </c>
      <c r="X577">
        <v>1</v>
      </c>
      <c r="Y577">
        <v>1</v>
      </c>
      <c r="Z577">
        <v>1</v>
      </c>
      <c r="AA577">
        <v>3</v>
      </c>
      <c r="AB577">
        <v>3</v>
      </c>
      <c r="AC577">
        <v>4</v>
      </c>
      <c r="AD577">
        <v>4</v>
      </c>
      <c r="AE577">
        <v>4</v>
      </c>
      <c r="AF577">
        <v>3</v>
      </c>
      <c r="AG577">
        <v>2</v>
      </c>
      <c r="AH577">
        <v>1</v>
      </c>
      <c r="AI577">
        <v>2</v>
      </c>
      <c r="AJ577">
        <v>4</v>
      </c>
      <c r="AK577" t="s">
        <v>200</v>
      </c>
    </row>
    <row r="578" spans="1:37" x14ac:dyDescent="0.25">
      <c r="A578" t="s">
        <v>200</v>
      </c>
      <c r="B578" t="s">
        <v>78</v>
      </c>
      <c r="C578" t="s">
        <v>406</v>
      </c>
      <c r="D578" t="s">
        <v>1866</v>
      </c>
      <c r="E578" t="s">
        <v>1884</v>
      </c>
      <c r="F578" t="s">
        <v>2196</v>
      </c>
      <c r="G578" t="s">
        <v>1868</v>
      </c>
      <c r="H578" t="s">
        <v>1885</v>
      </c>
      <c r="I578" t="s">
        <v>1870</v>
      </c>
      <c r="J578" t="s">
        <v>1882</v>
      </c>
      <c r="K578" t="s">
        <v>1872</v>
      </c>
      <c r="L578" t="s">
        <v>1873</v>
      </c>
      <c r="M578" t="s">
        <v>1872</v>
      </c>
      <c r="N578" t="s">
        <v>1873</v>
      </c>
      <c r="O578" t="s">
        <v>1873</v>
      </c>
      <c r="P578" t="s">
        <v>1871</v>
      </c>
      <c r="Q578" t="s">
        <v>1872</v>
      </c>
      <c r="R578" t="s">
        <v>1872</v>
      </c>
      <c r="S578" t="s">
        <v>2318</v>
      </c>
      <c r="T578" t="s">
        <v>2319</v>
      </c>
      <c r="U578" t="s">
        <v>1877</v>
      </c>
      <c r="V578" t="s">
        <v>1877</v>
      </c>
      <c r="W578">
        <v>0</v>
      </c>
      <c r="X578">
        <v>3</v>
      </c>
      <c r="Y578">
        <v>1</v>
      </c>
      <c r="Z578">
        <v>1</v>
      </c>
      <c r="AA578">
        <v>2</v>
      </c>
      <c r="AB578">
        <v>3</v>
      </c>
      <c r="AC578">
        <v>4</v>
      </c>
      <c r="AD578">
        <v>3</v>
      </c>
      <c r="AE578">
        <v>4</v>
      </c>
      <c r="AF578">
        <v>3</v>
      </c>
      <c r="AG578">
        <v>3</v>
      </c>
      <c r="AH578">
        <v>5</v>
      </c>
      <c r="AI578">
        <v>4</v>
      </c>
      <c r="AJ578">
        <v>4</v>
      </c>
      <c r="AK578" t="s">
        <v>200</v>
      </c>
    </row>
    <row r="579" spans="1:37" x14ac:dyDescent="0.25">
      <c r="A579" t="s">
        <v>200</v>
      </c>
      <c r="B579" t="s">
        <v>78</v>
      </c>
      <c r="C579" t="s">
        <v>406</v>
      </c>
      <c r="D579" t="s">
        <v>1877</v>
      </c>
      <c r="E579" t="s">
        <v>1894</v>
      </c>
      <c r="F579" t="s">
        <v>2320</v>
      </c>
      <c r="G579" t="s">
        <v>1878</v>
      </c>
      <c r="H579" t="s">
        <v>1869</v>
      </c>
      <c r="I579" t="s">
        <v>1870</v>
      </c>
      <c r="J579" t="s">
        <v>1882</v>
      </c>
      <c r="K579" t="s">
        <v>1872</v>
      </c>
      <c r="L579" t="s">
        <v>1872</v>
      </c>
      <c r="M579" t="s">
        <v>1872</v>
      </c>
      <c r="N579" t="s">
        <v>1872</v>
      </c>
      <c r="O579" t="s">
        <v>1872</v>
      </c>
      <c r="P579" t="s">
        <v>1871</v>
      </c>
      <c r="Q579" t="s">
        <v>1871</v>
      </c>
      <c r="R579" t="s">
        <v>1872</v>
      </c>
      <c r="S579" t="s">
        <v>2321</v>
      </c>
      <c r="T579" t="s">
        <v>2322</v>
      </c>
      <c r="U579" t="s">
        <v>1877</v>
      </c>
      <c r="V579" t="s">
        <v>1877</v>
      </c>
      <c r="W579">
        <v>1</v>
      </c>
      <c r="X579">
        <v>1</v>
      </c>
      <c r="Y579">
        <v>1</v>
      </c>
      <c r="Z579">
        <v>2</v>
      </c>
      <c r="AA579">
        <v>3</v>
      </c>
      <c r="AB579">
        <v>3</v>
      </c>
      <c r="AC579">
        <v>4</v>
      </c>
      <c r="AD579">
        <v>4</v>
      </c>
      <c r="AE579">
        <v>4</v>
      </c>
      <c r="AF579">
        <v>4</v>
      </c>
      <c r="AG579">
        <v>4</v>
      </c>
      <c r="AH579">
        <v>5</v>
      </c>
      <c r="AI579">
        <v>5</v>
      </c>
      <c r="AJ579">
        <v>4</v>
      </c>
      <c r="AK579" t="s">
        <v>200</v>
      </c>
    </row>
    <row r="580" spans="1:37" x14ac:dyDescent="0.25">
      <c r="A580" t="s">
        <v>200</v>
      </c>
      <c r="B580" t="s">
        <v>78</v>
      </c>
      <c r="C580" t="s">
        <v>406</v>
      </c>
      <c r="D580" t="s">
        <v>1877</v>
      </c>
      <c r="E580" t="s">
        <v>1884</v>
      </c>
      <c r="F580" t="s">
        <v>2323</v>
      </c>
      <c r="G580" t="s">
        <v>1878</v>
      </c>
      <c r="H580" t="s">
        <v>1869</v>
      </c>
      <c r="I580" t="s">
        <v>1870</v>
      </c>
      <c r="J580" t="s">
        <v>1882</v>
      </c>
      <c r="K580" t="s">
        <v>1872</v>
      </c>
      <c r="L580" t="s">
        <v>1871</v>
      </c>
      <c r="M580" t="s">
        <v>1871</v>
      </c>
      <c r="N580" t="s">
        <v>1871</v>
      </c>
      <c r="O580" t="s">
        <v>1871</v>
      </c>
      <c r="P580" t="s">
        <v>1871</v>
      </c>
      <c r="Q580" t="s">
        <v>1871</v>
      </c>
      <c r="R580" t="s">
        <v>1871</v>
      </c>
      <c r="S580" t="s">
        <v>1903</v>
      </c>
      <c r="T580" t="s">
        <v>1903</v>
      </c>
      <c r="U580" t="s">
        <v>1877</v>
      </c>
      <c r="V580" t="s">
        <v>1877</v>
      </c>
      <c r="W580">
        <v>1</v>
      </c>
      <c r="X580">
        <v>3</v>
      </c>
      <c r="Y580">
        <v>1</v>
      </c>
      <c r="Z580">
        <v>2</v>
      </c>
      <c r="AA580">
        <v>3</v>
      </c>
      <c r="AB580">
        <v>3</v>
      </c>
      <c r="AC580">
        <v>4</v>
      </c>
      <c r="AD580">
        <v>5</v>
      </c>
      <c r="AE580">
        <v>5</v>
      </c>
      <c r="AF580">
        <v>5</v>
      </c>
      <c r="AG580">
        <v>5</v>
      </c>
      <c r="AH580">
        <v>5</v>
      </c>
      <c r="AI580">
        <v>5</v>
      </c>
      <c r="AJ580">
        <v>5</v>
      </c>
      <c r="AK580" t="s">
        <v>200</v>
      </c>
    </row>
    <row r="581" spans="1:37" x14ac:dyDescent="0.25">
      <c r="A581" t="s">
        <v>200</v>
      </c>
      <c r="B581" t="s">
        <v>78</v>
      </c>
      <c r="C581" t="s">
        <v>406</v>
      </c>
      <c r="D581" t="s">
        <v>1877</v>
      </c>
      <c r="E581" t="s">
        <v>1894</v>
      </c>
      <c r="F581" t="s">
        <v>2324</v>
      </c>
      <c r="G581" t="s">
        <v>1888</v>
      </c>
      <c r="H581" t="s">
        <v>1869</v>
      </c>
      <c r="I581" t="s">
        <v>1870</v>
      </c>
      <c r="J581" t="s">
        <v>1886</v>
      </c>
      <c r="K581" t="s">
        <v>1872</v>
      </c>
      <c r="L581" t="s">
        <v>1873</v>
      </c>
      <c r="M581" t="s">
        <v>1871</v>
      </c>
      <c r="N581" t="s">
        <v>1871</v>
      </c>
      <c r="O581" t="s">
        <v>1873</v>
      </c>
      <c r="P581" t="s">
        <v>1871</v>
      </c>
      <c r="Q581" t="s">
        <v>1871</v>
      </c>
      <c r="R581" t="s">
        <v>1872</v>
      </c>
      <c r="S581" t="s">
        <v>2325</v>
      </c>
      <c r="T581" t="s">
        <v>2326</v>
      </c>
      <c r="U581" t="s">
        <v>1877</v>
      </c>
      <c r="V581" t="s">
        <v>1877</v>
      </c>
      <c r="W581">
        <v>1</v>
      </c>
      <c r="X581">
        <v>1</v>
      </c>
      <c r="Y581">
        <v>1</v>
      </c>
      <c r="Z581">
        <v>2</v>
      </c>
      <c r="AA581">
        <v>1</v>
      </c>
      <c r="AB581">
        <v>3</v>
      </c>
      <c r="AC581">
        <v>4</v>
      </c>
      <c r="AD581">
        <v>3</v>
      </c>
      <c r="AE581">
        <v>5</v>
      </c>
      <c r="AF581">
        <v>5</v>
      </c>
      <c r="AG581">
        <v>3</v>
      </c>
      <c r="AH581">
        <v>5</v>
      </c>
      <c r="AI581">
        <v>5</v>
      </c>
      <c r="AJ581">
        <v>4</v>
      </c>
      <c r="AK581" t="s">
        <v>200</v>
      </c>
    </row>
    <row r="582" spans="1:37" x14ac:dyDescent="0.25">
      <c r="A582" t="s">
        <v>702</v>
      </c>
      <c r="B582" t="s">
        <v>78</v>
      </c>
      <c r="C582" t="s">
        <v>450</v>
      </c>
      <c r="D582" t="s">
        <v>1877</v>
      </c>
      <c r="E582" t="s">
        <v>1879</v>
      </c>
      <c r="F582" t="s">
        <v>2327</v>
      </c>
      <c r="G582" t="s">
        <v>1868</v>
      </c>
      <c r="H582" t="s">
        <v>1869</v>
      </c>
      <c r="I582" t="s">
        <v>1870</v>
      </c>
      <c r="J582" t="s">
        <v>1882</v>
      </c>
      <c r="K582" t="s">
        <v>1872</v>
      </c>
      <c r="L582" t="s">
        <v>1872</v>
      </c>
      <c r="M582" t="s">
        <v>1873</v>
      </c>
      <c r="N582" t="s">
        <v>1872</v>
      </c>
      <c r="O582" t="s">
        <v>1873</v>
      </c>
      <c r="P582" t="s">
        <v>1871</v>
      </c>
      <c r="Q582" t="s">
        <v>1871</v>
      </c>
      <c r="R582" t="s">
        <v>1871</v>
      </c>
      <c r="S582" t="s">
        <v>1966</v>
      </c>
      <c r="T582" t="s">
        <v>2328</v>
      </c>
      <c r="U582" t="s">
        <v>1877</v>
      </c>
      <c r="V582" t="s">
        <v>1877</v>
      </c>
      <c r="W582">
        <v>1</v>
      </c>
      <c r="X582">
        <v>4</v>
      </c>
      <c r="Y582">
        <v>1</v>
      </c>
      <c r="Z582">
        <v>2</v>
      </c>
      <c r="AA582">
        <v>2</v>
      </c>
      <c r="AB582">
        <v>3</v>
      </c>
      <c r="AC582">
        <v>4</v>
      </c>
      <c r="AD582">
        <v>4</v>
      </c>
      <c r="AE582">
        <v>3</v>
      </c>
      <c r="AF582">
        <v>4</v>
      </c>
      <c r="AG582">
        <v>3</v>
      </c>
      <c r="AH582">
        <v>5</v>
      </c>
      <c r="AI582">
        <v>5</v>
      </c>
      <c r="AJ582">
        <v>5</v>
      </c>
      <c r="AK582" t="s">
        <v>702</v>
      </c>
    </row>
    <row r="583" spans="1:37" x14ac:dyDescent="0.25">
      <c r="A583" t="s">
        <v>705</v>
      </c>
      <c r="B583" t="s">
        <v>78</v>
      </c>
      <c r="C583" t="s">
        <v>456</v>
      </c>
      <c r="D583" t="s">
        <v>1866</v>
      </c>
      <c r="E583" t="s">
        <v>1867</v>
      </c>
      <c r="F583" t="s">
        <v>2329</v>
      </c>
      <c r="G583" t="s">
        <v>1878</v>
      </c>
      <c r="H583" t="s">
        <v>1880</v>
      </c>
      <c r="I583" t="s">
        <v>1870</v>
      </c>
      <c r="J583" t="s">
        <v>1882</v>
      </c>
      <c r="K583" t="s">
        <v>1872</v>
      </c>
      <c r="L583" t="s">
        <v>1871</v>
      </c>
      <c r="M583" t="s">
        <v>1871</v>
      </c>
      <c r="N583" t="s">
        <v>1871</v>
      </c>
      <c r="O583" t="s">
        <v>1873</v>
      </c>
      <c r="P583" t="s">
        <v>1871</v>
      </c>
      <c r="Q583" t="s">
        <v>1871</v>
      </c>
      <c r="R583" t="s">
        <v>1872</v>
      </c>
      <c r="S583" t="s">
        <v>2229</v>
      </c>
      <c r="T583" t="s">
        <v>2330</v>
      </c>
      <c r="U583" t="s">
        <v>1877</v>
      </c>
      <c r="W583">
        <v>0</v>
      </c>
      <c r="X583">
        <v>5</v>
      </c>
      <c r="Y583">
        <v>1</v>
      </c>
      <c r="Z583">
        <v>3</v>
      </c>
      <c r="AA583">
        <v>3</v>
      </c>
      <c r="AB583">
        <v>3</v>
      </c>
      <c r="AC583">
        <v>4</v>
      </c>
      <c r="AD583">
        <v>5</v>
      </c>
      <c r="AE583">
        <v>5</v>
      </c>
      <c r="AF583">
        <v>5</v>
      </c>
      <c r="AG583">
        <v>3</v>
      </c>
      <c r="AH583">
        <v>5</v>
      </c>
      <c r="AI583">
        <v>5</v>
      </c>
      <c r="AJ583">
        <v>4</v>
      </c>
      <c r="AK583" t="s">
        <v>705</v>
      </c>
    </row>
    <row r="584" spans="1:37" x14ac:dyDescent="0.25">
      <c r="A584" t="s">
        <v>705</v>
      </c>
      <c r="B584" t="s">
        <v>78</v>
      </c>
      <c r="C584" t="s">
        <v>456</v>
      </c>
      <c r="D584" t="s">
        <v>1877</v>
      </c>
      <c r="E584" t="s">
        <v>1884</v>
      </c>
      <c r="F584" t="s">
        <v>2305</v>
      </c>
      <c r="G584" t="s">
        <v>1878</v>
      </c>
      <c r="H584" t="s">
        <v>1880</v>
      </c>
      <c r="I584" t="s">
        <v>1870</v>
      </c>
      <c r="J584" t="s">
        <v>1882</v>
      </c>
      <c r="K584" t="s">
        <v>1872</v>
      </c>
      <c r="L584" t="s">
        <v>1872</v>
      </c>
      <c r="M584" t="s">
        <v>1872</v>
      </c>
      <c r="N584" t="s">
        <v>1873</v>
      </c>
      <c r="O584" t="s">
        <v>1872</v>
      </c>
      <c r="P584" t="s">
        <v>1871</v>
      </c>
      <c r="Q584" t="s">
        <v>1871</v>
      </c>
      <c r="R584" t="s">
        <v>1871</v>
      </c>
      <c r="S584" t="s">
        <v>2331</v>
      </c>
      <c r="T584" t="s">
        <v>2332</v>
      </c>
      <c r="U584" t="s">
        <v>1877</v>
      </c>
      <c r="V584" t="s">
        <v>1877</v>
      </c>
      <c r="W584">
        <v>1</v>
      </c>
      <c r="X584">
        <v>3</v>
      </c>
      <c r="Y584">
        <v>1</v>
      </c>
      <c r="Z584">
        <v>3</v>
      </c>
      <c r="AA584">
        <v>3</v>
      </c>
      <c r="AB584">
        <v>3</v>
      </c>
      <c r="AC584">
        <v>4</v>
      </c>
      <c r="AD584">
        <v>4</v>
      </c>
      <c r="AE584">
        <v>4</v>
      </c>
      <c r="AF584">
        <v>3</v>
      </c>
      <c r="AG584">
        <v>4</v>
      </c>
      <c r="AH584">
        <v>5</v>
      </c>
      <c r="AI584">
        <v>5</v>
      </c>
      <c r="AJ584">
        <v>5</v>
      </c>
      <c r="AK584" t="s">
        <v>705</v>
      </c>
    </row>
    <row r="585" spans="1:37" x14ac:dyDescent="0.25">
      <c r="A585" t="s">
        <v>1683</v>
      </c>
      <c r="B585" t="s">
        <v>78</v>
      </c>
      <c r="C585" t="s">
        <v>458</v>
      </c>
      <c r="D585" t="s">
        <v>1866</v>
      </c>
      <c r="E585" t="s">
        <v>1867</v>
      </c>
      <c r="F585" t="s">
        <v>2218</v>
      </c>
      <c r="G585" t="s">
        <v>1878</v>
      </c>
      <c r="H585" t="s">
        <v>1880</v>
      </c>
      <c r="I585" t="s">
        <v>1881</v>
      </c>
      <c r="J585" t="s">
        <v>1882</v>
      </c>
      <c r="K585" t="s">
        <v>1872</v>
      </c>
      <c r="L585" t="s">
        <v>1872</v>
      </c>
      <c r="M585" t="s">
        <v>1872</v>
      </c>
      <c r="N585" t="s">
        <v>1872</v>
      </c>
      <c r="O585" t="s">
        <v>1872</v>
      </c>
      <c r="P585" t="s">
        <v>1872</v>
      </c>
      <c r="Q585" t="s">
        <v>1872</v>
      </c>
      <c r="R585" t="s">
        <v>1872</v>
      </c>
      <c r="S585" t="s">
        <v>2333</v>
      </c>
      <c r="T585" t="s">
        <v>2334</v>
      </c>
      <c r="U585" t="s">
        <v>1877</v>
      </c>
      <c r="V585" t="s">
        <v>1877</v>
      </c>
      <c r="W585">
        <v>0</v>
      </c>
      <c r="X585">
        <v>5</v>
      </c>
      <c r="Y585">
        <v>1</v>
      </c>
      <c r="Z585">
        <v>3</v>
      </c>
      <c r="AA585">
        <v>3</v>
      </c>
      <c r="AB585">
        <v>3</v>
      </c>
      <c r="AC585">
        <v>4</v>
      </c>
      <c r="AD585">
        <v>4</v>
      </c>
      <c r="AE585">
        <v>4</v>
      </c>
      <c r="AF585">
        <v>4</v>
      </c>
      <c r="AG585">
        <v>4</v>
      </c>
      <c r="AH585">
        <v>4</v>
      </c>
      <c r="AI585">
        <v>4</v>
      </c>
      <c r="AJ585">
        <v>4</v>
      </c>
      <c r="AK585" t="s">
        <v>1683</v>
      </c>
    </row>
    <row r="586" spans="1:37" x14ac:dyDescent="0.25">
      <c r="A586" t="s">
        <v>1689</v>
      </c>
      <c r="B586" t="s">
        <v>79</v>
      </c>
      <c r="C586" t="s">
        <v>1688</v>
      </c>
      <c r="D586" t="s">
        <v>1877</v>
      </c>
      <c r="E586" t="s">
        <v>1884</v>
      </c>
      <c r="F586" t="s">
        <v>2254</v>
      </c>
      <c r="G586" t="s">
        <v>1878</v>
      </c>
      <c r="H586" t="s">
        <v>1869</v>
      </c>
      <c r="I586" t="s">
        <v>1883</v>
      </c>
      <c r="J586" t="s">
        <v>1886</v>
      </c>
      <c r="K586" t="s">
        <v>1872</v>
      </c>
      <c r="L586" t="s">
        <v>1872</v>
      </c>
      <c r="M586" t="s">
        <v>1872</v>
      </c>
      <c r="N586" t="s">
        <v>1872</v>
      </c>
      <c r="O586" t="s">
        <v>1872</v>
      </c>
      <c r="P586" t="s">
        <v>1872</v>
      </c>
      <c r="Q586" t="s">
        <v>1872</v>
      </c>
      <c r="R586" t="s">
        <v>1871</v>
      </c>
      <c r="T586" t="s">
        <v>2335</v>
      </c>
      <c r="U586" t="s">
        <v>1877</v>
      </c>
      <c r="V586" t="s">
        <v>1877</v>
      </c>
      <c r="W586">
        <v>1</v>
      </c>
      <c r="X586">
        <v>3</v>
      </c>
      <c r="Y586">
        <v>1</v>
      </c>
      <c r="Z586">
        <v>2</v>
      </c>
      <c r="AA586">
        <v>3</v>
      </c>
      <c r="AB586">
        <v>3</v>
      </c>
      <c r="AC586">
        <v>4</v>
      </c>
      <c r="AD586">
        <v>4</v>
      </c>
      <c r="AE586">
        <v>4</v>
      </c>
      <c r="AF586">
        <v>4</v>
      </c>
      <c r="AG586">
        <v>4</v>
      </c>
      <c r="AH586">
        <v>4</v>
      </c>
      <c r="AI586">
        <v>4</v>
      </c>
      <c r="AJ586">
        <v>5</v>
      </c>
      <c r="AK586" t="s">
        <v>1689</v>
      </c>
    </row>
    <row r="587" spans="1:37" x14ac:dyDescent="0.25">
      <c r="A587" t="s">
        <v>1689</v>
      </c>
      <c r="B587" t="s">
        <v>79</v>
      </c>
      <c r="C587" t="s">
        <v>1688</v>
      </c>
      <c r="D587" t="s">
        <v>1877</v>
      </c>
      <c r="E587" t="s">
        <v>1867</v>
      </c>
      <c r="F587" t="s">
        <v>2199</v>
      </c>
      <c r="G587" t="s">
        <v>1878</v>
      </c>
      <c r="H587" t="s">
        <v>1869</v>
      </c>
      <c r="I587" t="s">
        <v>1870</v>
      </c>
      <c r="J587" t="s">
        <v>1882</v>
      </c>
      <c r="K587" t="s">
        <v>1872</v>
      </c>
      <c r="L587" t="s">
        <v>1872</v>
      </c>
      <c r="M587" t="s">
        <v>1872</v>
      </c>
      <c r="N587" t="s">
        <v>1872</v>
      </c>
      <c r="O587" t="s">
        <v>1872</v>
      </c>
      <c r="P587" t="s">
        <v>1872</v>
      </c>
      <c r="Q587" t="s">
        <v>1872</v>
      </c>
      <c r="R587" t="s">
        <v>1872</v>
      </c>
      <c r="S587" t="s">
        <v>1889</v>
      </c>
      <c r="T587" t="s">
        <v>2336</v>
      </c>
      <c r="U587" t="s">
        <v>1877</v>
      </c>
      <c r="V587" t="s">
        <v>1877</v>
      </c>
      <c r="W587">
        <v>1</v>
      </c>
      <c r="X587">
        <v>5</v>
      </c>
      <c r="Y587">
        <v>1</v>
      </c>
      <c r="Z587">
        <v>2</v>
      </c>
      <c r="AA587">
        <v>3</v>
      </c>
      <c r="AB587">
        <v>3</v>
      </c>
      <c r="AC587">
        <v>4</v>
      </c>
      <c r="AD587">
        <v>4</v>
      </c>
      <c r="AE587">
        <v>4</v>
      </c>
      <c r="AF587">
        <v>4</v>
      </c>
      <c r="AG587">
        <v>4</v>
      </c>
      <c r="AH587">
        <v>4</v>
      </c>
      <c r="AI587">
        <v>4</v>
      </c>
      <c r="AJ587">
        <v>4</v>
      </c>
      <c r="AK587" t="s">
        <v>1689</v>
      </c>
    </row>
    <row r="588" spans="1:37" x14ac:dyDescent="0.25">
      <c r="A588" t="s">
        <v>1800</v>
      </c>
      <c r="B588" t="s">
        <v>81</v>
      </c>
      <c r="C588" t="s">
        <v>500</v>
      </c>
      <c r="D588" t="s">
        <v>1877</v>
      </c>
      <c r="E588" t="s">
        <v>1879</v>
      </c>
      <c r="F588" t="s">
        <v>2199</v>
      </c>
      <c r="G588" t="s">
        <v>1868</v>
      </c>
      <c r="H588" t="s">
        <v>1880</v>
      </c>
      <c r="I588" t="s">
        <v>1883</v>
      </c>
      <c r="J588" t="s">
        <v>1882</v>
      </c>
      <c r="K588" t="s">
        <v>1872</v>
      </c>
      <c r="L588" t="s">
        <v>1872</v>
      </c>
      <c r="M588" t="s">
        <v>1872</v>
      </c>
      <c r="N588" t="s">
        <v>1872</v>
      </c>
      <c r="O588" t="s">
        <v>1872</v>
      </c>
      <c r="P588" t="s">
        <v>1872</v>
      </c>
      <c r="Q588" t="s">
        <v>1872</v>
      </c>
      <c r="R588" t="s">
        <v>1872</v>
      </c>
      <c r="S588" t="s">
        <v>1889</v>
      </c>
      <c r="T588" t="s">
        <v>2337</v>
      </c>
      <c r="U588" t="s">
        <v>1877</v>
      </c>
      <c r="V588" t="s">
        <v>1877</v>
      </c>
      <c r="W588">
        <v>1</v>
      </c>
      <c r="X588">
        <v>4</v>
      </c>
      <c r="Y588">
        <v>1</v>
      </c>
      <c r="Z588">
        <v>3</v>
      </c>
      <c r="AA588">
        <v>2</v>
      </c>
      <c r="AB588">
        <v>3</v>
      </c>
      <c r="AC588">
        <v>4</v>
      </c>
      <c r="AD588">
        <v>4</v>
      </c>
      <c r="AE588">
        <v>4</v>
      </c>
      <c r="AF588">
        <v>4</v>
      </c>
      <c r="AG588">
        <v>4</v>
      </c>
      <c r="AH588">
        <v>4</v>
      </c>
      <c r="AI588">
        <v>4</v>
      </c>
      <c r="AJ588">
        <v>4</v>
      </c>
      <c r="AK588" t="s">
        <v>1800</v>
      </c>
    </row>
    <row r="589" spans="1:37" x14ac:dyDescent="0.25">
      <c r="A589" t="s">
        <v>790</v>
      </c>
      <c r="B589" t="s">
        <v>88</v>
      </c>
      <c r="C589" t="s">
        <v>368</v>
      </c>
      <c r="D589" t="s">
        <v>1866</v>
      </c>
      <c r="E589" t="s">
        <v>1867</v>
      </c>
      <c r="F589" t="s">
        <v>2246</v>
      </c>
      <c r="G589" t="s">
        <v>1868</v>
      </c>
      <c r="H589" t="s">
        <v>1880</v>
      </c>
      <c r="I589" t="s">
        <v>1883</v>
      </c>
      <c r="J589" t="s">
        <v>1866</v>
      </c>
      <c r="K589" t="s">
        <v>1872</v>
      </c>
      <c r="L589" t="s">
        <v>1872</v>
      </c>
      <c r="M589" t="s">
        <v>1872</v>
      </c>
      <c r="N589" t="s">
        <v>1872</v>
      </c>
      <c r="O589" t="s">
        <v>1872</v>
      </c>
      <c r="P589" t="s">
        <v>1872</v>
      </c>
      <c r="Q589" t="s">
        <v>1872</v>
      </c>
      <c r="R589" t="s">
        <v>1872</v>
      </c>
      <c r="S589" t="s">
        <v>2338</v>
      </c>
      <c r="T589" t="s">
        <v>2339</v>
      </c>
      <c r="U589" t="s">
        <v>1877</v>
      </c>
      <c r="V589" t="s">
        <v>1877</v>
      </c>
      <c r="W589">
        <v>0</v>
      </c>
      <c r="X589">
        <v>5</v>
      </c>
      <c r="Y589">
        <v>1</v>
      </c>
      <c r="Z589">
        <v>3</v>
      </c>
      <c r="AA589">
        <v>2</v>
      </c>
      <c r="AB589">
        <v>3</v>
      </c>
      <c r="AC589">
        <v>4</v>
      </c>
      <c r="AD589">
        <v>4</v>
      </c>
      <c r="AE589">
        <v>4</v>
      </c>
      <c r="AF589">
        <v>4</v>
      </c>
      <c r="AG589">
        <v>4</v>
      </c>
      <c r="AH589">
        <v>4</v>
      </c>
      <c r="AI589">
        <v>4</v>
      </c>
      <c r="AJ589">
        <v>4</v>
      </c>
      <c r="AK589" t="s">
        <v>790</v>
      </c>
    </row>
    <row r="590" spans="1:37" x14ac:dyDescent="0.25">
      <c r="A590" t="s">
        <v>1802</v>
      </c>
      <c r="B590" t="s">
        <v>88</v>
      </c>
      <c r="C590" t="s">
        <v>743</v>
      </c>
      <c r="D590" t="s">
        <v>1877</v>
      </c>
      <c r="E590" t="s">
        <v>1879</v>
      </c>
      <c r="F590" t="s">
        <v>2340</v>
      </c>
      <c r="G590" t="s">
        <v>1888</v>
      </c>
      <c r="H590" t="s">
        <v>1880</v>
      </c>
      <c r="I590" t="s">
        <v>1870</v>
      </c>
      <c r="J590" t="s">
        <v>1886</v>
      </c>
      <c r="K590" t="s">
        <v>1872</v>
      </c>
      <c r="L590" t="s">
        <v>1872</v>
      </c>
      <c r="M590" t="s">
        <v>1873</v>
      </c>
      <c r="N590" t="s">
        <v>1873</v>
      </c>
      <c r="O590" t="s">
        <v>1873</v>
      </c>
      <c r="P590" t="s">
        <v>1873</v>
      </c>
      <c r="Q590" t="s">
        <v>1872</v>
      </c>
      <c r="R590" t="s">
        <v>1873</v>
      </c>
      <c r="S590" t="s">
        <v>2341</v>
      </c>
      <c r="T590" t="s">
        <v>2342</v>
      </c>
      <c r="U590" t="s">
        <v>1877</v>
      </c>
      <c r="V590" t="s">
        <v>1877</v>
      </c>
      <c r="W590">
        <v>1</v>
      </c>
      <c r="X590">
        <v>4</v>
      </c>
      <c r="Y590">
        <v>1</v>
      </c>
      <c r="Z590">
        <v>3</v>
      </c>
      <c r="AA590">
        <v>1</v>
      </c>
      <c r="AB590">
        <v>3</v>
      </c>
      <c r="AC590">
        <v>4</v>
      </c>
      <c r="AD590">
        <v>4</v>
      </c>
      <c r="AE590">
        <v>3</v>
      </c>
      <c r="AF590">
        <v>3</v>
      </c>
      <c r="AG590">
        <v>3</v>
      </c>
      <c r="AH590">
        <v>3</v>
      </c>
      <c r="AI590">
        <v>4</v>
      </c>
      <c r="AJ590">
        <v>3</v>
      </c>
      <c r="AK590" t="s">
        <v>1802</v>
      </c>
    </row>
    <row r="591" spans="1:37" x14ac:dyDescent="0.25">
      <c r="A591" t="s">
        <v>203</v>
      </c>
      <c r="B591" t="s">
        <v>114</v>
      </c>
      <c r="C591" t="s">
        <v>406</v>
      </c>
      <c r="D591" t="s">
        <v>1877</v>
      </c>
      <c r="E591" t="s">
        <v>1884</v>
      </c>
      <c r="F591" t="s">
        <v>2226</v>
      </c>
      <c r="G591" t="s">
        <v>1868</v>
      </c>
      <c r="H591" t="s">
        <v>1880</v>
      </c>
      <c r="I591" t="s">
        <v>1870</v>
      </c>
      <c r="J591" t="s">
        <v>1882</v>
      </c>
      <c r="K591" t="s">
        <v>1872</v>
      </c>
      <c r="L591" t="s">
        <v>1872</v>
      </c>
      <c r="M591" t="s">
        <v>1872</v>
      </c>
      <c r="N591" t="s">
        <v>1872</v>
      </c>
      <c r="O591" t="s">
        <v>1872</v>
      </c>
      <c r="P591" t="s">
        <v>1872</v>
      </c>
      <c r="Q591" t="s">
        <v>1872</v>
      </c>
      <c r="R591" t="s">
        <v>1872</v>
      </c>
      <c r="S591" t="s">
        <v>2343</v>
      </c>
      <c r="T591" t="s">
        <v>2344</v>
      </c>
      <c r="U591" t="s">
        <v>1877</v>
      </c>
      <c r="V591" t="s">
        <v>1877</v>
      </c>
      <c r="W591">
        <v>1</v>
      </c>
      <c r="X591">
        <v>3</v>
      </c>
      <c r="Y591">
        <v>1</v>
      </c>
      <c r="Z591">
        <v>3</v>
      </c>
      <c r="AA591">
        <v>2</v>
      </c>
      <c r="AB591">
        <v>3</v>
      </c>
      <c r="AC591">
        <v>4</v>
      </c>
      <c r="AD591">
        <v>4</v>
      </c>
      <c r="AE591">
        <v>4</v>
      </c>
      <c r="AF591">
        <v>4</v>
      </c>
      <c r="AG591">
        <v>4</v>
      </c>
      <c r="AH591">
        <v>4</v>
      </c>
      <c r="AI591">
        <v>4</v>
      </c>
      <c r="AJ591">
        <v>4</v>
      </c>
      <c r="AK591" t="s">
        <v>203</v>
      </c>
    </row>
    <row r="592" spans="1:37" x14ac:dyDescent="0.25">
      <c r="A592" t="s">
        <v>1124</v>
      </c>
      <c r="B592" t="s">
        <v>114</v>
      </c>
      <c r="C592" t="s">
        <v>408</v>
      </c>
      <c r="D592" t="s">
        <v>1877</v>
      </c>
      <c r="E592" t="s">
        <v>1867</v>
      </c>
      <c r="F592" t="s">
        <v>2199</v>
      </c>
      <c r="G592" t="s">
        <v>1868</v>
      </c>
      <c r="H592" t="s">
        <v>1869</v>
      </c>
      <c r="I592" t="s">
        <v>1870</v>
      </c>
      <c r="J592" t="s">
        <v>1882</v>
      </c>
      <c r="K592" t="s">
        <v>1872</v>
      </c>
      <c r="L592" t="s">
        <v>1872</v>
      </c>
      <c r="M592" t="s">
        <v>1871</v>
      </c>
      <c r="N592" t="s">
        <v>1871</v>
      </c>
      <c r="O592" t="s">
        <v>1871</v>
      </c>
      <c r="P592" t="s">
        <v>1871</v>
      </c>
      <c r="Q592" t="s">
        <v>1871</v>
      </c>
      <c r="R592" t="s">
        <v>1871</v>
      </c>
      <c r="S592" t="s">
        <v>1966</v>
      </c>
      <c r="T592" t="s">
        <v>2345</v>
      </c>
      <c r="U592" t="s">
        <v>1877</v>
      </c>
      <c r="V592" t="s">
        <v>1877</v>
      </c>
      <c r="W592">
        <v>1</v>
      </c>
      <c r="X592">
        <v>5</v>
      </c>
      <c r="Y592">
        <v>1</v>
      </c>
      <c r="Z592">
        <v>2</v>
      </c>
      <c r="AA592">
        <v>2</v>
      </c>
      <c r="AB592">
        <v>3</v>
      </c>
      <c r="AC592">
        <v>4</v>
      </c>
      <c r="AD592">
        <v>4</v>
      </c>
      <c r="AE592">
        <v>5</v>
      </c>
      <c r="AF592">
        <v>5</v>
      </c>
      <c r="AG592">
        <v>5</v>
      </c>
      <c r="AH592">
        <v>5</v>
      </c>
      <c r="AI592">
        <v>5</v>
      </c>
      <c r="AJ592">
        <v>5</v>
      </c>
      <c r="AK592" t="s">
        <v>1124</v>
      </c>
    </row>
    <row r="593" spans="1:37" x14ac:dyDescent="0.25">
      <c r="A593" t="s">
        <v>1126</v>
      </c>
      <c r="B593" t="s">
        <v>114</v>
      </c>
      <c r="C593" t="s">
        <v>448</v>
      </c>
      <c r="D593" t="s">
        <v>1866</v>
      </c>
      <c r="E593" t="s">
        <v>1879</v>
      </c>
      <c r="F593" t="s">
        <v>2199</v>
      </c>
      <c r="G593" t="s">
        <v>1868</v>
      </c>
      <c r="H593" t="s">
        <v>1869</v>
      </c>
      <c r="I593" t="s">
        <v>1870</v>
      </c>
      <c r="J593" t="s">
        <v>1882</v>
      </c>
      <c r="K593" t="s">
        <v>1872</v>
      </c>
      <c r="L593" t="s">
        <v>1872</v>
      </c>
      <c r="M593" t="s">
        <v>1872</v>
      </c>
      <c r="N593" t="s">
        <v>1872</v>
      </c>
      <c r="O593" t="s">
        <v>1874</v>
      </c>
      <c r="P593" t="s">
        <v>1872</v>
      </c>
      <c r="Q593" t="s">
        <v>1872</v>
      </c>
      <c r="R593" t="s">
        <v>1872</v>
      </c>
      <c r="S593" t="s">
        <v>2346</v>
      </c>
      <c r="T593" t="s">
        <v>2347</v>
      </c>
      <c r="U593" t="s">
        <v>1877</v>
      </c>
      <c r="V593" t="s">
        <v>1877</v>
      </c>
      <c r="W593">
        <v>0</v>
      </c>
      <c r="X593">
        <v>4</v>
      </c>
      <c r="Y593">
        <v>1</v>
      </c>
      <c r="Z593">
        <v>2</v>
      </c>
      <c r="AA593">
        <v>2</v>
      </c>
      <c r="AB593">
        <v>3</v>
      </c>
      <c r="AC593">
        <v>4</v>
      </c>
      <c r="AD593">
        <v>4</v>
      </c>
      <c r="AE593">
        <v>4</v>
      </c>
      <c r="AF593">
        <v>4</v>
      </c>
      <c r="AG593">
        <v>2</v>
      </c>
      <c r="AH593">
        <v>4</v>
      </c>
      <c r="AI593">
        <v>4</v>
      </c>
      <c r="AJ593">
        <v>4</v>
      </c>
      <c r="AK593" t="s">
        <v>1126</v>
      </c>
    </row>
    <row r="594" spans="1:37" x14ac:dyDescent="0.25">
      <c r="A594" t="s">
        <v>1140</v>
      </c>
      <c r="B594" t="s">
        <v>106</v>
      </c>
      <c r="C594" t="s">
        <v>382</v>
      </c>
      <c r="D594" t="s">
        <v>1866</v>
      </c>
      <c r="E594" t="s">
        <v>1879</v>
      </c>
      <c r="F594" t="s">
        <v>2254</v>
      </c>
      <c r="G594" t="s">
        <v>1878</v>
      </c>
      <c r="H594" t="s">
        <v>1880</v>
      </c>
      <c r="I594" t="s">
        <v>1883</v>
      </c>
      <c r="J594" t="s">
        <v>1882</v>
      </c>
      <c r="K594" t="s">
        <v>1872</v>
      </c>
      <c r="L594" t="s">
        <v>1872</v>
      </c>
      <c r="M594" t="s">
        <v>1872</v>
      </c>
      <c r="N594" t="s">
        <v>1872</v>
      </c>
      <c r="O594" t="s">
        <v>1872</v>
      </c>
      <c r="P594" t="s">
        <v>1872</v>
      </c>
      <c r="Q594" t="s">
        <v>1872</v>
      </c>
      <c r="R594" t="s">
        <v>1872</v>
      </c>
      <c r="S594" t="s">
        <v>2312</v>
      </c>
      <c r="T594" t="s">
        <v>2348</v>
      </c>
      <c r="U594" t="s">
        <v>1877</v>
      </c>
      <c r="V594" t="s">
        <v>1877</v>
      </c>
      <c r="W594">
        <v>0</v>
      </c>
      <c r="X594">
        <v>4</v>
      </c>
      <c r="Y594">
        <v>1</v>
      </c>
      <c r="Z594">
        <v>3</v>
      </c>
      <c r="AA594">
        <v>3</v>
      </c>
      <c r="AB594">
        <v>3</v>
      </c>
      <c r="AC594">
        <v>4</v>
      </c>
      <c r="AD594">
        <v>4</v>
      </c>
      <c r="AE594">
        <v>4</v>
      </c>
      <c r="AF594">
        <v>4</v>
      </c>
      <c r="AG594">
        <v>4</v>
      </c>
      <c r="AH594">
        <v>4</v>
      </c>
      <c r="AI594">
        <v>4</v>
      </c>
      <c r="AJ594">
        <v>4</v>
      </c>
      <c r="AK594" t="s">
        <v>1140</v>
      </c>
    </row>
    <row r="595" spans="1:37" x14ac:dyDescent="0.25">
      <c r="A595" t="s">
        <v>205</v>
      </c>
      <c r="B595" t="s">
        <v>106</v>
      </c>
      <c r="C595" t="s">
        <v>406</v>
      </c>
      <c r="D595" t="s">
        <v>1877</v>
      </c>
      <c r="E595" t="s">
        <v>1884</v>
      </c>
      <c r="F595" t="s">
        <v>2196</v>
      </c>
      <c r="G595" t="s">
        <v>1868</v>
      </c>
      <c r="H595" t="s">
        <v>1880</v>
      </c>
      <c r="I595" t="s">
        <v>1870</v>
      </c>
      <c r="J595" t="s">
        <v>1882</v>
      </c>
      <c r="K595" t="s">
        <v>1872</v>
      </c>
      <c r="L595" t="s">
        <v>1872</v>
      </c>
      <c r="M595" t="s">
        <v>1873</v>
      </c>
      <c r="N595" t="s">
        <v>1872</v>
      </c>
      <c r="O595" t="s">
        <v>1872</v>
      </c>
      <c r="P595" t="s">
        <v>1872</v>
      </c>
      <c r="Q595" t="s">
        <v>1872</v>
      </c>
      <c r="R595" t="s">
        <v>1872</v>
      </c>
      <c r="S595" t="s">
        <v>2349</v>
      </c>
      <c r="T595" t="s">
        <v>2350</v>
      </c>
      <c r="U595" t="s">
        <v>1877</v>
      </c>
      <c r="V595" t="s">
        <v>1877</v>
      </c>
      <c r="W595">
        <v>1</v>
      </c>
      <c r="X595">
        <v>3</v>
      </c>
      <c r="Y595">
        <v>1</v>
      </c>
      <c r="Z595">
        <v>3</v>
      </c>
      <c r="AA595">
        <v>2</v>
      </c>
      <c r="AB595">
        <v>3</v>
      </c>
      <c r="AC595">
        <v>4</v>
      </c>
      <c r="AD595">
        <v>4</v>
      </c>
      <c r="AE595">
        <v>3</v>
      </c>
      <c r="AF595">
        <v>4</v>
      </c>
      <c r="AG595">
        <v>4</v>
      </c>
      <c r="AH595">
        <v>4</v>
      </c>
      <c r="AI595">
        <v>4</v>
      </c>
      <c r="AJ595">
        <v>4</v>
      </c>
      <c r="AK595" t="s">
        <v>205</v>
      </c>
    </row>
    <row r="596" spans="1:37" x14ac:dyDescent="0.25">
      <c r="A596" t="s">
        <v>205</v>
      </c>
      <c r="B596" t="s">
        <v>106</v>
      </c>
      <c r="C596" t="s">
        <v>406</v>
      </c>
      <c r="D596" t="s">
        <v>1866</v>
      </c>
      <c r="E596" t="s">
        <v>1884</v>
      </c>
      <c r="F596" t="s">
        <v>2199</v>
      </c>
      <c r="G596" t="s">
        <v>1868</v>
      </c>
      <c r="H596" t="s">
        <v>1887</v>
      </c>
      <c r="I596" t="s">
        <v>1883</v>
      </c>
      <c r="J596" t="s">
        <v>1882</v>
      </c>
      <c r="K596" t="s">
        <v>1872</v>
      </c>
      <c r="L596" t="s">
        <v>1873</v>
      </c>
      <c r="M596" t="s">
        <v>1872</v>
      </c>
      <c r="N596" t="s">
        <v>1871</v>
      </c>
      <c r="O596" t="s">
        <v>1871</v>
      </c>
      <c r="P596" t="s">
        <v>1871</v>
      </c>
      <c r="Q596" t="s">
        <v>1871</v>
      </c>
      <c r="R596" t="s">
        <v>1871</v>
      </c>
      <c r="T596" t="s">
        <v>2351</v>
      </c>
      <c r="U596" t="s">
        <v>1877</v>
      </c>
      <c r="V596" t="s">
        <v>1877</v>
      </c>
      <c r="W596">
        <v>0</v>
      </c>
      <c r="X596">
        <v>3</v>
      </c>
      <c r="Y596">
        <v>1</v>
      </c>
      <c r="AA596">
        <v>2</v>
      </c>
      <c r="AB596">
        <v>3</v>
      </c>
      <c r="AC596">
        <v>4</v>
      </c>
      <c r="AD596">
        <v>3</v>
      </c>
      <c r="AE596">
        <v>4</v>
      </c>
      <c r="AF596">
        <v>5</v>
      </c>
      <c r="AG596">
        <v>5</v>
      </c>
      <c r="AH596">
        <v>5</v>
      </c>
      <c r="AI596">
        <v>5</v>
      </c>
      <c r="AJ596">
        <v>5</v>
      </c>
      <c r="AK596" t="s">
        <v>205</v>
      </c>
    </row>
    <row r="597" spans="1:37" x14ac:dyDescent="0.25">
      <c r="A597" t="s">
        <v>1726</v>
      </c>
      <c r="B597" t="s">
        <v>106</v>
      </c>
      <c r="C597" t="s">
        <v>408</v>
      </c>
      <c r="D597" t="s">
        <v>1866</v>
      </c>
      <c r="E597" t="s">
        <v>1867</v>
      </c>
      <c r="F597" t="s">
        <v>2352</v>
      </c>
      <c r="G597" t="s">
        <v>1868</v>
      </c>
      <c r="H597" t="s">
        <v>1880</v>
      </c>
      <c r="I597" t="s">
        <v>1870</v>
      </c>
      <c r="J597" t="s">
        <v>1866</v>
      </c>
      <c r="K597" t="s">
        <v>1872</v>
      </c>
      <c r="L597" t="s">
        <v>1872</v>
      </c>
      <c r="M597" t="s">
        <v>1872</v>
      </c>
      <c r="N597" t="s">
        <v>1872</v>
      </c>
      <c r="O597" t="s">
        <v>1872</v>
      </c>
      <c r="P597" t="s">
        <v>1872</v>
      </c>
      <c r="Q597" t="s">
        <v>1872</v>
      </c>
      <c r="R597" t="s">
        <v>1872</v>
      </c>
      <c r="S597" t="s">
        <v>1903</v>
      </c>
      <c r="T597" t="s">
        <v>1903</v>
      </c>
      <c r="U597" t="s">
        <v>1877</v>
      </c>
      <c r="V597" t="s">
        <v>1877</v>
      </c>
      <c r="W597">
        <v>0</v>
      </c>
      <c r="X597">
        <v>5</v>
      </c>
      <c r="Y597">
        <v>1</v>
      </c>
      <c r="Z597">
        <v>3</v>
      </c>
      <c r="AA597">
        <v>2</v>
      </c>
      <c r="AB597">
        <v>3</v>
      </c>
      <c r="AC597">
        <v>4</v>
      </c>
      <c r="AD597">
        <v>4</v>
      </c>
      <c r="AE597">
        <v>4</v>
      </c>
      <c r="AF597">
        <v>4</v>
      </c>
      <c r="AG597">
        <v>4</v>
      </c>
      <c r="AH597">
        <v>4</v>
      </c>
      <c r="AI597">
        <v>4</v>
      </c>
      <c r="AJ597">
        <v>4</v>
      </c>
      <c r="AK597" t="s">
        <v>1726</v>
      </c>
    </row>
    <row r="598" spans="1:37" x14ac:dyDescent="0.25">
      <c r="A598" t="s">
        <v>1726</v>
      </c>
      <c r="B598" t="s">
        <v>106</v>
      </c>
      <c r="C598" t="s">
        <v>408</v>
      </c>
      <c r="D598" t="s">
        <v>1877</v>
      </c>
      <c r="E598" t="s">
        <v>1884</v>
      </c>
      <c r="F598" t="s">
        <v>2196</v>
      </c>
      <c r="G598" t="s">
        <v>1888</v>
      </c>
      <c r="H598" t="s">
        <v>1880</v>
      </c>
      <c r="I598" t="s">
        <v>1870</v>
      </c>
      <c r="J598" t="s">
        <v>1882</v>
      </c>
      <c r="K598" t="s">
        <v>1872</v>
      </c>
      <c r="L598" t="s">
        <v>1872</v>
      </c>
      <c r="M598" t="s">
        <v>1872</v>
      </c>
      <c r="N598" t="s">
        <v>1872</v>
      </c>
      <c r="O598" t="s">
        <v>1872</v>
      </c>
      <c r="P598" t="s">
        <v>1871</v>
      </c>
      <c r="Q598" t="s">
        <v>1871</v>
      </c>
      <c r="R598" t="s">
        <v>1871</v>
      </c>
      <c r="S598" t="s">
        <v>1926</v>
      </c>
      <c r="T598" t="s">
        <v>1927</v>
      </c>
      <c r="U598" t="s">
        <v>1877</v>
      </c>
      <c r="V598" t="s">
        <v>1877</v>
      </c>
      <c r="W598">
        <v>1</v>
      </c>
      <c r="X598">
        <v>3</v>
      </c>
      <c r="Y598">
        <v>1</v>
      </c>
      <c r="Z598">
        <v>3</v>
      </c>
      <c r="AA598">
        <v>1</v>
      </c>
      <c r="AB598">
        <v>3</v>
      </c>
      <c r="AC598">
        <v>4</v>
      </c>
      <c r="AD598">
        <v>4</v>
      </c>
      <c r="AE598">
        <v>4</v>
      </c>
      <c r="AF598">
        <v>4</v>
      </c>
      <c r="AG598">
        <v>4</v>
      </c>
      <c r="AH598">
        <v>5</v>
      </c>
      <c r="AI598">
        <v>5</v>
      </c>
      <c r="AJ598">
        <v>5</v>
      </c>
      <c r="AK598" t="s">
        <v>1726</v>
      </c>
    </row>
    <row r="599" spans="1:37" x14ac:dyDescent="0.25">
      <c r="A599" t="s">
        <v>1726</v>
      </c>
      <c r="B599" t="s">
        <v>106</v>
      </c>
      <c r="C599" t="s">
        <v>408</v>
      </c>
      <c r="D599" t="s">
        <v>1877</v>
      </c>
      <c r="E599" t="s">
        <v>1867</v>
      </c>
      <c r="F599" t="s">
        <v>2353</v>
      </c>
      <c r="G599" t="s">
        <v>1868</v>
      </c>
      <c r="H599" t="s">
        <v>1869</v>
      </c>
      <c r="I599" t="s">
        <v>1883</v>
      </c>
      <c r="J599" t="s">
        <v>1886</v>
      </c>
      <c r="K599" t="s">
        <v>1872</v>
      </c>
      <c r="L599" t="s">
        <v>1872</v>
      </c>
      <c r="M599" t="s">
        <v>1872</v>
      </c>
      <c r="N599" t="s">
        <v>1873</v>
      </c>
      <c r="O599" t="s">
        <v>1872</v>
      </c>
      <c r="P599" t="s">
        <v>1873</v>
      </c>
      <c r="Q599" t="s">
        <v>1872</v>
      </c>
      <c r="R599" t="s">
        <v>1872</v>
      </c>
      <c r="T599" t="s">
        <v>2354</v>
      </c>
      <c r="U599" t="s">
        <v>1877</v>
      </c>
      <c r="V599" t="s">
        <v>1877</v>
      </c>
      <c r="W599">
        <v>1</v>
      </c>
      <c r="X599">
        <v>5</v>
      </c>
      <c r="Y599">
        <v>1</v>
      </c>
      <c r="Z599">
        <v>2</v>
      </c>
      <c r="AA599">
        <v>2</v>
      </c>
      <c r="AB599">
        <v>3</v>
      </c>
      <c r="AC599">
        <v>4</v>
      </c>
      <c r="AD599">
        <v>4</v>
      </c>
      <c r="AE599">
        <v>4</v>
      </c>
      <c r="AF599">
        <v>3</v>
      </c>
      <c r="AG599">
        <v>4</v>
      </c>
      <c r="AH599">
        <v>3</v>
      </c>
      <c r="AI599">
        <v>4</v>
      </c>
      <c r="AJ599">
        <v>4</v>
      </c>
      <c r="AK599" t="s">
        <v>1726</v>
      </c>
    </row>
    <row r="600" spans="1:37" x14ac:dyDescent="0.25">
      <c r="A600" t="s">
        <v>1159</v>
      </c>
      <c r="B600" t="s">
        <v>106</v>
      </c>
      <c r="C600" t="s">
        <v>436</v>
      </c>
      <c r="D600" t="s">
        <v>1866</v>
      </c>
      <c r="E600" t="s">
        <v>1879</v>
      </c>
      <c r="F600" t="s">
        <v>2254</v>
      </c>
      <c r="G600" t="s">
        <v>1868</v>
      </c>
      <c r="H600" t="s">
        <v>1880</v>
      </c>
      <c r="I600" t="s">
        <v>1870</v>
      </c>
      <c r="J600" t="s">
        <v>1866</v>
      </c>
      <c r="K600" t="s">
        <v>1872</v>
      </c>
      <c r="L600" t="s">
        <v>1872</v>
      </c>
      <c r="M600" t="s">
        <v>1871</v>
      </c>
      <c r="N600" t="s">
        <v>1871</v>
      </c>
      <c r="O600" t="s">
        <v>1871</v>
      </c>
      <c r="P600" t="s">
        <v>1871</v>
      </c>
      <c r="Q600" t="s">
        <v>1871</v>
      </c>
      <c r="R600" t="s">
        <v>1871</v>
      </c>
      <c r="S600" t="s">
        <v>2355</v>
      </c>
      <c r="T600" t="s">
        <v>2356</v>
      </c>
      <c r="U600" t="s">
        <v>1877</v>
      </c>
      <c r="V600" t="s">
        <v>1877</v>
      </c>
      <c r="W600">
        <v>0</v>
      </c>
      <c r="X600">
        <v>4</v>
      </c>
      <c r="Y600">
        <v>1</v>
      </c>
      <c r="Z600">
        <v>3</v>
      </c>
      <c r="AA600">
        <v>2</v>
      </c>
      <c r="AB600">
        <v>3</v>
      </c>
      <c r="AC600">
        <v>4</v>
      </c>
      <c r="AD600">
        <v>4</v>
      </c>
      <c r="AE600">
        <v>5</v>
      </c>
      <c r="AF600">
        <v>5</v>
      </c>
      <c r="AG600">
        <v>5</v>
      </c>
      <c r="AH600">
        <v>5</v>
      </c>
      <c r="AI600">
        <v>5</v>
      </c>
      <c r="AJ600">
        <v>5</v>
      </c>
      <c r="AK600" t="s">
        <v>1159</v>
      </c>
    </row>
    <row r="601" spans="1:37" x14ac:dyDescent="0.25">
      <c r="A601" t="s">
        <v>1159</v>
      </c>
      <c r="B601" t="s">
        <v>106</v>
      </c>
      <c r="C601" t="s">
        <v>436</v>
      </c>
      <c r="D601" t="s">
        <v>1877</v>
      </c>
      <c r="E601" t="s">
        <v>1884</v>
      </c>
      <c r="F601" t="s">
        <v>2196</v>
      </c>
      <c r="G601" t="s">
        <v>1878</v>
      </c>
      <c r="H601" t="s">
        <v>1880</v>
      </c>
      <c r="I601" t="s">
        <v>1870</v>
      </c>
      <c r="J601" t="s">
        <v>1882</v>
      </c>
      <c r="K601" t="s">
        <v>1872</v>
      </c>
      <c r="L601" t="s">
        <v>1872</v>
      </c>
      <c r="M601" t="s">
        <v>1873</v>
      </c>
      <c r="N601" t="s">
        <v>1873</v>
      </c>
      <c r="O601" t="s">
        <v>1872</v>
      </c>
      <c r="P601" t="s">
        <v>1873</v>
      </c>
      <c r="Q601" t="s">
        <v>1872</v>
      </c>
      <c r="R601" t="s">
        <v>1871</v>
      </c>
      <c r="S601" t="s">
        <v>2357</v>
      </c>
      <c r="T601" t="s">
        <v>2358</v>
      </c>
      <c r="U601" t="s">
        <v>1877</v>
      </c>
      <c r="V601" t="s">
        <v>1877</v>
      </c>
      <c r="W601">
        <v>1</v>
      </c>
      <c r="X601">
        <v>3</v>
      </c>
      <c r="Y601">
        <v>1</v>
      </c>
      <c r="Z601">
        <v>3</v>
      </c>
      <c r="AA601">
        <v>3</v>
      </c>
      <c r="AB601">
        <v>3</v>
      </c>
      <c r="AC601">
        <v>4</v>
      </c>
      <c r="AD601">
        <v>4</v>
      </c>
      <c r="AE601">
        <v>3</v>
      </c>
      <c r="AF601">
        <v>3</v>
      </c>
      <c r="AG601">
        <v>4</v>
      </c>
      <c r="AH601">
        <v>3</v>
      </c>
      <c r="AI601">
        <v>4</v>
      </c>
      <c r="AJ601">
        <v>5</v>
      </c>
      <c r="AK601" t="s">
        <v>1159</v>
      </c>
    </row>
    <row r="602" spans="1:37" x14ac:dyDescent="0.25">
      <c r="A602" t="s">
        <v>1160</v>
      </c>
      <c r="B602" t="s">
        <v>106</v>
      </c>
      <c r="C602" t="s">
        <v>538</v>
      </c>
      <c r="D602" t="s">
        <v>1866</v>
      </c>
      <c r="E602" t="s">
        <v>1879</v>
      </c>
      <c r="F602" t="s">
        <v>2261</v>
      </c>
      <c r="G602" t="s">
        <v>1868</v>
      </c>
      <c r="H602" t="s">
        <v>1869</v>
      </c>
      <c r="I602" t="s">
        <v>1870</v>
      </c>
      <c r="J602" t="s">
        <v>1866</v>
      </c>
      <c r="K602" t="s">
        <v>1872</v>
      </c>
      <c r="L602" t="s">
        <v>1872</v>
      </c>
      <c r="M602" t="s">
        <v>1872</v>
      </c>
      <c r="N602" t="s">
        <v>1873</v>
      </c>
      <c r="O602" t="s">
        <v>1873</v>
      </c>
      <c r="P602" t="s">
        <v>1872</v>
      </c>
      <c r="Q602" t="s">
        <v>1872</v>
      </c>
      <c r="R602" t="s">
        <v>1872</v>
      </c>
      <c r="S602" t="s">
        <v>2359</v>
      </c>
      <c r="T602" t="s">
        <v>2360</v>
      </c>
      <c r="U602" t="s">
        <v>1877</v>
      </c>
      <c r="V602" t="s">
        <v>1866</v>
      </c>
      <c r="W602">
        <v>0</v>
      </c>
      <c r="X602">
        <v>4</v>
      </c>
      <c r="Y602">
        <v>1</v>
      </c>
      <c r="Z602">
        <v>2</v>
      </c>
      <c r="AA602">
        <v>2</v>
      </c>
      <c r="AB602">
        <v>3</v>
      </c>
      <c r="AC602">
        <v>4</v>
      </c>
      <c r="AD602">
        <v>4</v>
      </c>
      <c r="AE602">
        <v>4</v>
      </c>
      <c r="AF602">
        <v>3</v>
      </c>
      <c r="AG602">
        <v>3</v>
      </c>
      <c r="AH602">
        <v>4</v>
      </c>
      <c r="AI602">
        <v>4</v>
      </c>
      <c r="AJ602">
        <v>4</v>
      </c>
      <c r="AK602" t="s">
        <v>1160</v>
      </c>
    </row>
    <row r="603" spans="1:37" x14ac:dyDescent="0.25">
      <c r="A603" t="s">
        <v>1174</v>
      </c>
      <c r="B603" t="s">
        <v>106</v>
      </c>
      <c r="C603" t="s">
        <v>454</v>
      </c>
      <c r="D603" t="s">
        <v>1866</v>
      </c>
      <c r="E603" t="s">
        <v>1867</v>
      </c>
      <c r="F603" t="s">
        <v>2254</v>
      </c>
      <c r="G603" t="s">
        <v>1878</v>
      </c>
      <c r="H603" t="s">
        <v>1880</v>
      </c>
      <c r="I603" t="s">
        <v>1870</v>
      </c>
      <c r="J603" t="s">
        <v>1882</v>
      </c>
      <c r="K603" t="s">
        <v>1872</v>
      </c>
      <c r="L603" t="s">
        <v>1872</v>
      </c>
      <c r="M603" t="s">
        <v>1872</v>
      </c>
      <c r="N603" t="s">
        <v>1872</v>
      </c>
      <c r="O603" t="s">
        <v>1872</v>
      </c>
      <c r="P603" t="s">
        <v>1872</v>
      </c>
      <c r="Q603" t="s">
        <v>1872</v>
      </c>
      <c r="R603" t="s">
        <v>1872</v>
      </c>
      <c r="S603" t="s">
        <v>2361</v>
      </c>
      <c r="T603" t="s">
        <v>2362</v>
      </c>
      <c r="U603" t="s">
        <v>1877</v>
      </c>
      <c r="V603" t="s">
        <v>1877</v>
      </c>
      <c r="W603">
        <v>0</v>
      </c>
      <c r="X603">
        <v>5</v>
      </c>
      <c r="Y603">
        <v>1</v>
      </c>
      <c r="Z603">
        <v>3</v>
      </c>
      <c r="AA603">
        <v>3</v>
      </c>
      <c r="AB603">
        <v>3</v>
      </c>
      <c r="AC603">
        <v>4</v>
      </c>
      <c r="AD603">
        <v>4</v>
      </c>
      <c r="AE603">
        <v>4</v>
      </c>
      <c r="AF603">
        <v>4</v>
      </c>
      <c r="AG603">
        <v>4</v>
      </c>
      <c r="AH603">
        <v>4</v>
      </c>
      <c r="AI603">
        <v>4</v>
      </c>
      <c r="AJ603">
        <v>4</v>
      </c>
      <c r="AK603" t="s">
        <v>1174</v>
      </c>
    </row>
    <row r="604" spans="1:37" x14ac:dyDescent="0.25">
      <c r="A604" t="s">
        <v>1234</v>
      </c>
      <c r="B604" t="s">
        <v>106</v>
      </c>
      <c r="C604" t="s">
        <v>800</v>
      </c>
      <c r="D604" t="s">
        <v>1866</v>
      </c>
      <c r="E604" t="s">
        <v>1884</v>
      </c>
      <c r="F604" t="s">
        <v>2254</v>
      </c>
      <c r="G604" t="s">
        <v>1888</v>
      </c>
      <c r="H604" t="s">
        <v>1880</v>
      </c>
      <c r="I604" t="s">
        <v>1870</v>
      </c>
      <c r="J604" t="s">
        <v>1882</v>
      </c>
      <c r="K604" t="s">
        <v>1872</v>
      </c>
      <c r="L604" t="s">
        <v>1872</v>
      </c>
      <c r="M604" t="s">
        <v>1872</v>
      </c>
      <c r="N604" t="s">
        <v>1872</v>
      </c>
      <c r="O604" t="s">
        <v>1872</v>
      </c>
      <c r="P604" t="s">
        <v>1872</v>
      </c>
      <c r="Q604" t="s">
        <v>1872</v>
      </c>
      <c r="R604" t="s">
        <v>1872</v>
      </c>
      <c r="S604" t="s">
        <v>1891</v>
      </c>
      <c r="T604" t="s">
        <v>2363</v>
      </c>
      <c r="U604" t="s">
        <v>1877</v>
      </c>
      <c r="V604" t="s">
        <v>1877</v>
      </c>
      <c r="W604">
        <v>0</v>
      </c>
      <c r="X604">
        <v>3</v>
      </c>
      <c r="Y604">
        <v>1</v>
      </c>
      <c r="Z604">
        <v>3</v>
      </c>
      <c r="AA604">
        <v>1</v>
      </c>
      <c r="AB604">
        <v>3</v>
      </c>
      <c r="AC604">
        <v>4</v>
      </c>
      <c r="AD604">
        <v>4</v>
      </c>
      <c r="AE604">
        <v>4</v>
      </c>
      <c r="AF604">
        <v>4</v>
      </c>
      <c r="AG604">
        <v>4</v>
      </c>
      <c r="AH604">
        <v>4</v>
      </c>
      <c r="AI604">
        <v>4</v>
      </c>
      <c r="AJ604">
        <v>4</v>
      </c>
      <c r="AK604" t="s">
        <v>1234</v>
      </c>
    </row>
    <row r="605" spans="1:37" x14ac:dyDescent="0.25">
      <c r="A605" t="s">
        <v>206</v>
      </c>
      <c r="B605" t="s">
        <v>107</v>
      </c>
      <c r="C605" t="s">
        <v>456</v>
      </c>
      <c r="D605" t="s">
        <v>1866</v>
      </c>
      <c r="E605" t="s">
        <v>1867</v>
      </c>
      <c r="F605" t="s">
        <v>2231</v>
      </c>
      <c r="G605" t="s">
        <v>1878</v>
      </c>
      <c r="H605" t="s">
        <v>1869</v>
      </c>
      <c r="I605" t="s">
        <v>1870</v>
      </c>
      <c r="J605" t="s">
        <v>1866</v>
      </c>
      <c r="K605" t="s">
        <v>1872</v>
      </c>
      <c r="L605" t="s">
        <v>1872</v>
      </c>
      <c r="M605" t="s">
        <v>1872</v>
      </c>
      <c r="N605" t="s">
        <v>1872</v>
      </c>
      <c r="O605" t="s">
        <v>1872</v>
      </c>
      <c r="P605" t="s">
        <v>1872</v>
      </c>
      <c r="Q605" t="s">
        <v>1872</v>
      </c>
      <c r="R605" t="s">
        <v>1872</v>
      </c>
      <c r="S605" t="s">
        <v>2364</v>
      </c>
      <c r="T605" t="s">
        <v>2365</v>
      </c>
      <c r="U605" t="s">
        <v>1877</v>
      </c>
      <c r="V605" t="s">
        <v>1877</v>
      </c>
      <c r="W605">
        <v>0</v>
      </c>
      <c r="X605">
        <v>5</v>
      </c>
      <c r="Y605">
        <v>1</v>
      </c>
      <c r="Z605">
        <v>2</v>
      </c>
      <c r="AA605">
        <v>3</v>
      </c>
      <c r="AB605">
        <v>3</v>
      </c>
      <c r="AC605">
        <v>4</v>
      </c>
      <c r="AD605">
        <v>4</v>
      </c>
      <c r="AE605">
        <v>4</v>
      </c>
      <c r="AF605">
        <v>4</v>
      </c>
      <c r="AG605">
        <v>4</v>
      </c>
      <c r="AH605">
        <v>4</v>
      </c>
      <c r="AI605">
        <v>4</v>
      </c>
      <c r="AJ605">
        <v>4</v>
      </c>
      <c r="AK605" t="s">
        <v>206</v>
      </c>
    </row>
    <row r="606" spans="1:37" x14ac:dyDescent="0.25">
      <c r="A606" t="s">
        <v>206</v>
      </c>
      <c r="B606" t="s">
        <v>107</v>
      </c>
      <c r="C606" t="s">
        <v>456</v>
      </c>
      <c r="D606" t="s">
        <v>1877</v>
      </c>
      <c r="E606" t="s">
        <v>1884</v>
      </c>
      <c r="F606" t="s">
        <v>2218</v>
      </c>
      <c r="G606" t="s">
        <v>1868</v>
      </c>
      <c r="H606" t="s">
        <v>1869</v>
      </c>
      <c r="I606" t="s">
        <v>1870</v>
      </c>
      <c r="J606" t="s">
        <v>1882</v>
      </c>
      <c r="K606" t="s">
        <v>1872</v>
      </c>
      <c r="L606" t="s">
        <v>1872</v>
      </c>
      <c r="M606" t="s">
        <v>1872</v>
      </c>
      <c r="N606" t="s">
        <v>1872</v>
      </c>
      <c r="O606" t="s">
        <v>1873</v>
      </c>
      <c r="P606" t="s">
        <v>1872</v>
      </c>
      <c r="Q606" t="s">
        <v>1872</v>
      </c>
      <c r="R606" t="s">
        <v>1872</v>
      </c>
      <c r="S606" t="s">
        <v>1903</v>
      </c>
      <c r="T606" t="s">
        <v>2366</v>
      </c>
      <c r="U606" t="s">
        <v>1877</v>
      </c>
      <c r="V606" t="s">
        <v>1877</v>
      </c>
      <c r="W606">
        <v>1</v>
      </c>
      <c r="X606">
        <v>3</v>
      </c>
      <c r="Y606">
        <v>1</v>
      </c>
      <c r="Z606">
        <v>2</v>
      </c>
      <c r="AA606">
        <v>2</v>
      </c>
      <c r="AB606">
        <v>3</v>
      </c>
      <c r="AC606">
        <v>4</v>
      </c>
      <c r="AD606">
        <v>4</v>
      </c>
      <c r="AE606">
        <v>4</v>
      </c>
      <c r="AF606">
        <v>4</v>
      </c>
      <c r="AG606">
        <v>3</v>
      </c>
      <c r="AH606">
        <v>4</v>
      </c>
      <c r="AI606">
        <v>4</v>
      </c>
      <c r="AJ606">
        <v>4</v>
      </c>
      <c r="AK606" t="s">
        <v>206</v>
      </c>
    </row>
    <row r="607" spans="1:37" x14ac:dyDescent="0.25">
      <c r="A607" t="s">
        <v>1252</v>
      </c>
      <c r="B607" t="s">
        <v>107</v>
      </c>
      <c r="C607" t="s">
        <v>500</v>
      </c>
      <c r="D607" t="s">
        <v>1866</v>
      </c>
      <c r="E607" t="s">
        <v>1884</v>
      </c>
      <c r="F607" t="s">
        <v>2199</v>
      </c>
      <c r="G607" t="s">
        <v>1888</v>
      </c>
      <c r="H607" t="s">
        <v>1880</v>
      </c>
      <c r="I607" t="s">
        <v>1883</v>
      </c>
      <c r="J607" t="s">
        <v>1882</v>
      </c>
      <c r="K607" t="s">
        <v>1872</v>
      </c>
      <c r="L607" t="s">
        <v>1872</v>
      </c>
      <c r="M607" t="s">
        <v>1872</v>
      </c>
      <c r="N607" t="s">
        <v>1871</v>
      </c>
      <c r="O607" t="s">
        <v>1871</v>
      </c>
      <c r="P607" t="s">
        <v>1871</v>
      </c>
      <c r="Q607" t="s">
        <v>1871</v>
      </c>
      <c r="R607" t="s">
        <v>1871</v>
      </c>
      <c r="S607" t="s">
        <v>2367</v>
      </c>
      <c r="T607" t="s">
        <v>2368</v>
      </c>
      <c r="U607" t="s">
        <v>1877</v>
      </c>
      <c r="V607" t="s">
        <v>1877</v>
      </c>
      <c r="W607">
        <v>0</v>
      </c>
      <c r="X607">
        <v>3</v>
      </c>
      <c r="Y607">
        <v>1</v>
      </c>
      <c r="Z607">
        <v>3</v>
      </c>
      <c r="AA607">
        <v>1</v>
      </c>
      <c r="AB607">
        <v>3</v>
      </c>
      <c r="AC607">
        <v>4</v>
      </c>
      <c r="AD607">
        <v>4</v>
      </c>
      <c r="AE607">
        <v>4</v>
      </c>
      <c r="AF607">
        <v>5</v>
      </c>
      <c r="AG607">
        <v>5</v>
      </c>
      <c r="AH607">
        <v>5</v>
      </c>
      <c r="AI607">
        <v>5</v>
      </c>
      <c r="AJ607">
        <v>5</v>
      </c>
      <c r="AK607" t="s">
        <v>1252</v>
      </c>
    </row>
    <row r="608" spans="1:37" x14ac:dyDescent="0.25">
      <c r="A608" t="s">
        <v>1252</v>
      </c>
      <c r="B608" t="s">
        <v>107</v>
      </c>
      <c r="C608" t="s">
        <v>500</v>
      </c>
      <c r="D608" t="s">
        <v>1866</v>
      </c>
      <c r="E608" t="s">
        <v>1884</v>
      </c>
      <c r="F608" t="s">
        <v>2218</v>
      </c>
      <c r="G608" t="s">
        <v>1888</v>
      </c>
      <c r="H608" t="s">
        <v>1887</v>
      </c>
      <c r="I608" t="s">
        <v>1883</v>
      </c>
      <c r="J608" t="s">
        <v>1882</v>
      </c>
      <c r="K608" t="s">
        <v>1872</v>
      </c>
      <c r="L608" t="s">
        <v>1874</v>
      </c>
      <c r="M608" t="s">
        <v>1873</v>
      </c>
      <c r="N608" t="s">
        <v>1872</v>
      </c>
      <c r="O608" t="s">
        <v>1872</v>
      </c>
      <c r="P608" t="s">
        <v>1871</v>
      </c>
      <c r="Q608" t="s">
        <v>1871</v>
      </c>
      <c r="R608" t="s">
        <v>1872</v>
      </c>
      <c r="T608" t="s">
        <v>2369</v>
      </c>
      <c r="U608" t="s">
        <v>1877</v>
      </c>
      <c r="V608" t="s">
        <v>1877</v>
      </c>
      <c r="W608">
        <v>0</v>
      </c>
      <c r="X608">
        <v>3</v>
      </c>
      <c r="Y608">
        <v>1</v>
      </c>
      <c r="AA608">
        <v>1</v>
      </c>
      <c r="AB608">
        <v>3</v>
      </c>
      <c r="AC608">
        <v>4</v>
      </c>
      <c r="AD608">
        <v>2</v>
      </c>
      <c r="AE608">
        <v>3</v>
      </c>
      <c r="AF608">
        <v>4</v>
      </c>
      <c r="AG608">
        <v>4</v>
      </c>
      <c r="AH608">
        <v>5</v>
      </c>
      <c r="AI608">
        <v>5</v>
      </c>
      <c r="AJ608">
        <v>4</v>
      </c>
      <c r="AK608" t="s">
        <v>1252</v>
      </c>
    </row>
    <row r="609" spans="1:37" x14ac:dyDescent="0.25">
      <c r="A609" t="s">
        <v>1252</v>
      </c>
      <c r="B609" t="s">
        <v>107</v>
      </c>
      <c r="C609" t="s">
        <v>500</v>
      </c>
      <c r="D609" t="s">
        <v>1877</v>
      </c>
      <c r="E609" t="s">
        <v>1884</v>
      </c>
      <c r="F609" t="s">
        <v>2370</v>
      </c>
      <c r="G609" t="s">
        <v>1868</v>
      </c>
      <c r="H609" t="s">
        <v>1869</v>
      </c>
      <c r="I609" t="s">
        <v>1883</v>
      </c>
      <c r="J609" t="s">
        <v>1882</v>
      </c>
      <c r="K609" t="s">
        <v>1872</v>
      </c>
      <c r="L609" t="s">
        <v>1872</v>
      </c>
      <c r="M609" t="s">
        <v>1871</v>
      </c>
      <c r="N609" t="s">
        <v>1873</v>
      </c>
      <c r="O609" t="s">
        <v>1873</v>
      </c>
      <c r="P609" t="s">
        <v>1871</v>
      </c>
      <c r="Q609" t="s">
        <v>1871</v>
      </c>
      <c r="R609" t="s">
        <v>1872</v>
      </c>
      <c r="S609" t="s">
        <v>2371</v>
      </c>
      <c r="T609" t="s">
        <v>2372</v>
      </c>
      <c r="U609" t="s">
        <v>1877</v>
      </c>
      <c r="V609" t="s">
        <v>1877</v>
      </c>
      <c r="W609">
        <v>1</v>
      </c>
      <c r="X609">
        <v>3</v>
      </c>
      <c r="Y609">
        <v>1</v>
      </c>
      <c r="Z609">
        <v>2</v>
      </c>
      <c r="AA609">
        <v>2</v>
      </c>
      <c r="AB609">
        <v>3</v>
      </c>
      <c r="AC609">
        <v>4</v>
      </c>
      <c r="AD609">
        <v>4</v>
      </c>
      <c r="AE609">
        <v>5</v>
      </c>
      <c r="AF609">
        <v>3</v>
      </c>
      <c r="AG609">
        <v>3</v>
      </c>
      <c r="AH609">
        <v>5</v>
      </c>
      <c r="AI609">
        <v>5</v>
      </c>
      <c r="AJ609">
        <v>4</v>
      </c>
      <c r="AK609" t="s">
        <v>1252</v>
      </c>
    </row>
    <row r="610" spans="1:37" x14ac:dyDescent="0.25">
      <c r="A610" t="s">
        <v>1769</v>
      </c>
      <c r="B610" t="s">
        <v>107</v>
      </c>
      <c r="C610" t="s">
        <v>1232</v>
      </c>
      <c r="D610" t="s">
        <v>1877</v>
      </c>
      <c r="E610" t="s">
        <v>1884</v>
      </c>
      <c r="F610" t="s">
        <v>2199</v>
      </c>
      <c r="G610" t="s">
        <v>1868</v>
      </c>
      <c r="H610" t="s">
        <v>1885</v>
      </c>
      <c r="I610" t="s">
        <v>1870</v>
      </c>
      <c r="J610" t="s">
        <v>1866</v>
      </c>
      <c r="K610" t="s">
        <v>1872</v>
      </c>
      <c r="L610" t="s">
        <v>1872</v>
      </c>
      <c r="M610" t="s">
        <v>1873</v>
      </c>
      <c r="N610" t="s">
        <v>1873</v>
      </c>
      <c r="O610" t="s">
        <v>1873</v>
      </c>
      <c r="P610" t="s">
        <v>1871</v>
      </c>
      <c r="Q610" t="s">
        <v>1871</v>
      </c>
      <c r="R610" t="s">
        <v>1872</v>
      </c>
      <c r="S610" t="s">
        <v>1986</v>
      </c>
      <c r="T610" t="s">
        <v>2373</v>
      </c>
      <c r="U610" t="s">
        <v>1877</v>
      </c>
      <c r="V610" t="s">
        <v>1877</v>
      </c>
      <c r="W610">
        <v>1</v>
      </c>
      <c r="X610">
        <v>3</v>
      </c>
      <c r="Y610">
        <v>1</v>
      </c>
      <c r="Z610">
        <v>1</v>
      </c>
      <c r="AA610">
        <v>2</v>
      </c>
      <c r="AB610">
        <v>3</v>
      </c>
      <c r="AC610">
        <v>4</v>
      </c>
      <c r="AD610">
        <v>4</v>
      </c>
      <c r="AE610">
        <v>3</v>
      </c>
      <c r="AF610">
        <v>3</v>
      </c>
      <c r="AG610">
        <v>3</v>
      </c>
      <c r="AH610">
        <v>5</v>
      </c>
      <c r="AI610">
        <v>5</v>
      </c>
      <c r="AJ610">
        <v>4</v>
      </c>
      <c r="AK610" t="s">
        <v>1769</v>
      </c>
    </row>
    <row r="611" spans="1:37" x14ac:dyDescent="0.25">
      <c r="A611" t="s">
        <v>1224</v>
      </c>
      <c r="B611" t="s">
        <v>110</v>
      </c>
      <c r="C611" t="s">
        <v>454</v>
      </c>
      <c r="D611" t="s">
        <v>1866</v>
      </c>
      <c r="E611" t="s">
        <v>1867</v>
      </c>
      <c r="F611" t="s">
        <v>2374</v>
      </c>
      <c r="G611" t="s">
        <v>1868</v>
      </c>
      <c r="H611" t="s">
        <v>1869</v>
      </c>
      <c r="I611" t="s">
        <v>1870</v>
      </c>
      <c r="J611" t="s">
        <v>1882</v>
      </c>
      <c r="K611" t="s">
        <v>1872</v>
      </c>
      <c r="L611" t="s">
        <v>1872</v>
      </c>
      <c r="M611" t="s">
        <v>1873</v>
      </c>
      <c r="N611" t="s">
        <v>1873</v>
      </c>
      <c r="O611" t="s">
        <v>1873</v>
      </c>
      <c r="P611" t="s">
        <v>1871</v>
      </c>
      <c r="Q611" t="s">
        <v>1871</v>
      </c>
      <c r="R611" t="s">
        <v>1872</v>
      </c>
      <c r="S611" t="s">
        <v>1903</v>
      </c>
      <c r="T611" t="s">
        <v>1903</v>
      </c>
      <c r="U611" t="s">
        <v>1877</v>
      </c>
      <c r="V611" t="s">
        <v>1877</v>
      </c>
      <c r="W611">
        <v>0</v>
      </c>
      <c r="X611">
        <v>5</v>
      </c>
      <c r="Y611">
        <v>1</v>
      </c>
      <c r="Z611">
        <v>2</v>
      </c>
      <c r="AA611">
        <v>2</v>
      </c>
      <c r="AB611">
        <v>3</v>
      </c>
      <c r="AC611">
        <v>4</v>
      </c>
      <c r="AD611">
        <v>4</v>
      </c>
      <c r="AE611">
        <v>3</v>
      </c>
      <c r="AF611">
        <v>3</v>
      </c>
      <c r="AG611">
        <v>3</v>
      </c>
      <c r="AH611">
        <v>5</v>
      </c>
      <c r="AI611">
        <v>5</v>
      </c>
      <c r="AJ611">
        <v>4</v>
      </c>
      <c r="AK611" t="s">
        <v>1224</v>
      </c>
    </row>
    <row r="612" spans="1:37" x14ac:dyDescent="0.25">
      <c r="A612" t="s">
        <v>1255</v>
      </c>
      <c r="B612" t="s">
        <v>110</v>
      </c>
      <c r="C612" t="s">
        <v>502</v>
      </c>
      <c r="D612" t="s">
        <v>1877</v>
      </c>
      <c r="E612" t="s">
        <v>1879</v>
      </c>
      <c r="F612" t="s">
        <v>2246</v>
      </c>
      <c r="G612" t="s">
        <v>1878</v>
      </c>
      <c r="H612" t="s">
        <v>1880</v>
      </c>
      <c r="I612" t="s">
        <v>1883</v>
      </c>
      <c r="J612" t="s">
        <v>1886</v>
      </c>
      <c r="K612" t="s">
        <v>1872</v>
      </c>
      <c r="L612" t="s">
        <v>1872</v>
      </c>
      <c r="M612" t="s">
        <v>1872</v>
      </c>
      <c r="N612" t="s">
        <v>1874</v>
      </c>
      <c r="O612" t="s">
        <v>1874</v>
      </c>
      <c r="P612" t="s">
        <v>1871</v>
      </c>
      <c r="Q612" t="s">
        <v>1871</v>
      </c>
      <c r="R612" t="s">
        <v>1872</v>
      </c>
      <c r="S612" t="s">
        <v>2375</v>
      </c>
      <c r="T612" t="s">
        <v>2376</v>
      </c>
      <c r="U612" t="s">
        <v>1877</v>
      </c>
      <c r="V612" t="s">
        <v>1877</v>
      </c>
      <c r="W612">
        <v>1</v>
      </c>
      <c r="X612">
        <v>4</v>
      </c>
      <c r="Y612">
        <v>1</v>
      </c>
      <c r="Z612">
        <v>3</v>
      </c>
      <c r="AA612">
        <v>3</v>
      </c>
      <c r="AB612">
        <v>3</v>
      </c>
      <c r="AC612">
        <v>4</v>
      </c>
      <c r="AD612">
        <v>4</v>
      </c>
      <c r="AE612">
        <v>4</v>
      </c>
      <c r="AF612">
        <v>2</v>
      </c>
      <c r="AG612">
        <v>2</v>
      </c>
      <c r="AH612">
        <v>5</v>
      </c>
      <c r="AI612">
        <v>5</v>
      </c>
      <c r="AJ612">
        <v>4</v>
      </c>
      <c r="AK612" t="s">
        <v>1255</v>
      </c>
    </row>
    <row r="613" spans="1:37" x14ac:dyDescent="0.25">
      <c r="A613" t="s">
        <v>1394</v>
      </c>
      <c r="B613" t="s">
        <v>113</v>
      </c>
      <c r="C613" t="s">
        <v>406</v>
      </c>
      <c r="D613" t="s">
        <v>1877</v>
      </c>
      <c r="E613" t="s">
        <v>1867</v>
      </c>
      <c r="F613" t="s">
        <v>2199</v>
      </c>
      <c r="G613" t="s">
        <v>1868</v>
      </c>
      <c r="H613" t="s">
        <v>1887</v>
      </c>
      <c r="I613" t="s">
        <v>1870</v>
      </c>
      <c r="J613" t="s">
        <v>1882</v>
      </c>
      <c r="K613" t="s">
        <v>1872</v>
      </c>
      <c r="L613" t="s">
        <v>1872</v>
      </c>
      <c r="M613" t="s">
        <v>1872</v>
      </c>
      <c r="N613" t="s">
        <v>1872</v>
      </c>
      <c r="O613" t="s">
        <v>1872</v>
      </c>
      <c r="P613" t="s">
        <v>1872</v>
      </c>
      <c r="Q613" t="s">
        <v>1872</v>
      </c>
      <c r="R613" t="s">
        <v>1872</v>
      </c>
      <c r="S613" t="s">
        <v>1966</v>
      </c>
      <c r="T613" t="s">
        <v>2377</v>
      </c>
      <c r="U613" t="s">
        <v>1877</v>
      </c>
      <c r="V613" t="s">
        <v>1877</v>
      </c>
      <c r="W613">
        <v>1</v>
      </c>
      <c r="X613">
        <v>5</v>
      </c>
      <c r="Y613">
        <v>1</v>
      </c>
      <c r="AA613">
        <v>2</v>
      </c>
      <c r="AB613">
        <v>3</v>
      </c>
      <c r="AC613">
        <v>4</v>
      </c>
      <c r="AD613">
        <v>4</v>
      </c>
      <c r="AE613">
        <v>4</v>
      </c>
      <c r="AF613">
        <v>4</v>
      </c>
      <c r="AG613">
        <v>4</v>
      </c>
      <c r="AH613">
        <v>4</v>
      </c>
      <c r="AI613">
        <v>4</v>
      </c>
      <c r="AJ613">
        <v>4</v>
      </c>
      <c r="AK613" t="s">
        <v>1394</v>
      </c>
    </row>
    <row r="614" spans="1:37" x14ac:dyDescent="0.25">
      <c r="A614" t="s">
        <v>181</v>
      </c>
      <c r="B614" t="s">
        <v>15</v>
      </c>
      <c r="C614" t="s">
        <v>368</v>
      </c>
      <c r="D614" t="s">
        <v>1866</v>
      </c>
      <c r="E614" t="s">
        <v>1879</v>
      </c>
      <c r="F614" t="s">
        <v>2378</v>
      </c>
      <c r="G614" t="s">
        <v>1888</v>
      </c>
      <c r="H614" t="s">
        <v>1869</v>
      </c>
      <c r="I614" t="s">
        <v>1883</v>
      </c>
      <c r="J614" t="s">
        <v>1866</v>
      </c>
      <c r="K614" t="s">
        <v>1871</v>
      </c>
      <c r="L614" t="s">
        <v>1872</v>
      </c>
      <c r="M614" t="s">
        <v>1872</v>
      </c>
      <c r="N614" t="s">
        <v>1873</v>
      </c>
      <c r="O614" t="s">
        <v>1872</v>
      </c>
      <c r="P614" t="s">
        <v>1873</v>
      </c>
      <c r="Q614" t="s">
        <v>1872</v>
      </c>
      <c r="R614" t="s">
        <v>1871</v>
      </c>
      <c r="S614" t="s">
        <v>1903</v>
      </c>
      <c r="T614" t="s">
        <v>1903</v>
      </c>
      <c r="U614" t="s">
        <v>1877</v>
      </c>
      <c r="V614" t="s">
        <v>1877</v>
      </c>
      <c r="W614">
        <v>0</v>
      </c>
      <c r="X614">
        <v>4</v>
      </c>
      <c r="Y614">
        <v>1</v>
      </c>
      <c r="Z614">
        <v>2</v>
      </c>
      <c r="AA614">
        <v>1</v>
      </c>
      <c r="AB614">
        <v>3</v>
      </c>
      <c r="AC614">
        <v>5</v>
      </c>
      <c r="AD614">
        <v>4</v>
      </c>
      <c r="AE614">
        <v>4</v>
      </c>
      <c r="AF614">
        <v>3</v>
      </c>
      <c r="AG614">
        <v>4</v>
      </c>
      <c r="AH614">
        <v>3</v>
      </c>
      <c r="AI614">
        <v>4</v>
      </c>
      <c r="AJ614">
        <v>5</v>
      </c>
      <c r="AK614" t="s">
        <v>181</v>
      </c>
    </row>
    <row r="615" spans="1:37" x14ac:dyDescent="0.25">
      <c r="A615" t="s">
        <v>765</v>
      </c>
      <c r="B615" t="s">
        <v>43</v>
      </c>
      <c r="C615" t="s">
        <v>365</v>
      </c>
      <c r="D615" t="s">
        <v>1877</v>
      </c>
      <c r="E615" t="s">
        <v>1867</v>
      </c>
      <c r="F615" t="s">
        <v>2379</v>
      </c>
      <c r="G615" t="s">
        <v>1878</v>
      </c>
      <c r="H615" t="s">
        <v>1880</v>
      </c>
      <c r="I615" t="s">
        <v>1870</v>
      </c>
      <c r="J615" t="s">
        <v>1866</v>
      </c>
      <c r="K615" t="s">
        <v>1871</v>
      </c>
      <c r="L615" t="s">
        <v>1872</v>
      </c>
      <c r="M615" t="s">
        <v>1872</v>
      </c>
      <c r="N615" t="s">
        <v>1872</v>
      </c>
      <c r="O615" t="s">
        <v>1873</v>
      </c>
      <c r="P615" t="s">
        <v>1871</v>
      </c>
      <c r="Q615" t="s">
        <v>1871</v>
      </c>
      <c r="R615" t="s">
        <v>1871</v>
      </c>
      <c r="S615" t="s">
        <v>2380</v>
      </c>
      <c r="T615" t="s">
        <v>2381</v>
      </c>
      <c r="U615" t="s">
        <v>1877</v>
      </c>
      <c r="V615" t="s">
        <v>1877</v>
      </c>
      <c r="W615">
        <v>1</v>
      </c>
      <c r="X615">
        <v>5</v>
      </c>
      <c r="Y615">
        <v>1</v>
      </c>
      <c r="Z615">
        <v>3</v>
      </c>
      <c r="AA615">
        <v>3</v>
      </c>
      <c r="AB615">
        <v>3</v>
      </c>
      <c r="AC615">
        <v>5</v>
      </c>
      <c r="AD615">
        <v>4</v>
      </c>
      <c r="AE615">
        <v>4</v>
      </c>
      <c r="AF615">
        <v>4</v>
      </c>
      <c r="AG615">
        <v>3</v>
      </c>
      <c r="AH615">
        <v>5</v>
      </c>
      <c r="AI615">
        <v>5</v>
      </c>
      <c r="AJ615">
        <v>5</v>
      </c>
      <c r="AK615" t="s">
        <v>765</v>
      </c>
    </row>
    <row r="616" spans="1:37" x14ac:dyDescent="0.25">
      <c r="A616" t="s">
        <v>980</v>
      </c>
      <c r="B616" t="s">
        <v>51</v>
      </c>
      <c r="C616" t="s">
        <v>462</v>
      </c>
      <c r="D616" t="s">
        <v>1877</v>
      </c>
      <c r="E616" t="s">
        <v>1884</v>
      </c>
      <c r="F616" t="s">
        <v>2199</v>
      </c>
      <c r="G616" t="s">
        <v>1878</v>
      </c>
      <c r="H616" t="s">
        <v>1869</v>
      </c>
      <c r="I616" t="s">
        <v>1883</v>
      </c>
      <c r="J616" t="s">
        <v>1882</v>
      </c>
      <c r="K616" t="s">
        <v>1871</v>
      </c>
      <c r="L616" t="s">
        <v>1872</v>
      </c>
      <c r="M616" t="s">
        <v>1872</v>
      </c>
      <c r="N616" t="s">
        <v>1871</v>
      </c>
      <c r="O616" t="s">
        <v>1871</v>
      </c>
      <c r="P616" t="s">
        <v>1871</v>
      </c>
      <c r="Q616" t="s">
        <v>1872</v>
      </c>
      <c r="R616" t="s">
        <v>1871</v>
      </c>
      <c r="S616" t="s">
        <v>2382</v>
      </c>
      <c r="T616" t="s">
        <v>2383</v>
      </c>
      <c r="U616" t="s">
        <v>1877</v>
      </c>
      <c r="V616" t="s">
        <v>1877</v>
      </c>
      <c r="W616">
        <v>1</v>
      </c>
      <c r="X616">
        <v>3</v>
      </c>
      <c r="Y616">
        <v>1</v>
      </c>
      <c r="Z616">
        <v>2</v>
      </c>
      <c r="AA616">
        <v>3</v>
      </c>
      <c r="AB616">
        <v>3</v>
      </c>
      <c r="AC616">
        <v>5</v>
      </c>
      <c r="AD616">
        <v>4</v>
      </c>
      <c r="AE616">
        <v>4</v>
      </c>
      <c r="AF616">
        <v>5</v>
      </c>
      <c r="AG616">
        <v>5</v>
      </c>
      <c r="AH616">
        <v>5</v>
      </c>
      <c r="AI616">
        <v>4</v>
      </c>
      <c r="AJ616">
        <v>5</v>
      </c>
      <c r="AK616" t="s">
        <v>980</v>
      </c>
    </row>
    <row r="617" spans="1:37" x14ac:dyDescent="0.25">
      <c r="A617" t="s">
        <v>980</v>
      </c>
      <c r="B617" t="s">
        <v>51</v>
      </c>
      <c r="C617" t="s">
        <v>462</v>
      </c>
      <c r="D617" t="s">
        <v>1877</v>
      </c>
      <c r="E617" t="s">
        <v>1884</v>
      </c>
      <c r="F617" t="s">
        <v>2384</v>
      </c>
      <c r="G617" t="s">
        <v>1868</v>
      </c>
      <c r="H617" t="s">
        <v>1869</v>
      </c>
      <c r="I617" t="s">
        <v>1870</v>
      </c>
      <c r="J617" t="s">
        <v>1882</v>
      </c>
      <c r="K617" t="s">
        <v>1871</v>
      </c>
      <c r="L617" t="s">
        <v>1872</v>
      </c>
      <c r="M617" t="s">
        <v>1871</v>
      </c>
      <c r="N617" t="s">
        <v>1872</v>
      </c>
      <c r="O617" t="s">
        <v>1873</v>
      </c>
      <c r="P617" t="s">
        <v>1873</v>
      </c>
      <c r="Q617" t="s">
        <v>1872</v>
      </c>
      <c r="R617" t="s">
        <v>1871</v>
      </c>
      <c r="S617" t="s">
        <v>2385</v>
      </c>
      <c r="T617" t="s">
        <v>2386</v>
      </c>
      <c r="U617" t="s">
        <v>1876</v>
      </c>
      <c r="V617" t="s">
        <v>1877</v>
      </c>
      <c r="W617">
        <v>1</v>
      </c>
      <c r="X617">
        <v>3</v>
      </c>
      <c r="Y617">
        <v>1</v>
      </c>
      <c r="Z617">
        <v>2</v>
      </c>
      <c r="AA617">
        <v>2</v>
      </c>
      <c r="AB617">
        <v>2</v>
      </c>
      <c r="AC617">
        <v>5</v>
      </c>
      <c r="AD617">
        <v>4</v>
      </c>
      <c r="AE617">
        <v>5</v>
      </c>
      <c r="AF617">
        <v>4</v>
      </c>
      <c r="AG617">
        <v>3</v>
      </c>
      <c r="AH617">
        <v>3</v>
      </c>
      <c r="AI617">
        <v>4</v>
      </c>
      <c r="AJ617">
        <v>5</v>
      </c>
      <c r="AK617" t="s">
        <v>980</v>
      </c>
    </row>
    <row r="618" spans="1:37" x14ac:dyDescent="0.25">
      <c r="A618" t="s">
        <v>1829</v>
      </c>
      <c r="B618" t="s">
        <v>56</v>
      </c>
      <c r="C618" t="s">
        <v>454</v>
      </c>
      <c r="D618" t="s">
        <v>1877</v>
      </c>
      <c r="E618" t="s">
        <v>1884</v>
      </c>
      <c r="F618" t="s">
        <v>2387</v>
      </c>
      <c r="G618" t="s">
        <v>1878</v>
      </c>
      <c r="H618" t="s">
        <v>1869</v>
      </c>
      <c r="I618" t="s">
        <v>1870</v>
      </c>
      <c r="J618" t="s">
        <v>1882</v>
      </c>
      <c r="K618" t="s">
        <v>1871</v>
      </c>
      <c r="L618" t="s">
        <v>1872</v>
      </c>
      <c r="M618" t="s">
        <v>1872</v>
      </c>
      <c r="N618" t="s">
        <v>1873</v>
      </c>
      <c r="O618" t="s">
        <v>1872</v>
      </c>
      <c r="P618" t="s">
        <v>1872</v>
      </c>
      <c r="Q618" t="s">
        <v>1872</v>
      </c>
      <c r="R618" t="s">
        <v>1872</v>
      </c>
      <c r="S618" t="s">
        <v>1903</v>
      </c>
      <c r="T618" t="s">
        <v>1903</v>
      </c>
      <c r="U618" t="s">
        <v>1877</v>
      </c>
      <c r="V618" t="s">
        <v>1877</v>
      </c>
      <c r="W618">
        <v>1</v>
      </c>
      <c r="X618">
        <v>3</v>
      </c>
      <c r="Y618">
        <v>1</v>
      </c>
      <c r="Z618">
        <v>2</v>
      </c>
      <c r="AA618">
        <v>3</v>
      </c>
      <c r="AB618">
        <v>3</v>
      </c>
      <c r="AC618">
        <v>5</v>
      </c>
      <c r="AD618">
        <v>4</v>
      </c>
      <c r="AE618">
        <v>4</v>
      </c>
      <c r="AF618">
        <v>3</v>
      </c>
      <c r="AG618">
        <v>4</v>
      </c>
      <c r="AH618">
        <v>4</v>
      </c>
      <c r="AI618">
        <v>4</v>
      </c>
      <c r="AJ618">
        <v>4</v>
      </c>
      <c r="AK618" t="s">
        <v>1829</v>
      </c>
    </row>
    <row r="619" spans="1:37" x14ac:dyDescent="0.25">
      <c r="A619" t="s">
        <v>193</v>
      </c>
      <c r="B619" t="s">
        <v>62</v>
      </c>
      <c r="C619" t="s">
        <v>365</v>
      </c>
      <c r="D619" t="s">
        <v>1866</v>
      </c>
      <c r="E619" t="s">
        <v>1879</v>
      </c>
      <c r="F619" t="s">
        <v>2388</v>
      </c>
      <c r="G619" t="s">
        <v>1878</v>
      </c>
      <c r="H619" t="s">
        <v>1885</v>
      </c>
      <c r="I619" t="s">
        <v>1883</v>
      </c>
      <c r="J619" t="s">
        <v>1882</v>
      </c>
      <c r="K619" t="s">
        <v>1871</v>
      </c>
      <c r="L619" t="s">
        <v>1872</v>
      </c>
      <c r="M619" t="s">
        <v>1871</v>
      </c>
      <c r="N619" t="s">
        <v>1872</v>
      </c>
      <c r="O619" t="s">
        <v>1871</v>
      </c>
      <c r="P619" t="s">
        <v>1872</v>
      </c>
      <c r="Q619" t="s">
        <v>1871</v>
      </c>
      <c r="R619" t="s">
        <v>1872</v>
      </c>
      <c r="S619" t="s">
        <v>1903</v>
      </c>
      <c r="T619" t="s">
        <v>1903</v>
      </c>
      <c r="U619" t="s">
        <v>1876</v>
      </c>
      <c r="V619" t="s">
        <v>1877</v>
      </c>
      <c r="W619">
        <v>0</v>
      </c>
      <c r="X619">
        <v>4</v>
      </c>
      <c r="Y619">
        <v>1</v>
      </c>
      <c r="Z619">
        <v>1</v>
      </c>
      <c r="AA619">
        <v>3</v>
      </c>
      <c r="AB619">
        <v>2</v>
      </c>
      <c r="AC619">
        <v>5</v>
      </c>
      <c r="AD619">
        <v>4</v>
      </c>
      <c r="AE619">
        <v>5</v>
      </c>
      <c r="AF619">
        <v>4</v>
      </c>
      <c r="AG619">
        <v>5</v>
      </c>
      <c r="AH619">
        <v>4</v>
      </c>
      <c r="AI619">
        <v>5</v>
      </c>
      <c r="AJ619">
        <v>4</v>
      </c>
      <c r="AK619" t="s">
        <v>193</v>
      </c>
    </row>
    <row r="620" spans="1:37" x14ac:dyDescent="0.25">
      <c r="A620" t="s">
        <v>195</v>
      </c>
      <c r="B620" t="s">
        <v>65</v>
      </c>
      <c r="C620" t="s">
        <v>365</v>
      </c>
      <c r="D620" t="s">
        <v>1877</v>
      </c>
      <c r="E620" t="s">
        <v>1894</v>
      </c>
      <c r="F620" t="s">
        <v>2199</v>
      </c>
      <c r="G620" t="s">
        <v>1878</v>
      </c>
      <c r="H620" t="s">
        <v>1880</v>
      </c>
      <c r="I620" t="s">
        <v>1870</v>
      </c>
      <c r="J620" t="s">
        <v>1882</v>
      </c>
      <c r="K620" t="s">
        <v>1871</v>
      </c>
      <c r="L620" t="s">
        <v>1872</v>
      </c>
      <c r="M620" t="s">
        <v>1872</v>
      </c>
      <c r="N620" t="s">
        <v>1872</v>
      </c>
      <c r="O620" t="s">
        <v>1873</v>
      </c>
      <c r="P620" t="s">
        <v>1871</v>
      </c>
      <c r="Q620" t="s">
        <v>1871</v>
      </c>
      <c r="R620" t="s">
        <v>1871</v>
      </c>
      <c r="S620" t="s">
        <v>1903</v>
      </c>
      <c r="T620" t="s">
        <v>2389</v>
      </c>
      <c r="U620" t="s">
        <v>1877</v>
      </c>
      <c r="V620" t="s">
        <v>1877</v>
      </c>
      <c r="W620">
        <v>1</v>
      </c>
      <c r="X620">
        <v>1</v>
      </c>
      <c r="Y620">
        <v>1</v>
      </c>
      <c r="Z620">
        <v>3</v>
      </c>
      <c r="AA620">
        <v>3</v>
      </c>
      <c r="AB620">
        <v>3</v>
      </c>
      <c r="AC620">
        <v>5</v>
      </c>
      <c r="AD620">
        <v>4</v>
      </c>
      <c r="AE620">
        <v>4</v>
      </c>
      <c r="AF620">
        <v>4</v>
      </c>
      <c r="AG620">
        <v>3</v>
      </c>
      <c r="AH620">
        <v>5</v>
      </c>
      <c r="AI620">
        <v>5</v>
      </c>
      <c r="AJ620">
        <v>5</v>
      </c>
      <c r="AK620" t="s">
        <v>195</v>
      </c>
    </row>
    <row r="621" spans="1:37" x14ac:dyDescent="0.25">
      <c r="A621" t="s">
        <v>1651</v>
      </c>
      <c r="B621" t="s">
        <v>72</v>
      </c>
      <c r="C621" t="s">
        <v>376</v>
      </c>
      <c r="D621" t="s">
        <v>1877</v>
      </c>
      <c r="E621" t="s">
        <v>1879</v>
      </c>
      <c r="F621" t="s">
        <v>2249</v>
      </c>
      <c r="G621" t="s">
        <v>1868</v>
      </c>
      <c r="H621" t="s">
        <v>1869</v>
      </c>
      <c r="I621" t="s">
        <v>1881</v>
      </c>
      <c r="J621" t="s">
        <v>1866</v>
      </c>
      <c r="K621" t="s">
        <v>1871</v>
      </c>
      <c r="L621" t="s">
        <v>1872</v>
      </c>
      <c r="M621" t="s">
        <v>1871</v>
      </c>
      <c r="N621" t="s">
        <v>1872</v>
      </c>
      <c r="O621" t="s">
        <v>1872</v>
      </c>
      <c r="P621" t="s">
        <v>1873</v>
      </c>
      <c r="Q621" t="s">
        <v>1872</v>
      </c>
      <c r="R621" t="s">
        <v>1872</v>
      </c>
      <c r="T621" t="s">
        <v>2390</v>
      </c>
      <c r="U621" t="s">
        <v>1877</v>
      </c>
      <c r="V621" t="s">
        <v>1877</v>
      </c>
      <c r="W621">
        <v>1</v>
      </c>
      <c r="X621">
        <v>4</v>
      </c>
      <c r="Y621">
        <v>1</v>
      </c>
      <c r="Z621">
        <v>2</v>
      </c>
      <c r="AA621">
        <v>2</v>
      </c>
      <c r="AB621">
        <v>3</v>
      </c>
      <c r="AC621">
        <v>5</v>
      </c>
      <c r="AD621">
        <v>4</v>
      </c>
      <c r="AE621">
        <v>5</v>
      </c>
      <c r="AF621">
        <v>4</v>
      </c>
      <c r="AG621">
        <v>4</v>
      </c>
      <c r="AH621">
        <v>3</v>
      </c>
      <c r="AI621">
        <v>4</v>
      </c>
      <c r="AJ621">
        <v>4</v>
      </c>
      <c r="AK621" t="s">
        <v>1651</v>
      </c>
    </row>
    <row r="622" spans="1:37" x14ac:dyDescent="0.25">
      <c r="A622" t="s">
        <v>1651</v>
      </c>
      <c r="B622" t="s">
        <v>72</v>
      </c>
      <c r="C622" t="s">
        <v>376</v>
      </c>
      <c r="D622" t="s">
        <v>1877</v>
      </c>
      <c r="E622" t="s">
        <v>1879</v>
      </c>
      <c r="F622" t="s">
        <v>2199</v>
      </c>
      <c r="G622" t="s">
        <v>1878</v>
      </c>
      <c r="H622" t="s">
        <v>1869</v>
      </c>
      <c r="I622" t="s">
        <v>1870</v>
      </c>
      <c r="J622" t="s">
        <v>1882</v>
      </c>
      <c r="K622" t="s">
        <v>1871</v>
      </c>
      <c r="L622" t="s">
        <v>1872</v>
      </c>
      <c r="M622" t="s">
        <v>1872</v>
      </c>
      <c r="N622" t="s">
        <v>1872</v>
      </c>
      <c r="O622" t="s">
        <v>1873</v>
      </c>
      <c r="P622" t="s">
        <v>1871</v>
      </c>
      <c r="Q622" t="s">
        <v>1872</v>
      </c>
      <c r="R622" t="s">
        <v>1871</v>
      </c>
      <c r="S622" t="s">
        <v>1966</v>
      </c>
      <c r="T622" t="s">
        <v>2391</v>
      </c>
      <c r="U622" t="s">
        <v>1877</v>
      </c>
      <c r="V622" t="s">
        <v>1877</v>
      </c>
      <c r="W622">
        <v>1</v>
      </c>
      <c r="X622">
        <v>4</v>
      </c>
      <c r="Y622">
        <v>1</v>
      </c>
      <c r="Z622">
        <v>2</v>
      </c>
      <c r="AA622">
        <v>3</v>
      </c>
      <c r="AB622">
        <v>3</v>
      </c>
      <c r="AC622">
        <v>5</v>
      </c>
      <c r="AD622">
        <v>4</v>
      </c>
      <c r="AE622">
        <v>4</v>
      </c>
      <c r="AF622">
        <v>4</v>
      </c>
      <c r="AG622">
        <v>3</v>
      </c>
      <c r="AH622">
        <v>5</v>
      </c>
      <c r="AI622">
        <v>4</v>
      </c>
      <c r="AJ622">
        <v>5</v>
      </c>
      <c r="AK622" t="s">
        <v>1651</v>
      </c>
    </row>
    <row r="623" spans="1:37" x14ac:dyDescent="0.25">
      <c r="A623" t="s">
        <v>1678</v>
      </c>
      <c r="B623" t="s">
        <v>78</v>
      </c>
      <c r="C623" t="s">
        <v>374</v>
      </c>
      <c r="D623" t="s">
        <v>1866</v>
      </c>
      <c r="E623" t="s">
        <v>1884</v>
      </c>
      <c r="F623" t="s">
        <v>2392</v>
      </c>
      <c r="G623" t="s">
        <v>1868</v>
      </c>
      <c r="H623" t="s">
        <v>1869</v>
      </c>
      <c r="I623" t="s">
        <v>1883</v>
      </c>
      <c r="J623" t="s">
        <v>1882</v>
      </c>
      <c r="K623" t="s">
        <v>1871</v>
      </c>
      <c r="L623" t="s">
        <v>1872</v>
      </c>
      <c r="M623" t="s">
        <v>1872</v>
      </c>
      <c r="N623" t="s">
        <v>1872</v>
      </c>
      <c r="O623" t="s">
        <v>1872</v>
      </c>
      <c r="P623" t="s">
        <v>1872</v>
      </c>
      <c r="Q623" t="s">
        <v>1871</v>
      </c>
      <c r="R623" t="s">
        <v>1872</v>
      </c>
      <c r="S623" t="s">
        <v>2393</v>
      </c>
      <c r="T623" t="s">
        <v>2394</v>
      </c>
      <c r="U623" t="s">
        <v>1877</v>
      </c>
      <c r="V623" t="s">
        <v>1877</v>
      </c>
      <c r="W623">
        <v>0</v>
      </c>
      <c r="X623">
        <v>3</v>
      </c>
      <c r="Y623">
        <v>1</v>
      </c>
      <c r="Z623">
        <v>2</v>
      </c>
      <c r="AA623">
        <v>2</v>
      </c>
      <c r="AB623">
        <v>3</v>
      </c>
      <c r="AC623">
        <v>5</v>
      </c>
      <c r="AD623">
        <v>4</v>
      </c>
      <c r="AE623">
        <v>4</v>
      </c>
      <c r="AF623">
        <v>4</v>
      </c>
      <c r="AG623">
        <v>4</v>
      </c>
      <c r="AH623">
        <v>4</v>
      </c>
      <c r="AI623">
        <v>5</v>
      </c>
      <c r="AJ623">
        <v>4</v>
      </c>
      <c r="AK623" t="s">
        <v>1678</v>
      </c>
    </row>
    <row r="624" spans="1:37" x14ac:dyDescent="0.25">
      <c r="A624" t="s">
        <v>703</v>
      </c>
      <c r="B624" t="s">
        <v>78</v>
      </c>
      <c r="C624" t="s">
        <v>452</v>
      </c>
      <c r="D624" t="s">
        <v>1877</v>
      </c>
      <c r="E624" t="s">
        <v>1867</v>
      </c>
      <c r="F624" t="s">
        <v>2196</v>
      </c>
      <c r="G624" t="s">
        <v>1868</v>
      </c>
      <c r="H624" t="s">
        <v>1869</v>
      </c>
      <c r="I624" t="s">
        <v>1881</v>
      </c>
      <c r="J624" t="s">
        <v>1866</v>
      </c>
      <c r="K624" t="s">
        <v>1871</v>
      </c>
      <c r="L624" t="s">
        <v>1873</v>
      </c>
      <c r="M624" t="s">
        <v>1871</v>
      </c>
      <c r="N624" t="s">
        <v>1873</v>
      </c>
      <c r="O624" t="s">
        <v>1873</v>
      </c>
      <c r="P624" t="s">
        <v>1871</v>
      </c>
      <c r="Q624" t="s">
        <v>1871</v>
      </c>
      <c r="R624" t="s">
        <v>1871</v>
      </c>
      <c r="S624" t="s">
        <v>2395</v>
      </c>
      <c r="T624" t="s">
        <v>2396</v>
      </c>
      <c r="U624" t="s">
        <v>1877</v>
      </c>
      <c r="V624" t="s">
        <v>1877</v>
      </c>
      <c r="W624">
        <v>1</v>
      </c>
      <c r="X624">
        <v>5</v>
      </c>
      <c r="Y624">
        <v>1</v>
      </c>
      <c r="Z624">
        <v>2</v>
      </c>
      <c r="AA624">
        <v>2</v>
      </c>
      <c r="AB624">
        <v>3</v>
      </c>
      <c r="AC624">
        <v>5</v>
      </c>
      <c r="AD624">
        <v>3</v>
      </c>
      <c r="AE624">
        <v>5</v>
      </c>
      <c r="AF624">
        <v>3</v>
      </c>
      <c r="AG624">
        <v>3</v>
      </c>
      <c r="AH624">
        <v>5</v>
      </c>
      <c r="AI624">
        <v>5</v>
      </c>
      <c r="AJ624">
        <v>5</v>
      </c>
      <c r="AK624" t="s">
        <v>703</v>
      </c>
    </row>
    <row r="625" spans="1:37" x14ac:dyDescent="0.25">
      <c r="A625" t="s">
        <v>202</v>
      </c>
      <c r="B625" t="s">
        <v>88</v>
      </c>
      <c r="C625" t="s">
        <v>448</v>
      </c>
      <c r="D625" t="s">
        <v>1866</v>
      </c>
      <c r="E625" t="s">
        <v>1867</v>
      </c>
      <c r="F625" t="s">
        <v>2218</v>
      </c>
      <c r="G625" t="s">
        <v>1868</v>
      </c>
      <c r="H625" t="s">
        <v>1885</v>
      </c>
      <c r="I625" t="s">
        <v>1870</v>
      </c>
      <c r="J625" t="s">
        <v>1866</v>
      </c>
      <c r="K625" t="s">
        <v>1871</v>
      </c>
      <c r="L625" t="s">
        <v>1872</v>
      </c>
      <c r="M625" t="s">
        <v>1872</v>
      </c>
      <c r="N625" t="s">
        <v>1874</v>
      </c>
      <c r="O625" t="s">
        <v>1874</v>
      </c>
      <c r="P625" t="s">
        <v>1874</v>
      </c>
      <c r="Q625" t="s">
        <v>1873</v>
      </c>
      <c r="R625" t="s">
        <v>1873</v>
      </c>
      <c r="S625" t="s">
        <v>2397</v>
      </c>
      <c r="T625" t="s">
        <v>2398</v>
      </c>
      <c r="U625" t="s">
        <v>1866</v>
      </c>
      <c r="V625" t="s">
        <v>1877</v>
      </c>
      <c r="W625">
        <v>0</v>
      </c>
      <c r="X625">
        <v>5</v>
      </c>
      <c r="Y625">
        <v>1</v>
      </c>
      <c r="Z625">
        <v>1</v>
      </c>
      <c r="AA625">
        <v>2</v>
      </c>
      <c r="AB625">
        <v>1</v>
      </c>
      <c r="AC625">
        <v>5</v>
      </c>
      <c r="AD625">
        <v>4</v>
      </c>
      <c r="AE625">
        <v>4</v>
      </c>
      <c r="AF625">
        <v>2</v>
      </c>
      <c r="AG625">
        <v>2</v>
      </c>
      <c r="AH625">
        <v>2</v>
      </c>
      <c r="AI625">
        <v>3</v>
      </c>
      <c r="AJ625">
        <v>3</v>
      </c>
      <c r="AK625" t="s">
        <v>202</v>
      </c>
    </row>
    <row r="626" spans="1:37" x14ac:dyDescent="0.25">
      <c r="A626" t="s">
        <v>204</v>
      </c>
      <c r="B626" t="s">
        <v>106</v>
      </c>
      <c r="C626" t="s">
        <v>510</v>
      </c>
      <c r="D626" t="s">
        <v>1877</v>
      </c>
      <c r="E626" t="s">
        <v>1879</v>
      </c>
      <c r="F626" t="s">
        <v>2399</v>
      </c>
      <c r="G626" t="s">
        <v>1878</v>
      </c>
      <c r="H626" t="s">
        <v>1869</v>
      </c>
      <c r="I626" t="s">
        <v>1881</v>
      </c>
      <c r="J626" t="s">
        <v>1866</v>
      </c>
      <c r="K626" t="s">
        <v>1871</v>
      </c>
      <c r="L626" t="s">
        <v>1872</v>
      </c>
      <c r="M626" t="s">
        <v>1872</v>
      </c>
      <c r="N626" t="s">
        <v>1873</v>
      </c>
      <c r="O626" t="s">
        <v>1873</v>
      </c>
      <c r="P626" t="s">
        <v>1871</v>
      </c>
      <c r="Q626" t="s">
        <v>1872</v>
      </c>
      <c r="R626" t="s">
        <v>1871</v>
      </c>
      <c r="S626" t="s">
        <v>1903</v>
      </c>
      <c r="T626" t="s">
        <v>2400</v>
      </c>
      <c r="U626" t="s">
        <v>1877</v>
      </c>
      <c r="V626" t="s">
        <v>1877</v>
      </c>
      <c r="W626">
        <v>1</v>
      </c>
      <c r="X626">
        <v>4</v>
      </c>
      <c r="Y626">
        <v>1</v>
      </c>
      <c r="Z626">
        <v>2</v>
      </c>
      <c r="AA626">
        <v>3</v>
      </c>
      <c r="AB626">
        <v>3</v>
      </c>
      <c r="AC626">
        <v>5</v>
      </c>
      <c r="AD626">
        <v>4</v>
      </c>
      <c r="AE626">
        <v>4</v>
      </c>
      <c r="AF626">
        <v>3</v>
      </c>
      <c r="AG626">
        <v>3</v>
      </c>
      <c r="AH626">
        <v>5</v>
      </c>
      <c r="AI626">
        <v>4</v>
      </c>
      <c r="AJ626">
        <v>5</v>
      </c>
      <c r="AK626" t="s">
        <v>204</v>
      </c>
    </row>
    <row r="627" spans="1:37" x14ac:dyDescent="0.25">
      <c r="A627" t="s">
        <v>1140</v>
      </c>
      <c r="B627" t="s">
        <v>106</v>
      </c>
      <c r="C627" t="s">
        <v>382</v>
      </c>
      <c r="D627" t="s">
        <v>1866</v>
      </c>
      <c r="E627" t="s">
        <v>1879</v>
      </c>
      <c r="F627" t="s">
        <v>2218</v>
      </c>
      <c r="G627" t="s">
        <v>1868</v>
      </c>
      <c r="H627" t="s">
        <v>1869</v>
      </c>
      <c r="I627" t="s">
        <v>1883</v>
      </c>
      <c r="J627" t="s">
        <v>1882</v>
      </c>
      <c r="K627" t="s">
        <v>1871</v>
      </c>
      <c r="L627" t="s">
        <v>1872</v>
      </c>
      <c r="M627" t="s">
        <v>1872</v>
      </c>
      <c r="N627" t="s">
        <v>1872</v>
      </c>
      <c r="O627" t="s">
        <v>1872</v>
      </c>
      <c r="P627" t="s">
        <v>1872</v>
      </c>
      <c r="Q627" t="s">
        <v>1872</v>
      </c>
      <c r="R627" t="s">
        <v>1872</v>
      </c>
      <c r="S627" t="s">
        <v>1889</v>
      </c>
      <c r="T627" t="s">
        <v>1889</v>
      </c>
      <c r="U627" t="s">
        <v>1876</v>
      </c>
      <c r="V627" t="s">
        <v>1877</v>
      </c>
      <c r="W627">
        <v>0</v>
      </c>
      <c r="X627">
        <v>4</v>
      </c>
      <c r="Y627">
        <v>1</v>
      </c>
      <c r="Z627">
        <v>2</v>
      </c>
      <c r="AA627">
        <v>2</v>
      </c>
      <c r="AB627">
        <v>2</v>
      </c>
      <c r="AC627">
        <v>5</v>
      </c>
      <c r="AD627">
        <v>4</v>
      </c>
      <c r="AE627">
        <v>4</v>
      </c>
      <c r="AF627">
        <v>4</v>
      </c>
      <c r="AG627">
        <v>4</v>
      </c>
      <c r="AH627">
        <v>4</v>
      </c>
      <c r="AI627">
        <v>4</v>
      </c>
      <c r="AJ627">
        <v>4</v>
      </c>
      <c r="AK627" t="s">
        <v>1140</v>
      </c>
    </row>
    <row r="628" spans="1:37" x14ac:dyDescent="0.25">
      <c r="A628" t="s">
        <v>1722</v>
      </c>
      <c r="B628" t="s">
        <v>106</v>
      </c>
      <c r="C628" t="s">
        <v>591</v>
      </c>
      <c r="D628" t="s">
        <v>1877</v>
      </c>
      <c r="E628" t="s">
        <v>1867</v>
      </c>
      <c r="F628" t="s">
        <v>2218</v>
      </c>
      <c r="G628" t="s">
        <v>1868</v>
      </c>
      <c r="H628" t="s">
        <v>1880</v>
      </c>
      <c r="I628" t="s">
        <v>1883</v>
      </c>
      <c r="J628" t="s">
        <v>1886</v>
      </c>
      <c r="K628" t="s">
        <v>1871</v>
      </c>
      <c r="L628" t="s">
        <v>1874</v>
      </c>
      <c r="M628" t="s">
        <v>1872</v>
      </c>
      <c r="N628" t="s">
        <v>1874</v>
      </c>
      <c r="O628" t="s">
        <v>1871</v>
      </c>
      <c r="P628" t="s">
        <v>1871</v>
      </c>
      <c r="Q628" t="s">
        <v>1872</v>
      </c>
      <c r="R628" t="s">
        <v>1872</v>
      </c>
      <c r="S628" t="s">
        <v>1911</v>
      </c>
      <c r="T628" t="s">
        <v>2401</v>
      </c>
      <c r="U628" t="s">
        <v>1877</v>
      </c>
      <c r="V628" t="s">
        <v>1877</v>
      </c>
      <c r="W628">
        <v>1</v>
      </c>
      <c r="X628">
        <v>5</v>
      </c>
      <c r="Y628">
        <v>1</v>
      </c>
      <c r="Z628">
        <v>3</v>
      </c>
      <c r="AA628">
        <v>2</v>
      </c>
      <c r="AB628">
        <v>3</v>
      </c>
      <c r="AC628">
        <v>5</v>
      </c>
      <c r="AD628">
        <v>2</v>
      </c>
      <c r="AE628">
        <v>4</v>
      </c>
      <c r="AF628">
        <v>2</v>
      </c>
      <c r="AG628">
        <v>5</v>
      </c>
      <c r="AH628">
        <v>5</v>
      </c>
      <c r="AI628">
        <v>4</v>
      </c>
      <c r="AJ628">
        <v>4</v>
      </c>
      <c r="AK628" t="s">
        <v>1722</v>
      </c>
    </row>
    <row r="629" spans="1:37" x14ac:dyDescent="0.25">
      <c r="A629" t="s">
        <v>205</v>
      </c>
      <c r="B629" t="s">
        <v>106</v>
      </c>
      <c r="C629" t="s">
        <v>406</v>
      </c>
      <c r="D629" t="s">
        <v>1866</v>
      </c>
      <c r="E629" t="s">
        <v>1867</v>
      </c>
      <c r="F629" t="s">
        <v>2199</v>
      </c>
      <c r="G629" t="s">
        <v>1878</v>
      </c>
      <c r="H629" t="s">
        <v>1880</v>
      </c>
      <c r="I629" t="s">
        <v>1870</v>
      </c>
      <c r="J629" t="s">
        <v>1882</v>
      </c>
      <c r="K629" t="s">
        <v>1871</v>
      </c>
      <c r="L629" t="s">
        <v>1872</v>
      </c>
      <c r="M629" t="s">
        <v>1871</v>
      </c>
      <c r="N629" t="s">
        <v>1871</v>
      </c>
      <c r="O629" t="s">
        <v>1871</v>
      </c>
      <c r="P629" t="s">
        <v>1871</v>
      </c>
      <c r="Q629" t="s">
        <v>1871</v>
      </c>
      <c r="R629" t="s">
        <v>1871</v>
      </c>
      <c r="S629" t="s">
        <v>2402</v>
      </c>
      <c r="T629" t="s">
        <v>2403</v>
      </c>
      <c r="U629" t="s">
        <v>1866</v>
      </c>
      <c r="V629" t="s">
        <v>1877</v>
      </c>
      <c r="W629">
        <v>0</v>
      </c>
      <c r="X629">
        <v>5</v>
      </c>
      <c r="Y629">
        <v>1</v>
      </c>
      <c r="Z629">
        <v>3</v>
      </c>
      <c r="AA629">
        <v>3</v>
      </c>
      <c r="AB629">
        <v>1</v>
      </c>
      <c r="AC629">
        <v>5</v>
      </c>
      <c r="AD629">
        <v>4</v>
      </c>
      <c r="AE629">
        <v>5</v>
      </c>
      <c r="AF629">
        <v>5</v>
      </c>
      <c r="AG629">
        <v>5</v>
      </c>
      <c r="AH629">
        <v>5</v>
      </c>
      <c r="AI629">
        <v>5</v>
      </c>
      <c r="AJ629">
        <v>5</v>
      </c>
      <c r="AK629" t="s">
        <v>205</v>
      </c>
    </row>
    <row r="630" spans="1:37" x14ac:dyDescent="0.25">
      <c r="A630" t="s">
        <v>1234</v>
      </c>
      <c r="B630" t="s">
        <v>106</v>
      </c>
      <c r="C630" t="s">
        <v>800</v>
      </c>
      <c r="D630" t="s">
        <v>1877</v>
      </c>
      <c r="E630" t="s">
        <v>1879</v>
      </c>
      <c r="F630" t="s">
        <v>2199</v>
      </c>
      <c r="G630" t="s">
        <v>1878</v>
      </c>
      <c r="H630" t="s">
        <v>1880</v>
      </c>
      <c r="I630" t="s">
        <v>1870</v>
      </c>
      <c r="J630" t="s">
        <v>1882</v>
      </c>
      <c r="K630" t="s">
        <v>1871</v>
      </c>
      <c r="L630" t="s">
        <v>1872</v>
      </c>
      <c r="M630" t="s">
        <v>1873</v>
      </c>
      <c r="N630" t="s">
        <v>1872</v>
      </c>
      <c r="O630" t="s">
        <v>1872</v>
      </c>
      <c r="P630" t="s">
        <v>1872</v>
      </c>
      <c r="Q630" t="s">
        <v>1872</v>
      </c>
      <c r="R630" t="s">
        <v>1872</v>
      </c>
      <c r="S630" t="s">
        <v>2404</v>
      </c>
      <c r="T630" t="s">
        <v>2405</v>
      </c>
      <c r="U630" t="s">
        <v>1877</v>
      </c>
      <c r="V630" t="s">
        <v>1877</v>
      </c>
      <c r="W630">
        <v>1</v>
      </c>
      <c r="X630">
        <v>4</v>
      </c>
      <c r="Y630">
        <v>1</v>
      </c>
      <c r="Z630">
        <v>3</v>
      </c>
      <c r="AA630">
        <v>3</v>
      </c>
      <c r="AB630">
        <v>3</v>
      </c>
      <c r="AC630">
        <v>5</v>
      </c>
      <c r="AD630">
        <v>4</v>
      </c>
      <c r="AE630">
        <v>3</v>
      </c>
      <c r="AF630">
        <v>4</v>
      </c>
      <c r="AG630">
        <v>4</v>
      </c>
      <c r="AH630">
        <v>4</v>
      </c>
      <c r="AI630">
        <v>4</v>
      </c>
      <c r="AJ630">
        <v>4</v>
      </c>
      <c r="AK630" t="s">
        <v>1234</v>
      </c>
    </row>
    <row r="631" spans="1:37" x14ac:dyDescent="0.25">
      <c r="A631" t="s">
        <v>1234</v>
      </c>
      <c r="B631" t="s">
        <v>106</v>
      </c>
      <c r="C631" t="s">
        <v>800</v>
      </c>
      <c r="D631" t="s">
        <v>1866</v>
      </c>
      <c r="E631" t="s">
        <v>1879</v>
      </c>
      <c r="F631" t="s">
        <v>2199</v>
      </c>
      <c r="G631" t="s">
        <v>1868</v>
      </c>
      <c r="H631" t="s">
        <v>1869</v>
      </c>
      <c r="I631" t="s">
        <v>1870</v>
      </c>
      <c r="J631" t="s">
        <v>1866</v>
      </c>
      <c r="K631" t="s">
        <v>1871</v>
      </c>
      <c r="L631" t="s">
        <v>1872</v>
      </c>
      <c r="M631" t="s">
        <v>1872</v>
      </c>
      <c r="N631" t="s">
        <v>1871</v>
      </c>
      <c r="O631" t="s">
        <v>1873</v>
      </c>
      <c r="P631" t="s">
        <v>1871</v>
      </c>
      <c r="Q631" t="s">
        <v>1872</v>
      </c>
      <c r="R631" t="s">
        <v>1872</v>
      </c>
      <c r="S631" t="s">
        <v>1903</v>
      </c>
      <c r="T631" t="s">
        <v>2406</v>
      </c>
      <c r="U631" t="s">
        <v>1877</v>
      </c>
      <c r="V631" t="s">
        <v>1877</v>
      </c>
      <c r="W631">
        <v>0</v>
      </c>
      <c r="X631">
        <v>4</v>
      </c>
      <c r="Y631">
        <v>1</v>
      </c>
      <c r="Z631">
        <v>2</v>
      </c>
      <c r="AA631">
        <v>2</v>
      </c>
      <c r="AB631">
        <v>3</v>
      </c>
      <c r="AC631">
        <v>5</v>
      </c>
      <c r="AD631">
        <v>4</v>
      </c>
      <c r="AE631">
        <v>4</v>
      </c>
      <c r="AF631">
        <v>5</v>
      </c>
      <c r="AG631">
        <v>3</v>
      </c>
      <c r="AH631">
        <v>5</v>
      </c>
      <c r="AI631">
        <v>4</v>
      </c>
      <c r="AJ631">
        <v>4</v>
      </c>
      <c r="AK631" t="s">
        <v>1234</v>
      </c>
    </row>
    <row r="632" spans="1:37" x14ac:dyDescent="0.25">
      <c r="A632" t="s">
        <v>1769</v>
      </c>
      <c r="B632" t="s">
        <v>107</v>
      </c>
      <c r="C632" t="s">
        <v>1232</v>
      </c>
      <c r="D632" t="s">
        <v>1877</v>
      </c>
      <c r="E632" t="s">
        <v>1867</v>
      </c>
      <c r="F632" t="s">
        <v>2199</v>
      </c>
      <c r="G632" t="s">
        <v>1868</v>
      </c>
      <c r="H632" t="s">
        <v>1885</v>
      </c>
      <c r="I632" t="s">
        <v>1870</v>
      </c>
      <c r="J632" t="s">
        <v>1886</v>
      </c>
      <c r="K632" t="s">
        <v>1871</v>
      </c>
      <c r="L632" t="s">
        <v>1872</v>
      </c>
      <c r="M632" t="s">
        <v>1871</v>
      </c>
      <c r="N632" t="s">
        <v>1873</v>
      </c>
      <c r="O632" t="s">
        <v>1874</v>
      </c>
      <c r="P632" t="s">
        <v>1874</v>
      </c>
      <c r="Q632" t="s">
        <v>1871</v>
      </c>
      <c r="R632" t="s">
        <v>1871</v>
      </c>
      <c r="S632" t="s">
        <v>2407</v>
      </c>
      <c r="T632" t="s">
        <v>2408</v>
      </c>
      <c r="U632" t="s">
        <v>1876</v>
      </c>
      <c r="V632" t="s">
        <v>1877</v>
      </c>
      <c r="W632">
        <v>1</v>
      </c>
      <c r="X632">
        <v>5</v>
      </c>
      <c r="Y632">
        <v>1</v>
      </c>
      <c r="Z632">
        <v>1</v>
      </c>
      <c r="AA632">
        <v>2</v>
      </c>
      <c r="AB632">
        <v>2</v>
      </c>
      <c r="AC632">
        <v>5</v>
      </c>
      <c r="AD632">
        <v>4</v>
      </c>
      <c r="AE632">
        <v>5</v>
      </c>
      <c r="AF632">
        <v>3</v>
      </c>
      <c r="AG632">
        <v>2</v>
      </c>
      <c r="AH632">
        <v>2</v>
      </c>
      <c r="AI632">
        <v>5</v>
      </c>
      <c r="AJ632">
        <v>5</v>
      </c>
      <c r="AK632" t="s">
        <v>1769</v>
      </c>
    </row>
    <row r="633" spans="1:37" x14ac:dyDescent="0.25">
      <c r="A633" t="s">
        <v>180</v>
      </c>
      <c r="B633" t="s">
        <v>15</v>
      </c>
      <c r="C633" t="s">
        <v>365</v>
      </c>
      <c r="D633" t="s">
        <v>1866</v>
      </c>
      <c r="E633" t="s">
        <v>1879</v>
      </c>
      <c r="F633" t="s">
        <v>2246</v>
      </c>
      <c r="G633" t="s">
        <v>1868</v>
      </c>
      <c r="H633" t="s">
        <v>1880</v>
      </c>
      <c r="I633" t="s">
        <v>1870</v>
      </c>
      <c r="J633" t="s">
        <v>1882</v>
      </c>
      <c r="K633" t="s">
        <v>1871</v>
      </c>
      <c r="L633" t="s">
        <v>1871</v>
      </c>
      <c r="M633" t="s">
        <v>1871</v>
      </c>
      <c r="N633" t="s">
        <v>1872</v>
      </c>
      <c r="O633" t="s">
        <v>1872</v>
      </c>
      <c r="P633" t="s">
        <v>1873</v>
      </c>
      <c r="Q633" t="s">
        <v>1872</v>
      </c>
      <c r="R633" t="s">
        <v>1872</v>
      </c>
      <c r="S633" t="s">
        <v>1889</v>
      </c>
      <c r="T633" t="s">
        <v>1889</v>
      </c>
      <c r="U633" t="s">
        <v>1877</v>
      </c>
      <c r="V633" t="s">
        <v>1877</v>
      </c>
      <c r="W633">
        <v>0</v>
      </c>
      <c r="X633">
        <v>4</v>
      </c>
      <c r="Y633">
        <v>1</v>
      </c>
      <c r="Z633">
        <v>3</v>
      </c>
      <c r="AA633">
        <v>2</v>
      </c>
      <c r="AB633">
        <v>3</v>
      </c>
      <c r="AC633">
        <v>5</v>
      </c>
      <c r="AD633">
        <v>5</v>
      </c>
      <c r="AE633">
        <v>5</v>
      </c>
      <c r="AF633">
        <v>4</v>
      </c>
      <c r="AG633">
        <v>4</v>
      </c>
      <c r="AH633">
        <v>3</v>
      </c>
      <c r="AI633">
        <v>4</v>
      </c>
      <c r="AJ633">
        <v>4</v>
      </c>
      <c r="AK633" t="s">
        <v>180</v>
      </c>
    </row>
    <row r="634" spans="1:37" x14ac:dyDescent="0.25">
      <c r="A634" t="s">
        <v>180</v>
      </c>
      <c r="B634" t="s">
        <v>15</v>
      </c>
      <c r="C634" t="s">
        <v>365</v>
      </c>
      <c r="D634" t="s">
        <v>1877</v>
      </c>
      <c r="E634" t="s">
        <v>1879</v>
      </c>
      <c r="F634" t="s">
        <v>2409</v>
      </c>
      <c r="G634" t="s">
        <v>1868</v>
      </c>
      <c r="H634" t="s">
        <v>1880</v>
      </c>
      <c r="I634" t="s">
        <v>1870</v>
      </c>
      <c r="J634" t="s">
        <v>1866</v>
      </c>
      <c r="K634" t="s">
        <v>1871</v>
      </c>
      <c r="L634" t="s">
        <v>1871</v>
      </c>
      <c r="M634" t="s">
        <v>1871</v>
      </c>
      <c r="N634" t="s">
        <v>1871</v>
      </c>
      <c r="O634" t="s">
        <v>1871</v>
      </c>
      <c r="P634" t="s">
        <v>1872</v>
      </c>
      <c r="Q634" t="s">
        <v>1871</v>
      </c>
      <c r="R634" t="s">
        <v>1873</v>
      </c>
      <c r="S634" t="s">
        <v>2410</v>
      </c>
      <c r="T634" t="s">
        <v>2411</v>
      </c>
      <c r="U634" t="s">
        <v>1877</v>
      </c>
      <c r="V634" t="s">
        <v>1877</v>
      </c>
      <c r="W634">
        <v>1</v>
      </c>
      <c r="X634">
        <v>4</v>
      </c>
      <c r="Y634">
        <v>1</v>
      </c>
      <c r="Z634">
        <v>3</v>
      </c>
      <c r="AA634">
        <v>2</v>
      </c>
      <c r="AB634">
        <v>3</v>
      </c>
      <c r="AC634">
        <v>5</v>
      </c>
      <c r="AD634">
        <v>5</v>
      </c>
      <c r="AE634">
        <v>5</v>
      </c>
      <c r="AF634">
        <v>5</v>
      </c>
      <c r="AG634">
        <v>5</v>
      </c>
      <c r="AH634">
        <v>4</v>
      </c>
      <c r="AI634">
        <v>5</v>
      </c>
      <c r="AJ634">
        <v>3</v>
      </c>
      <c r="AK634" t="s">
        <v>180</v>
      </c>
    </row>
    <row r="635" spans="1:37" x14ac:dyDescent="0.25">
      <c r="A635" t="s">
        <v>181</v>
      </c>
      <c r="B635" t="s">
        <v>15</v>
      </c>
      <c r="C635" t="s">
        <v>368</v>
      </c>
      <c r="D635" t="s">
        <v>1877</v>
      </c>
      <c r="E635" t="s">
        <v>1879</v>
      </c>
      <c r="F635" t="s">
        <v>2412</v>
      </c>
      <c r="G635" t="s">
        <v>1878</v>
      </c>
      <c r="H635" t="s">
        <v>1880</v>
      </c>
      <c r="I635" t="s">
        <v>1870</v>
      </c>
      <c r="J635" t="s">
        <v>1882</v>
      </c>
      <c r="K635" t="s">
        <v>1871</v>
      </c>
      <c r="L635" t="s">
        <v>1871</v>
      </c>
      <c r="M635" t="s">
        <v>1872</v>
      </c>
      <c r="N635" t="s">
        <v>1872</v>
      </c>
      <c r="O635" t="s">
        <v>1871</v>
      </c>
      <c r="P635" t="s">
        <v>1871</v>
      </c>
      <c r="Q635" t="s">
        <v>1871</v>
      </c>
      <c r="R635" t="s">
        <v>1872</v>
      </c>
      <c r="S635" t="s">
        <v>2413</v>
      </c>
      <c r="T635" t="s">
        <v>2414</v>
      </c>
      <c r="U635" t="s">
        <v>1877</v>
      </c>
      <c r="V635" t="s">
        <v>1877</v>
      </c>
      <c r="W635">
        <v>1</v>
      </c>
      <c r="X635">
        <v>4</v>
      </c>
      <c r="Y635">
        <v>1</v>
      </c>
      <c r="Z635">
        <v>3</v>
      </c>
      <c r="AA635">
        <v>3</v>
      </c>
      <c r="AB635">
        <v>3</v>
      </c>
      <c r="AC635">
        <v>5</v>
      </c>
      <c r="AD635">
        <v>5</v>
      </c>
      <c r="AE635">
        <v>4</v>
      </c>
      <c r="AF635">
        <v>4</v>
      </c>
      <c r="AG635">
        <v>5</v>
      </c>
      <c r="AH635">
        <v>5</v>
      </c>
      <c r="AI635">
        <v>5</v>
      </c>
      <c r="AJ635">
        <v>4</v>
      </c>
      <c r="AK635" t="s">
        <v>181</v>
      </c>
    </row>
    <row r="636" spans="1:37" x14ac:dyDescent="0.25">
      <c r="A636" t="s">
        <v>185</v>
      </c>
      <c r="B636" t="s">
        <v>38</v>
      </c>
      <c r="C636" t="s">
        <v>368</v>
      </c>
      <c r="D636" t="s">
        <v>1866</v>
      </c>
      <c r="E636" t="s">
        <v>1879</v>
      </c>
      <c r="F636" t="s">
        <v>2235</v>
      </c>
      <c r="G636" t="s">
        <v>1878</v>
      </c>
      <c r="H636" t="s">
        <v>1880</v>
      </c>
      <c r="I636" t="s">
        <v>1870</v>
      </c>
      <c r="J636" t="s">
        <v>1882</v>
      </c>
      <c r="K636" t="s">
        <v>1871</v>
      </c>
      <c r="L636" t="s">
        <v>1871</v>
      </c>
      <c r="M636" t="s">
        <v>1872</v>
      </c>
      <c r="N636" t="s">
        <v>1872</v>
      </c>
      <c r="O636" t="s">
        <v>1872</v>
      </c>
      <c r="P636" t="s">
        <v>1871</v>
      </c>
      <c r="Q636" t="s">
        <v>1872</v>
      </c>
      <c r="R636" t="s">
        <v>1872</v>
      </c>
      <c r="S636" t="s">
        <v>1903</v>
      </c>
      <c r="T636" t="s">
        <v>1903</v>
      </c>
      <c r="U636" t="s">
        <v>1877</v>
      </c>
      <c r="V636" t="s">
        <v>1877</v>
      </c>
      <c r="W636">
        <v>0</v>
      </c>
      <c r="X636">
        <v>4</v>
      </c>
      <c r="Y636">
        <v>1</v>
      </c>
      <c r="Z636">
        <v>3</v>
      </c>
      <c r="AA636">
        <v>3</v>
      </c>
      <c r="AB636">
        <v>3</v>
      </c>
      <c r="AC636">
        <v>5</v>
      </c>
      <c r="AD636">
        <v>5</v>
      </c>
      <c r="AE636">
        <v>4</v>
      </c>
      <c r="AF636">
        <v>4</v>
      </c>
      <c r="AG636">
        <v>4</v>
      </c>
      <c r="AH636">
        <v>5</v>
      </c>
      <c r="AI636">
        <v>4</v>
      </c>
      <c r="AJ636">
        <v>4</v>
      </c>
      <c r="AK636" t="s">
        <v>185</v>
      </c>
    </row>
    <row r="637" spans="1:37" x14ac:dyDescent="0.25">
      <c r="A637" t="s">
        <v>765</v>
      </c>
      <c r="B637" t="s">
        <v>43</v>
      </c>
      <c r="C637" t="s">
        <v>365</v>
      </c>
      <c r="D637" t="s">
        <v>1877</v>
      </c>
      <c r="E637" t="s">
        <v>1879</v>
      </c>
      <c r="F637" t="s">
        <v>2252</v>
      </c>
      <c r="G637" t="s">
        <v>1868</v>
      </c>
      <c r="H637" t="s">
        <v>1869</v>
      </c>
      <c r="I637" t="s">
        <v>1870</v>
      </c>
      <c r="J637" t="s">
        <v>1866</v>
      </c>
      <c r="K637" t="s">
        <v>1871</v>
      </c>
      <c r="L637" t="s">
        <v>1871</v>
      </c>
      <c r="M637" t="s">
        <v>1872</v>
      </c>
      <c r="N637" t="s">
        <v>1873</v>
      </c>
      <c r="O637" t="s">
        <v>1873</v>
      </c>
      <c r="P637" t="s">
        <v>1872</v>
      </c>
      <c r="Q637" t="s">
        <v>1873</v>
      </c>
      <c r="R637" t="s">
        <v>1872</v>
      </c>
      <c r="S637" t="s">
        <v>1892</v>
      </c>
      <c r="T637" t="s">
        <v>2415</v>
      </c>
      <c r="U637" t="s">
        <v>1877</v>
      </c>
      <c r="V637" t="s">
        <v>1877</v>
      </c>
      <c r="W637">
        <v>1</v>
      </c>
      <c r="X637">
        <v>4</v>
      </c>
      <c r="Y637">
        <v>1</v>
      </c>
      <c r="Z637">
        <v>2</v>
      </c>
      <c r="AA637">
        <v>2</v>
      </c>
      <c r="AB637">
        <v>3</v>
      </c>
      <c r="AC637">
        <v>5</v>
      </c>
      <c r="AD637">
        <v>5</v>
      </c>
      <c r="AE637">
        <v>4</v>
      </c>
      <c r="AF637">
        <v>3</v>
      </c>
      <c r="AG637">
        <v>3</v>
      </c>
      <c r="AH637">
        <v>4</v>
      </c>
      <c r="AI637">
        <v>3</v>
      </c>
      <c r="AJ637">
        <v>4</v>
      </c>
      <c r="AK637" t="s">
        <v>765</v>
      </c>
    </row>
    <row r="638" spans="1:37" x14ac:dyDescent="0.25">
      <c r="A638" t="s">
        <v>765</v>
      </c>
      <c r="B638" t="s">
        <v>43</v>
      </c>
      <c r="C638" t="s">
        <v>365</v>
      </c>
      <c r="D638" t="s">
        <v>1877</v>
      </c>
      <c r="E638" t="s">
        <v>1884</v>
      </c>
      <c r="F638" t="s">
        <v>2416</v>
      </c>
      <c r="G638" t="s">
        <v>1878</v>
      </c>
      <c r="H638" t="s">
        <v>1880</v>
      </c>
      <c r="I638" t="s">
        <v>1870</v>
      </c>
      <c r="J638" t="s">
        <v>1882</v>
      </c>
      <c r="K638" t="s">
        <v>1871</v>
      </c>
      <c r="L638" t="s">
        <v>1871</v>
      </c>
      <c r="M638" t="s">
        <v>1871</v>
      </c>
      <c r="N638" t="s">
        <v>1872</v>
      </c>
      <c r="O638" t="s">
        <v>1872</v>
      </c>
      <c r="P638" t="s">
        <v>1871</v>
      </c>
      <c r="Q638" t="s">
        <v>1871</v>
      </c>
      <c r="R638" t="s">
        <v>1872</v>
      </c>
      <c r="S638" t="s">
        <v>2417</v>
      </c>
      <c r="T638" t="s">
        <v>2418</v>
      </c>
      <c r="U638" t="s">
        <v>1877</v>
      </c>
      <c r="V638" t="s">
        <v>1877</v>
      </c>
      <c r="W638">
        <v>1</v>
      </c>
      <c r="X638">
        <v>3</v>
      </c>
      <c r="Y638">
        <v>1</v>
      </c>
      <c r="Z638">
        <v>3</v>
      </c>
      <c r="AA638">
        <v>3</v>
      </c>
      <c r="AB638">
        <v>3</v>
      </c>
      <c r="AC638">
        <v>5</v>
      </c>
      <c r="AD638">
        <v>5</v>
      </c>
      <c r="AE638">
        <v>5</v>
      </c>
      <c r="AF638">
        <v>4</v>
      </c>
      <c r="AG638">
        <v>4</v>
      </c>
      <c r="AH638">
        <v>5</v>
      </c>
      <c r="AI638">
        <v>5</v>
      </c>
      <c r="AJ638">
        <v>4</v>
      </c>
      <c r="AK638" t="s">
        <v>765</v>
      </c>
    </row>
    <row r="639" spans="1:37" x14ac:dyDescent="0.25">
      <c r="A639" t="s">
        <v>1780</v>
      </c>
      <c r="B639" t="s">
        <v>45</v>
      </c>
      <c r="C639" t="s">
        <v>1779</v>
      </c>
      <c r="D639" t="s">
        <v>1877</v>
      </c>
      <c r="E639" t="s">
        <v>1867</v>
      </c>
      <c r="F639" t="s">
        <v>2199</v>
      </c>
      <c r="G639" t="s">
        <v>1868</v>
      </c>
      <c r="H639" t="s">
        <v>1869</v>
      </c>
      <c r="I639" t="s">
        <v>1870</v>
      </c>
      <c r="J639" t="s">
        <v>1866</v>
      </c>
      <c r="K639" t="s">
        <v>1871</v>
      </c>
      <c r="L639" t="s">
        <v>1871</v>
      </c>
      <c r="M639" t="s">
        <v>1871</v>
      </c>
      <c r="N639" t="s">
        <v>1872</v>
      </c>
      <c r="O639" t="s">
        <v>1874</v>
      </c>
      <c r="P639" t="s">
        <v>1872</v>
      </c>
      <c r="Q639" t="s">
        <v>1873</v>
      </c>
      <c r="R639" t="s">
        <v>1872</v>
      </c>
      <c r="S639" t="s">
        <v>2419</v>
      </c>
      <c r="T639" t="s">
        <v>2420</v>
      </c>
      <c r="U639" t="s">
        <v>1877</v>
      </c>
      <c r="V639" t="s">
        <v>1877</v>
      </c>
      <c r="W639">
        <v>1</v>
      </c>
      <c r="X639">
        <v>5</v>
      </c>
      <c r="Y639">
        <v>1</v>
      </c>
      <c r="Z639">
        <v>2</v>
      </c>
      <c r="AA639">
        <v>2</v>
      </c>
      <c r="AB639">
        <v>3</v>
      </c>
      <c r="AC639">
        <v>5</v>
      </c>
      <c r="AD639">
        <v>5</v>
      </c>
      <c r="AE639">
        <v>5</v>
      </c>
      <c r="AF639">
        <v>4</v>
      </c>
      <c r="AG639">
        <v>2</v>
      </c>
      <c r="AH639">
        <v>4</v>
      </c>
      <c r="AI639">
        <v>3</v>
      </c>
      <c r="AJ639">
        <v>4</v>
      </c>
      <c r="AK639" t="s">
        <v>1780</v>
      </c>
    </row>
    <row r="640" spans="1:37" x14ac:dyDescent="0.25">
      <c r="A640" t="s">
        <v>191</v>
      </c>
      <c r="B640" t="s">
        <v>49</v>
      </c>
      <c r="C640" t="s">
        <v>406</v>
      </c>
      <c r="D640" t="s">
        <v>1866</v>
      </c>
      <c r="E640" t="s">
        <v>1884</v>
      </c>
      <c r="F640" t="s">
        <v>2421</v>
      </c>
      <c r="G640" t="s">
        <v>1888</v>
      </c>
      <c r="H640" t="s">
        <v>1880</v>
      </c>
      <c r="I640" t="s">
        <v>1870</v>
      </c>
      <c r="J640" t="s">
        <v>1882</v>
      </c>
      <c r="K640" t="s">
        <v>1871</v>
      </c>
      <c r="L640" t="s">
        <v>1871</v>
      </c>
      <c r="M640" t="s">
        <v>1872</v>
      </c>
      <c r="N640" t="s">
        <v>1873</v>
      </c>
      <c r="O640" t="s">
        <v>1873</v>
      </c>
      <c r="P640" t="s">
        <v>1871</v>
      </c>
      <c r="Q640" t="s">
        <v>1871</v>
      </c>
      <c r="R640" t="s">
        <v>1872</v>
      </c>
      <c r="S640" t="s">
        <v>2422</v>
      </c>
      <c r="T640" t="s">
        <v>2423</v>
      </c>
      <c r="U640" t="s">
        <v>1877</v>
      </c>
      <c r="V640" t="s">
        <v>1877</v>
      </c>
      <c r="W640">
        <v>0</v>
      </c>
      <c r="X640">
        <v>3</v>
      </c>
      <c r="Y640">
        <v>1</v>
      </c>
      <c r="Z640">
        <v>3</v>
      </c>
      <c r="AA640">
        <v>1</v>
      </c>
      <c r="AB640">
        <v>3</v>
      </c>
      <c r="AC640">
        <v>5</v>
      </c>
      <c r="AD640">
        <v>5</v>
      </c>
      <c r="AE640">
        <v>4</v>
      </c>
      <c r="AF640">
        <v>3</v>
      </c>
      <c r="AG640">
        <v>3</v>
      </c>
      <c r="AH640">
        <v>5</v>
      </c>
      <c r="AI640">
        <v>5</v>
      </c>
      <c r="AJ640">
        <v>4</v>
      </c>
      <c r="AK640" t="s">
        <v>191</v>
      </c>
    </row>
    <row r="641" spans="1:37" x14ac:dyDescent="0.25">
      <c r="A641" t="s">
        <v>1523</v>
      </c>
      <c r="B641" t="s">
        <v>51</v>
      </c>
      <c r="C641" t="s">
        <v>967</v>
      </c>
      <c r="D641" t="s">
        <v>1877</v>
      </c>
      <c r="E641" t="s">
        <v>1867</v>
      </c>
      <c r="F641" t="s">
        <v>2199</v>
      </c>
      <c r="G641" t="s">
        <v>1878</v>
      </c>
      <c r="H641" t="s">
        <v>1869</v>
      </c>
      <c r="I641" t="s">
        <v>1870</v>
      </c>
      <c r="J641" t="s">
        <v>1882</v>
      </c>
      <c r="K641" t="s">
        <v>1871</v>
      </c>
      <c r="L641" t="s">
        <v>1871</v>
      </c>
      <c r="M641" t="s">
        <v>1872</v>
      </c>
      <c r="N641" t="s">
        <v>1873</v>
      </c>
      <c r="O641" t="s">
        <v>1872</v>
      </c>
      <c r="P641" t="s">
        <v>1873</v>
      </c>
      <c r="Q641" t="s">
        <v>1872</v>
      </c>
      <c r="R641" t="s">
        <v>1872</v>
      </c>
      <c r="S641" t="s">
        <v>2424</v>
      </c>
      <c r="T641" t="s">
        <v>2425</v>
      </c>
      <c r="U641" t="s">
        <v>1876</v>
      </c>
      <c r="V641" t="s">
        <v>1877</v>
      </c>
      <c r="W641">
        <v>1</v>
      </c>
      <c r="X641">
        <v>5</v>
      </c>
      <c r="Y641">
        <v>1</v>
      </c>
      <c r="Z641">
        <v>2</v>
      </c>
      <c r="AA641">
        <v>3</v>
      </c>
      <c r="AB641">
        <v>2</v>
      </c>
      <c r="AC641">
        <v>5</v>
      </c>
      <c r="AD641">
        <v>5</v>
      </c>
      <c r="AE641">
        <v>4</v>
      </c>
      <c r="AF641">
        <v>3</v>
      </c>
      <c r="AG641">
        <v>4</v>
      </c>
      <c r="AH641">
        <v>3</v>
      </c>
      <c r="AI641">
        <v>4</v>
      </c>
      <c r="AJ641">
        <v>4</v>
      </c>
      <c r="AK641" t="s">
        <v>1523</v>
      </c>
    </row>
    <row r="642" spans="1:37" x14ac:dyDescent="0.25">
      <c r="A642" t="s">
        <v>1527</v>
      </c>
      <c r="B642" t="s">
        <v>51</v>
      </c>
      <c r="C642" t="s">
        <v>1090</v>
      </c>
      <c r="D642" t="s">
        <v>1866</v>
      </c>
      <c r="E642" t="s">
        <v>1867</v>
      </c>
      <c r="F642" t="s">
        <v>2426</v>
      </c>
      <c r="G642" t="s">
        <v>1868</v>
      </c>
      <c r="H642" t="s">
        <v>1869</v>
      </c>
      <c r="I642" t="s">
        <v>1870</v>
      </c>
      <c r="J642" t="s">
        <v>1866</v>
      </c>
      <c r="K642" t="s">
        <v>1871</v>
      </c>
      <c r="L642" t="s">
        <v>1871</v>
      </c>
      <c r="M642" t="s">
        <v>1872</v>
      </c>
      <c r="N642" t="s">
        <v>1873</v>
      </c>
      <c r="O642" t="s">
        <v>1873</v>
      </c>
      <c r="P642" t="s">
        <v>1871</v>
      </c>
      <c r="Q642" t="s">
        <v>1871</v>
      </c>
      <c r="R642" t="s">
        <v>1872</v>
      </c>
      <c r="S642" t="s">
        <v>1903</v>
      </c>
      <c r="T642" t="s">
        <v>1903</v>
      </c>
      <c r="U642" t="s">
        <v>1877</v>
      </c>
      <c r="V642" t="s">
        <v>1877</v>
      </c>
      <c r="W642">
        <v>0</v>
      </c>
      <c r="X642">
        <v>5</v>
      </c>
      <c r="Y642">
        <v>1</v>
      </c>
      <c r="Z642">
        <v>2</v>
      </c>
      <c r="AA642">
        <v>2</v>
      </c>
      <c r="AB642">
        <v>3</v>
      </c>
      <c r="AC642">
        <v>5</v>
      </c>
      <c r="AD642">
        <v>5</v>
      </c>
      <c r="AE642">
        <v>4</v>
      </c>
      <c r="AF642">
        <v>3</v>
      </c>
      <c r="AG642">
        <v>3</v>
      </c>
      <c r="AH642">
        <v>5</v>
      </c>
      <c r="AI642">
        <v>5</v>
      </c>
      <c r="AJ642">
        <v>4</v>
      </c>
      <c r="AK642" t="s">
        <v>1527</v>
      </c>
    </row>
    <row r="643" spans="1:37" x14ac:dyDescent="0.25">
      <c r="A643" t="s">
        <v>1782</v>
      </c>
      <c r="B643" t="s">
        <v>51</v>
      </c>
      <c r="C643" t="s">
        <v>1092</v>
      </c>
      <c r="D643" t="s">
        <v>1877</v>
      </c>
      <c r="E643" t="s">
        <v>1884</v>
      </c>
      <c r="F643" t="s">
        <v>2427</v>
      </c>
      <c r="G643" t="s">
        <v>1868</v>
      </c>
      <c r="H643" t="s">
        <v>1869</v>
      </c>
      <c r="I643" t="s">
        <v>1870</v>
      </c>
      <c r="J643" t="s">
        <v>1866</v>
      </c>
      <c r="K643" t="s">
        <v>1871</v>
      </c>
      <c r="L643" t="s">
        <v>1871</v>
      </c>
      <c r="M643" t="s">
        <v>1873</v>
      </c>
      <c r="N643" t="s">
        <v>1872</v>
      </c>
      <c r="O643" t="s">
        <v>1873</v>
      </c>
      <c r="P643" t="s">
        <v>1873</v>
      </c>
      <c r="Q643" t="s">
        <v>1872</v>
      </c>
      <c r="R643" t="s">
        <v>1872</v>
      </c>
      <c r="S643" t="s">
        <v>1889</v>
      </c>
      <c r="T643" t="s">
        <v>1945</v>
      </c>
      <c r="U643" t="s">
        <v>1877</v>
      </c>
      <c r="V643" t="s">
        <v>1877</v>
      </c>
      <c r="W643">
        <v>1</v>
      </c>
      <c r="X643">
        <v>3</v>
      </c>
      <c r="Y643">
        <v>1</v>
      </c>
      <c r="Z643">
        <v>2</v>
      </c>
      <c r="AA643">
        <v>2</v>
      </c>
      <c r="AB643">
        <v>3</v>
      </c>
      <c r="AC643">
        <v>5</v>
      </c>
      <c r="AD643">
        <v>5</v>
      </c>
      <c r="AE643">
        <v>3</v>
      </c>
      <c r="AF643">
        <v>4</v>
      </c>
      <c r="AG643">
        <v>3</v>
      </c>
      <c r="AH643">
        <v>3</v>
      </c>
      <c r="AI643">
        <v>4</v>
      </c>
      <c r="AJ643">
        <v>4</v>
      </c>
      <c r="AK643" t="s">
        <v>1782</v>
      </c>
    </row>
    <row r="644" spans="1:37" x14ac:dyDescent="0.25">
      <c r="A644" t="s">
        <v>1826</v>
      </c>
      <c r="B644" t="s">
        <v>56</v>
      </c>
      <c r="C644" t="s">
        <v>1825</v>
      </c>
      <c r="D644" t="s">
        <v>1866</v>
      </c>
      <c r="E644" t="s">
        <v>1879</v>
      </c>
      <c r="F644" t="s">
        <v>2428</v>
      </c>
      <c r="G644" t="s">
        <v>1868</v>
      </c>
      <c r="H644" t="s">
        <v>1885</v>
      </c>
      <c r="I644" t="s">
        <v>1870</v>
      </c>
      <c r="J644" t="s">
        <v>1882</v>
      </c>
      <c r="K644" t="s">
        <v>1871</v>
      </c>
      <c r="L644" t="s">
        <v>1871</v>
      </c>
      <c r="M644" t="s">
        <v>1871</v>
      </c>
      <c r="N644" t="s">
        <v>1873</v>
      </c>
      <c r="O644" t="s">
        <v>1874</v>
      </c>
      <c r="P644" t="s">
        <v>1871</v>
      </c>
      <c r="Q644" t="s">
        <v>1871</v>
      </c>
      <c r="R644" t="s">
        <v>1872</v>
      </c>
      <c r="S644" t="s">
        <v>1911</v>
      </c>
      <c r="T644" t="s">
        <v>2429</v>
      </c>
      <c r="U644" t="s">
        <v>1877</v>
      </c>
      <c r="V644" t="s">
        <v>1877</v>
      </c>
      <c r="W644">
        <v>0</v>
      </c>
      <c r="X644">
        <v>4</v>
      </c>
      <c r="Y644">
        <v>1</v>
      </c>
      <c r="Z644">
        <v>1</v>
      </c>
      <c r="AA644">
        <v>2</v>
      </c>
      <c r="AB644">
        <v>3</v>
      </c>
      <c r="AC644">
        <v>5</v>
      </c>
      <c r="AD644">
        <v>5</v>
      </c>
      <c r="AE644">
        <v>5</v>
      </c>
      <c r="AF644">
        <v>3</v>
      </c>
      <c r="AG644">
        <v>2</v>
      </c>
      <c r="AH644">
        <v>5</v>
      </c>
      <c r="AI644">
        <v>5</v>
      </c>
      <c r="AJ644">
        <v>4</v>
      </c>
      <c r="AK644" t="s">
        <v>1826</v>
      </c>
    </row>
    <row r="645" spans="1:37" x14ac:dyDescent="0.25">
      <c r="A645" t="s">
        <v>659</v>
      </c>
      <c r="B645" t="s">
        <v>64</v>
      </c>
      <c r="C645" t="s">
        <v>448</v>
      </c>
      <c r="D645" t="s">
        <v>1877</v>
      </c>
      <c r="E645" t="s">
        <v>1867</v>
      </c>
      <c r="F645" t="s">
        <v>2430</v>
      </c>
      <c r="G645" t="s">
        <v>1868</v>
      </c>
      <c r="H645" t="s">
        <v>1885</v>
      </c>
      <c r="I645" t="s">
        <v>1883</v>
      </c>
      <c r="J645" t="s">
        <v>1866</v>
      </c>
      <c r="K645" t="s">
        <v>1871</v>
      </c>
      <c r="L645" t="s">
        <v>1871</v>
      </c>
      <c r="M645" t="s">
        <v>1873</v>
      </c>
      <c r="N645" t="s">
        <v>1873</v>
      </c>
      <c r="O645" t="s">
        <v>1873</v>
      </c>
      <c r="P645" t="s">
        <v>1873</v>
      </c>
      <c r="Q645" t="s">
        <v>1873</v>
      </c>
      <c r="R645" t="s">
        <v>1873</v>
      </c>
      <c r="S645" t="s">
        <v>2017</v>
      </c>
      <c r="T645" t="s">
        <v>2431</v>
      </c>
      <c r="U645" t="s">
        <v>1877</v>
      </c>
      <c r="V645" t="s">
        <v>1877</v>
      </c>
      <c r="W645">
        <v>1</v>
      </c>
      <c r="X645">
        <v>5</v>
      </c>
      <c r="Y645">
        <v>1</v>
      </c>
      <c r="Z645">
        <v>1</v>
      </c>
      <c r="AA645">
        <v>2</v>
      </c>
      <c r="AB645">
        <v>3</v>
      </c>
      <c r="AC645">
        <v>5</v>
      </c>
      <c r="AD645">
        <v>5</v>
      </c>
      <c r="AE645">
        <v>3</v>
      </c>
      <c r="AF645">
        <v>3</v>
      </c>
      <c r="AG645">
        <v>3</v>
      </c>
      <c r="AH645">
        <v>3</v>
      </c>
      <c r="AI645">
        <v>3</v>
      </c>
      <c r="AJ645">
        <v>3</v>
      </c>
      <c r="AK645" t="s">
        <v>659</v>
      </c>
    </row>
    <row r="646" spans="1:37" x14ac:dyDescent="0.25">
      <c r="A646" t="s">
        <v>1626</v>
      </c>
      <c r="B646" t="s">
        <v>65</v>
      </c>
      <c r="C646" t="s">
        <v>370</v>
      </c>
      <c r="D646" t="s">
        <v>1866</v>
      </c>
      <c r="E646" t="s">
        <v>1879</v>
      </c>
      <c r="F646" t="s">
        <v>2432</v>
      </c>
      <c r="G646" t="s">
        <v>1878</v>
      </c>
      <c r="H646" t="s">
        <v>1869</v>
      </c>
      <c r="I646" t="s">
        <v>1870</v>
      </c>
      <c r="J646" t="s">
        <v>1882</v>
      </c>
      <c r="K646" t="s">
        <v>1871</v>
      </c>
      <c r="L646" t="s">
        <v>1871</v>
      </c>
      <c r="M646" t="s">
        <v>1871</v>
      </c>
      <c r="N646" t="s">
        <v>1872</v>
      </c>
      <c r="O646" t="s">
        <v>1872</v>
      </c>
      <c r="P646" t="s">
        <v>1871</v>
      </c>
      <c r="Q646" t="s">
        <v>1872</v>
      </c>
      <c r="R646" t="s">
        <v>1872</v>
      </c>
      <c r="S646" t="s">
        <v>2433</v>
      </c>
      <c r="T646" t="s">
        <v>2434</v>
      </c>
      <c r="U646" t="s">
        <v>1877</v>
      </c>
      <c r="V646" t="s">
        <v>1877</v>
      </c>
      <c r="W646">
        <v>0</v>
      </c>
      <c r="X646">
        <v>4</v>
      </c>
      <c r="Y646">
        <v>1</v>
      </c>
      <c r="Z646">
        <v>2</v>
      </c>
      <c r="AA646">
        <v>3</v>
      </c>
      <c r="AB646">
        <v>3</v>
      </c>
      <c r="AC646">
        <v>5</v>
      </c>
      <c r="AD646">
        <v>5</v>
      </c>
      <c r="AE646">
        <v>5</v>
      </c>
      <c r="AF646">
        <v>4</v>
      </c>
      <c r="AG646">
        <v>4</v>
      </c>
      <c r="AH646">
        <v>5</v>
      </c>
      <c r="AI646">
        <v>4</v>
      </c>
      <c r="AJ646">
        <v>4</v>
      </c>
      <c r="AK646" t="s">
        <v>1626</v>
      </c>
    </row>
    <row r="647" spans="1:37" x14ac:dyDescent="0.25">
      <c r="A647" t="s">
        <v>198</v>
      </c>
      <c r="B647" t="s">
        <v>69</v>
      </c>
      <c r="C647" t="s">
        <v>406</v>
      </c>
      <c r="D647" t="s">
        <v>1866</v>
      </c>
      <c r="E647" t="s">
        <v>1884</v>
      </c>
      <c r="F647" t="s">
        <v>2199</v>
      </c>
      <c r="G647" t="s">
        <v>1868</v>
      </c>
      <c r="H647" t="s">
        <v>1869</v>
      </c>
      <c r="I647" t="s">
        <v>1870</v>
      </c>
      <c r="J647" t="s">
        <v>1866</v>
      </c>
      <c r="K647" t="s">
        <v>1871</v>
      </c>
      <c r="L647" t="s">
        <v>1871</v>
      </c>
      <c r="M647" t="s">
        <v>1872</v>
      </c>
      <c r="N647" t="s">
        <v>1874</v>
      </c>
      <c r="O647" t="s">
        <v>1874</v>
      </c>
      <c r="P647" t="s">
        <v>1874</v>
      </c>
      <c r="Q647" t="s">
        <v>1872</v>
      </c>
      <c r="R647" t="s">
        <v>1873</v>
      </c>
      <c r="S647" t="s">
        <v>2435</v>
      </c>
      <c r="T647" t="s">
        <v>2436</v>
      </c>
      <c r="U647" t="s">
        <v>1877</v>
      </c>
      <c r="V647" t="s">
        <v>1877</v>
      </c>
      <c r="W647">
        <v>0</v>
      </c>
      <c r="X647">
        <v>3</v>
      </c>
      <c r="Y647">
        <v>1</v>
      </c>
      <c r="Z647">
        <v>2</v>
      </c>
      <c r="AA647">
        <v>2</v>
      </c>
      <c r="AB647">
        <v>3</v>
      </c>
      <c r="AC647">
        <v>5</v>
      </c>
      <c r="AD647">
        <v>5</v>
      </c>
      <c r="AE647">
        <v>4</v>
      </c>
      <c r="AF647">
        <v>2</v>
      </c>
      <c r="AG647">
        <v>2</v>
      </c>
      <c r="AH647">
        <v>2</v>
      </c>
      <c r="AI647">
        <v>4</v>
      </c>
      <c r="AJ647">
        <v>3</v>
      </c>
      <c r="AK647" t="s">
        <v>198</v>
      </c>
    </row>
    <row r="648" spans="1:37" x14ac:dyDescent="0.25">
      <c r="A648" t="s">
        <v>1643</v>
      </c>
      <c r="B648" t="s">
        <v>69</v>
      </c>
      <c r="C648" t="s">
        <v>538</v>
      </c>
      <c r="D648" t="s">
        <v>1877</v>
      </c>
      <c r="E648" t="s">
        <v>1867</v>
      </c>
      <c r="F648" t="s">
        <v>2437</v>
      </c>
      <c r="G648" t="s">
        <v>1878</v>
      </c>
      <c r="H648" t="s">
        <v>1869</v>
      </c>
      <c r="I648" t="s">
        <v>1870</v>
      </c>
      <c r="J648" t="s">
        <v>1882</v>
      </c>
      <c r="K648" t="s">
        <v>1871</v>
      </c>
      <c r="L648" t="s">
        <v>1871</v>
      </c>
      <c r="M648" t="s">
        <v>1871</v>
      </c>
      <c r="N648" t="s">
        <v>1873</v>
      </c>
      <c r="O648" t="s">
        <v>1873</v>
      </c>
      <c r="P648" t="s">
        <v>1872</v>
      </c>
      <c r="Q648" t="s">
        <v>1872</v>
      </c>
      <c r="R648" t="s">
        <v>1872</v>
      </c>
      <c r="S648" t="s">
        <v>2438</v>
      </c>
      <c r="T648" t="s">
        <v>2439</v>
      </c>
      <c r="U648" t="s">
        <v>1877</v>
      </c>
      <c r="V648" t="s">
        <v>1866</v>
      </c>
      <c r="W648">
        <v>1</v>
      </c>
      <c r="X648">
        <v>5</v>
      </c>
      <c r="Y648">
        <v>1</v>
      </c>
      <c r="Z648">
        <v>2</v>
      </c>
      <c r="AA648">
        <v>3</v>
      </c>
      <c r="AB648">
        <v>3</v>
      </c>
      <c r="AC648">
        <v>5</v>
      </c>
      <c r="AD648">
        <v>5</v>
      </c>
      <c r="AE648">
        <v>5</v>
      </c>
      <c r="AF648">
        <v>3</v>
      </c>
      <c r="AG648">
        <v>3</v>
      </c>
      <c r="AH648">
        <v>4</v>
      </c>
      <c r="AI648">
        <v>4</v>
      </c>
      <c r="AJ648">
        <v>4</v>
      </c>
      <c r="AK648" t="s">
        <v>1643</v>
      </c>
    </row>
    <row r="649" spans="1:37" x14ac:dyDescent="0.25">
      <c r="A649" t="s">
        <v>1661</v>
      </c>
      <c r="B649" t="s">
        <v>73</v>
      </c>
      <c r="C649" t="s">
        <v>454</v>
      </c>
      <c r="D649" t="s">
        <v>1866</v>
      </c>
      <c r="E649" t="s">
        <v>1879</v>
      </c>
      <c r="F649" t="s">
        <v>2246</v>
      </c>
      <c r="G649" t="s">
        <v>1888</v>
      </c>
      <c r="H649" t="s">
        <v>1887</v>
      </c>
      <c r="I649" t="s">
        <v>1881</v>
      </c>
      <c r="J649" t="s">
        <v>1866</v>
      </c>
      <c r="K649" t="s">
        <v>1871</v>
      </c>
      <c r="L649" t="s">
        <v>1871</v>
      </c>
      <c r="M649" t="s">
        <v>1871</v>
      </c>
      <c r="N649" t="s">
        <v>1873</v>
      </c>
      <c r="O649" t="s">
        <v>1873</v>
      </c>
      <c r="P649" t="s">
        <v>1871</v>
      </c>
      <c r="Q649" t="s">
        <v>1871</v>
      </c>
      <c r="R649" t="s">
        <v>1873</v>
      </c>
      <c r="S649" t="s">
        <v>2440</v>
      </c>
      <c r="T649" t="s">
        <v>2441</v>
      </c>
      <c r="U649" t="s">
        <v>1877</v>
      </c>
      <c r="V649" t="s">
        <v>1877</v>
      </c>
      <c r="W649">
        <v>0</v>
      </c>
      <c r="X649">
        <v>4</v>
      </c>
      <c r="Y649">
        <v>1</v>
      </c>
      <c r="AA649">
        <v>1</v>
      </c>
      <c r="AB649">
        <v>3</v>
      </c>
      <c r="AC649">
        <v>5</v>
      </c>
      <c r="AD649">
        <v>5</v>
      </c>
      <c r="AE649">
        <v>5</v>
      </c>
      <c r="AF649">
        <v>3</v>
      </c>
      <c r="AG649">
        <v>3</v>
      </c>
      <c r="AH649">
        <v>5</v>
      </c>
      <c r="AI649">
        <v>5</v>
      </c>
      <c r="AJ649">
        <v>3</v>
      </c>
      <c r="AK649" t="s">
        <v>1661</v>
      </c>
    </row>
    <row r="650" spans="1:37" x14ac:dyDescent="0.25">
      <c r="A650" t="s">
        <v>739</v>
      </c>
      <c r="B650" t="s">
        <v>73</v>
      </c>
      <c r="C650" t="s">
        <v>500</v>
      </c>
      <c r="D650" t="s">
        <v>1866</v>
      </c>
      <c r="E650" t="s">
        <v>1867</v>
      </c>
      <c r="F650" t="s">
        <v>2442</v>
      </c>
      <c r="G650" t="s">
        <v>1888</v>
      </c>
      <c r="H650" t="s">
        <v>1869</v>
      </c>
      <c r="I650" t="s">
        <v>1883</v>
      </c>
      <c r="J650" t="s">
        <v>1866</v>
      </c>
      <c r="K650" t="s">
        <v>1871</v>
      </c>
      <c r="L650" t="s">
        <v>1871</v>
      </c>
      <c r="M650" t="s">
        <v>1872</v>
      </c>
      <c r="N650" t="s">
        <v>1873</v>
      </c>
      <c r="O650" t="s">
        <v>1873</v>
      </c>
      <c r="P650" t="s">
        <v>1872</v>
      </c>
      <c r="Q650" t="s">
        <v>1873</v>
      </c>
      <c r="R650" t="s">
        <v>1872</v>
      </c>
      <c r="S650" t="s">
        <v>2443</v>
      </c>
      <c r="T650" t="s">
        <v>1903</v>
      </c>
      <c r="U650" t="s">
        <v>1876</v>
      </c>
      <c r="V650" t="s">
        <v>1866</v>
      </c>
      <c r="W650">
        <v>0</v>
      </c>
      <c r="X650">
        <v>5</v>
      </c>
      <c r="Y650">
        <v>1</v>
      </c>
      <c r="Z650">
        <v>2</v>
      </c>
      <c r="AA650">
        <v>1</v>
      </c>
      <c r="AB650">
        <v>2</v>
      </c>
      <c r="AC650">
        <v>5</v>
      </c>
      <c r="AD650">
        <v>5</v>
      </c>
      <c r="AE650">
        <v>4</v>
      </c>
      <c r="AF650">
        <v>3</v>
      </c>
      <c r="AG650">
        <v>3</v>
      </c>
      <c r="AH650">
        <v>4</v>
      </c>
      <c r="AI650">
        <v>3</v>
      </c>
      <c r="AJ650">
        <v>4</v>
      </c>
      <c r="AK650" t="s">
        <v>739</v>
      </c>
    </row>
    <row r="651" spans="1:37" x14ac:dyDescent="0.25">
      <c r="A651" t="s">
        <v>200</v>
      </c>
      <c r="B651" t="s">
        <v>78</v>
      </c>
      <c r="C651" t="s">
        <v>406</v>
      </c>
      <c r="D651" t="s">
        <v>1877</v>
      </c>
      <c r="E651" t="s">
        <v>1867</v>
      </c>
      <c r="F651" t="s">
        <v>2199</v>
      </c>
      <c r="G651" t="s">
        <v>1878</v>
      </c>
      <c r="H651" t="s">
        <v>1880</v>
      </c>
      <c r="I651" t="s">
        <v>1870</v>
      </c>
      <c r="J651" t="s">
        <v>1866</v>
      </c>
      <c r="K651" t="s">
        <v>1871</v>
      </c>
      <c r="L651" t="s">
        <v>1871</v>
      </c>
      <c r="M651" t="s">
        <v>1871</v>
      </c>
      <c r="N651" t="s">
        <v>1872</v>
      </c>
      <c r="O651" t="s">
        <v>1873</v>
      </c>
      <c r="P651" t="s">
        <v>1872</v>
      </c>
      <c r="Q651" t="s">
        <v>1872</v>
      </c>
      <c r="R651" t="s">
        <v>1872</v>
      </c>
      <c r="S651" t="s">
        <v>2444</v>
      </c>
      <c r="T651" t="s">
        <v>1903</v>
      </c>
      <c r="U651" t="s">
        <v>1877</v>
      </c>
      <c r="V651" t="s">
        <v>1877</v>
      </c>
      <c r="W651">
        <v>1</v>
      </c>
      <c r="X651">
        <v>5</v>
      </c>
      <c r="Y651">
        <v>1</v>
      </c>
      <c r="Z651">
        <v>3</v>
      </c>
      <c r="AA651">
        <v>3</v>
      </c>
      <c r="AB651">
        <v>3</v>
      </c>
      <c r="AC651">
        <v>5</v>
      </c>
      <c r="AD651">
        <v>5</v>
      </c>
      <c r="AE651">
        <v>5</v>
      </c>
      <c r="AF651">
        <v>4</v>
      </c>
      <c r="AG651">
        <v>3</v>
      </c>
      <c r="AH651">
        <v>4</v>
      </c>
      <c r="AI651">
        <v>4</v>
      </c>
      <c r="AJ651">
        <v>4</v>
      </c>
      <c r="AK651" t="s">
        <v>200</v>
      </c>
    </row>
    <row r="652" spans="1:37" x14ac:dyDescent="0.25">
      <c r="A652" t="s">
        <v>702</v>
      </c>
      <c r="B652" t="s">
        <v>78</v>
      </c>
      <c r="C652" t="s">
        <v>450</v>
      </c>
      <c r="D652" t="s">
        <v>1877</v>
      </c>
      <c r="E652" t="s">
        <v>1879</v>
      </c>
      <c r="F652" t="s">
        <v>2254</v>
      </c>
      <c r="G652" t="s">
        <v>1878</v>
      </c>
      <c r="H652" t="s">
        <v>1880</v>
      </c>
      <c r="I652" t="s">
        <v>1870</v>
      </c>
      <c r="J652" t="s">
        <v>1866</v>
      </c>
      <c r="K652" t="s">
        <v>1871</v>
      </c>
      <c r="L652" t="s">
        <v>1871</v>
      </c>
      <c r="M652" t="s">
        <v>1871</v>
      </c>
      <c r="N652" t="s">
        <v>1873</v>
      </c>
      <c r="O652" t="s">
        <v>1872</v>
      </c>
      <c r="P652" t="s">
        <v>1872</v>
      </c>
      <c r="Q652" t="s">
        <v>1872</v>
      </c>
      <c r="R652" t="s">
        <v>1872</v>
      </c>
      <c r="S652" t="s">
        <v>2445</v>
      </c>
      <c r="T652" t="s">
        <v>2446</v>
      </c>
      <c r="U652" t="s">
        <v>1877</v>
      </c>
      <c r="V652" t="s">
        <v>1877</v>
      </c>
      <c r="W652">
        <v>1</v>
      </c>
      <c r="X652">
        <v>4</v>
      </c>
      <c r="Y652">
        <v>1</v>
      </c>
      <c r="Z652">
        <v>3</v>
      </c>
      <c r="AA652">
        <v>3</v>
      </c>
      <c r="AB652">
        <v>3</v>
      </c>
      <c r="AC652">
        <v>5</v>
      </c>
      <c r="AD652">
        <v>5</v>
      </c>
      <c r="AE652">
        <v>5</v>
      </c>
      <c r="AF652">
        <v>3</v>
      </c>
      <c r="AG652">
        <v>4</v>
      </c>
      <c r="AH652">
        <v>4</v>
      </c>
      <c r="AI652">
        <v>4</v>
      </c>
      <c r="AJ652">
        <v>4</v>
      </c>
      <c r="AK652" t="s">
        <v>702</v>
      </c>
    </row>
    <row r="653" spans="1:37" x14ac:dyDescent="0.25">
      <c r="A653" t="s">
        <v>790</v>
      </c>
      <c r="B653" t="s">
        <v>88</v>
      </c>
      <c r="C653" t="s">
        <v>368</v>
      </c>
      <c r="D653" t="s">
        <v>1877</v>
      </c>
      <c r="E653" t="s">
        <v>1879</v>
      </c>
      <c r="F653" t="s">
        <v>2196</v>
      </c>
      <c r="G653" t="s">
        <v>1868</v>
      </c>
      <c r="H653" t="s">
        <v>1887</v>
      </c>
      <c r="I653" t="s">
        <v>1881</v>
      </c>
      <c r="J653" t="s">
        <v>1866</v>
      </c>
      <c r="K653" t="s">
        <v>1871</v>
      </c>
      <c r="L653" t="s">
        <v>1871</v>
      </c>
      <c r="M653" t="s">
        <v>1872</v>
      </c>
      <c r="N653" t="s">
        <v>1873</v>
      </c>
      <c r="O653" t="s">
        <v>1873</v>
      </c>
      <c r="P653" t="s">
        <v>1872</v>
      </c>
      <c r="Q653" t="s">
        <v>1872</v>
      </c>
      <c r="R653" t="s">
        <v>1872</v>
      </c>
      <c r="S653" t="s">
        <v>1903</v>
      </c>
      <c r="T653" t="s">
        <v>2447</v>
      </c>
      <c r="U653" t="s">
        <v>1876</v>
      </c>
      <c r="V653" t="s">
        <v>1877</v>
      </c>
      <c r="W653">
        <v>1</v>
      </c>
      <c r="X653">
        <v>4</v>
      </c>
      <c r="Y653">
        <v>1</v>
      </c>
      <c r="AA653">
        <v>2</v>
      </c>
      <c r="AB653">
        <v>2</v>
      </c>
      <c r="AC653">
        <v>5</v>
      </c>
      <c r="AD653">
        <v>5</v>
      </c>
      <c r="AE653">
        <v>4</v>
      </c>
      <c r="AF653">
        <v>3</v>
      </c>
      <c r="AG653">
        <v>3</v>
      </c>
      <c r="AH653">
        <v>4</v>
      </c>
      <c r="AI653">
        <v>4</v>
      </c>
      <c r="AJ653">
        <v>4</v>
      </c>
      <c r="AK653" t="s">
        <v>790</v>
      </c>
    </row>
    <row r="654" spans="1:37" x14ac:dyDescent="0.25">
      <c r="A654" t="s">
        <v>202</v>
      </c>
      <c r="B654" t="s">
        <v>88</v>
      </c>
      <c r="C654" t="s">
        <v>448</v>
      </c>
      <c r="D654" t="s">
        <v>1866</v>
      </c>
      <c r="E654" t="s">
        <v>1867</v>
      </c>
      <c r="F654" t="s">
        <v>2218</v>
      </c>
      <c r="G654" t="s">
        <v>1868</v>
      </c>
      <c r="H654" t="s">
        <v>1887</v>
      </c>
      <c r="I654" t="s">
        <v>1881</v>
      </c>
      <c r="J654" t="s">
        <v>1866</v>
      </c>
      <c r="K654" t="s">
        <v>1871</v>
      </c>
      <c r="L654" t="s">
        <v>1871</v>
      </c>
      <c r="M654" t="s">
        <v>1872</v>
      </c>
      <c r="N654" t="s">
        <v>1873</v>
      </c>
      <c r="O654" t="s">
        <v>1873</v>
      </c>
      <c r="P654" t="s">
        <v>1874</v>
      </c>
      <c r="Q654" t="s">
        <v>1872</v>
      </c>
      <c r="R654" t="s">
        <v>1872</v>
      </c>
      <c r="S654" t="s">
        <v>2448</v>
      </c>
      <c r="T654" t="s">
        <v>2449</v>
      </c>
      <c r="U654" t="s">
        <v>1876</v>
      </c>
      <c r="V654" t="s">
        <v>1866</v>
      </c>
      <c r="W654">
        <v>0</v>
      </c>
      <c r="X654">
        <v>5</v>
      </c>
      <c r="Y654">
        <v>1</v>
      </c>
      <c r="AA654">
        <v>2</v>
      </c>
      <c r="AB654">
        <v>2</v>
      </c>
      <c r="AC654">
        <v>5</v>
      </c>
      <c r="AD654">
        <v>5</v>
      </c>
      <c r="AE654">
        <v>4</v>
      </c>
      <c r="AF654">
        <v>3</v>
      </c>
      <c r="AG654">
        <v>3</v>
      </c>
      <c r="AH654">
        <v>2</v>
      </c>
      <c r="AI654">
        <v>4</v>
      </c>
      <c r="AJ654">
        <v>4</v>
      </c>
      <c r="AK654" t="s">
        <v>202</v>
      </c>
    </row>
    <row r="655" spans="1:37" x14ac:dyDescent="0.25">
      <c r="A655" t="s">
        <v>1726</v>
      </c>
      <c r="B655" t="s">
        <v>106</v>
      </c>
      <c r="C655" t="s">
        <v>408</v>
      </c>
      <c r="D655" t="s">
        <v>1877</v>
      </c>
      <c r="E655" t="s">
        <v>1879</v>
      </c>
      <c r="F655" t="s">
        <v>2196</v>
      </c>
      <c r="G655" t="s">
        <v>1878</v>
      </c>
      <c r="H655" t="s">
        <v>1869</v>
      </c>
      <c r="I655" t="s">
        <v>1870</v>
      </c>
      <c r="J655" t="s">
        <v>1882</v>
      </c>
      <c r="K655" t="s">
        <v>1871</v>
      </c>
      <c r="L655" t="s">
        <v>1871</v>
      </c>
      <c r="M655" t="s">
        <v>1871</v>
      </c>
      <c r="N655" t="s">
        <v>1873</v>
      </c>
      <c r="O655" t="s">
        <v>1873</v>
      </c>
      <c r="P655" t="s">
        <v>1872</v>
      </c>
      <c r="Q655" t="s">
        <v>1872</v>
      </c>
      <c r="R655" t="s">
        <v>1872</v>
      </c>
      <c r="S655" t="s">
        <v>2450</v>
      </c>
      <c r="T655" t="s">
        <v>2451</v>
      </c>
      <c r="U655" t="s">
        <v>1877</v>
      </c>
      <c r="V655" t="s">
        <v>1877</v>
      </c>
      <c r="W655">
        <v>1</v>
      </c>
      <c r="X655">
        <v>4</v>
      </c>
      <c r="Y655">
        <v>1</v>
      </c>
      <c r="Z655">
        <v>2</v>
      </c>
      <c r="AA655">
        <v>3</v>
      </c>
      <c r="AB655">
        <v>3</v>
      </c>
      <c r="AC655">
        <v>5</v>
      </c>
      <c r="AD655">
        <v>5</v>
      </c>
      <c r="AE655">
        <v>5</v>
      </c>
      <c r="AF655">
        <v>3</v>
      </c>
      <c r="AG655">
        <v>3</v>
      </c>
      <c r="AH655">
        <v>4</v>
      </c>
      <c r="AI655">
        <v>4</v>
      </c>
      <c r="AJ655">
        <v>4</v>
      </c>
      <c r="AK655" t="s">
        <v>1726</v>
      </c>
    </row>
    <row r="656" spans="1:37" x14ac:dyDescent="0.25">
      <c r="A656" t="s">
        <v>1252</v>
      </c>
      <c r="B656" t="s">
        <v>107</v>
      </c>
      <c r="C656" t="s">
        <v>500</v>
      </c>
      <c r="D656" t="s">
        <v>1877</v>
      </c>
      <c r="E656" t="s">
        <v>1884</v>
      </c>
      <c r="F656" t="s">
        <v>2199</v>
      </c>
      <c r="G656" t="s">
        <v>1878</v>
      </c>
      <c r="H656" t="s">
        <v>1869</v>
      </c>
      <c r="I656" t="s">
        <v>1870</v>
      </c>
      <c r="J656" t="s">
        <v>1866</v>
      </c>
      <c r="K656" t="s">
        <v>1871</v>
      </c>
      <c r="L656" t="s">
        <v>1871</v>
      </c>
      <c r="M656" t="s">
        <v>1873</v>
      </c>
      <c r="N656" t="s">
        <v>1873</v>
      </c>
      <c r="O656" t="s">
        <v>1872</v>
      </c>
      <c r="P656" t="s">
        <v>1873</v>
      </c>
      <c r="Q656" t="s">
        <v>1872</v>
      </c>
      <c r="R656" t="s">
        <v>1872</v>
      </c>
      <c r="S656" t="s">
        <v>2452</v>
      </c>
      <c r="T656" t="s">
        <v>1903</v>
      </c>
      <c r="U656" t="s">
        <v>1877</v>
      </c>
      <c r="V656" t="s">
        <v>1877</v>
      </c>
      <c r="W656">
        <v>1</v>
      </c>
      <c r="X656">
        <v>3</v>
      </c>
      <c r="Y656">
        <v>1</v>
      </c>
      <c r="Z656">
        <v>2</v>
      </c>
      <c r="AA656">
        <v>3</v>
      </c>
      <c r="AB656">
        <v>3</v>
      </c>
      <c r="AC656">
        <v>5</v>
      </c>
      <c r="AD656">
        <v>5</v>
      </c>
      <c r="AE656">
        <v>3</v>
      </c>
      <c r="AF656">
        <v>3</v>
      </c>
      <c r="AG656">
        <v>4</v>
      </c>
      <c r="AH656">
        <v>3</v>
      </c>
      <c r="AI656">
        <v>4</v>
      </c>
      <c r="AJ656">
        <v>4</v>
      </c>
      <c r="AK656" t="s">
        <v>1252</v>
      </c>
    </row>
    <row r="657" spans="1:37" x14ac:dyDescent="0.25">
      <c r="A657" t="s">
        <v>1769</v>
      </c>
      <c r="B657" t="s">
        <v>107</v>
      </c>
      <c r="C657" t="s">
        <v>1232</v>
      </c>
      <c r="D657" t="s">
        <v>1877</v>
      </c>
      <c r="E657" t="s">
        <v>1884</v>
      </c>
      <c r="F657" t="s">
        <v>2252</v>
      </c>
      <c r="G657" t="s">
        <v>1878</v>
      </c>
      <c r="H657" t="s">
        <v>1869</v>
      </c>
      <c r="I657" t="s">
        <v>1883</v>
      </c>
      <c r="J657" t="s">
        <v>1882</v>
      </c>
      <c r="K657" t="s">
        <v>1871</v>
      </c>
      <c r="L657" t="s">
        <v>1871</v>
      </c>
      <c r="M657" t="s">
        <v>1871</v>
      </c>
      <c r="N657" t="s">
        <v>1872</v>
      </c>
      <c r="O657" t="s">
        <v>1872</v>
      </c>
      <c r="P657" t="s">
        <v>1872</v>
      </c>
      <c r="Q657" t="s">
        <v>1872</v>
      </c>
      <c r="R657" t="s">
        <v>1872</v>
      </c>
      <c r="S657" t="s">
        <v>2453</v>
      </c>
      <c r="T657" t="s">
        <v>2454</v>
      </c>
      <c r="U657" t="s">
        <v>1877</v>
      </c>
      <c r="V657" t="s">
        <v>1877</v>
      </c>
      <c r="W657">
        <v>1</v>
      </c>
      <c r="X657">
        <v>3</v>
      </c>
      <c r="Y657">
        <v>1</v>
      </c>
      <c r="Z657">
        <v>2</v>
      </c>
      <c r="AA657">
        <v>3</v>
      </c>
      <c r="AB657">
        <v>3</v>
      </c>
      <c r="AC657">
        <v>5</v>
      </c>
      <c r="AD657">
        <v>5</v>
      </c>
      <c r="AE657">
        <v>5</v>
      </c>
      <c r="AF657">
        <v>4</v>
      </c>
      <c r="AG657">
        <v>4</v>
      </c>
      <c r="AH657">
        <v>4</v>
      </c>
      <c r="AI657">
        <v>4</v>
      </c>
      <c r="AJ657">
        <v>4</v>
      </c>
      <c r="AK657" t="s">
        <v>1769</v>
      </c>
    </row>
    <row r="658" spans="1:37" x14ac:dyDescent="0.25">
      <c r="A658" t="s">
        <v>1404</v>
      </c>
      <c r="B658" t="s">
        <v>113</v>
      </c>
      <c r="C658" t="s">
        <v>452</v>
      </c>
      <c r="D658" t="s">
        <v>1877</v>
      </c>
      <c r="E658" t="s">
        <v>1879</v>
      </c>
      <c r="F658" t="s">
        <v>2246</v>
      </c>
      <c r="G658" t="s">
        <v>1868</v>
      </c>
      <c r="H658" t="s">
        <v>1880</v>
      </c>
      <c r="I658" t="s">
        <v>1870</v>
      </c>
      <c r="J658" t="s">
        <v>1866</v>
      </c>
      <c r="K658" t="s">
        <v>1871</v>
      </c>
      <c r="L658" t="s">
        <v>1871</v>
      </c>
      <c r="M658" t="s">
        <v>1872</v>
      </c>
      <c r="N658" t="s">
        <v>1872</v>
      </c>
      <c r="O658" t="s">
        <v>1872</v>
      </c>
      <c r="P658" t="s">
        <v>1872</v>
      </c>
      <c r="Q658" t="s">
        <v>1871</v>
      </c>
      <c r="R658" t="s">
        <v>1872</v>
      </c>
      <c r="S658" t="s">
        <v>2455</v>
      </c>
      <c r="T658" t="s">
        <v>2456</v>
      </c>
      <c r="U658" t="s">
        <v>1877</v>
      </c>
      <c r="V658" t="s">
        <v>1877</v>
      </c>
      <c r="W658">
        <v>1</v>
      </c>
      <c r="X658">
        <v>4</v>
      </c>
      <c r="Y658">
        <v>1</v>
      </c>
      <c r="Z658">
        <v>3</v>
      </c>
      <c r="AA658">
        <v>2</v>
      </c>
      <c r="AB658">
        <v>3</v>
      </c>
      <c r="AC658">
        <v>5</v>
      </c>
      <c r="AD658">
        <v>5</v>
      </c>
      <c r="AE658">
        <v>4</v>
      </c>
      <c r="AF658">
        <v>4</v>
      </c>
      <c r="AG658">
        <v>4</v>
      </c>
      <c r="AH658">
        <v>4</v>
      </c>
      <c r="AI658">
        <v>5</v>
      </c>
      <c r="AJ658">
        <v>4</v>
      </c>
      <c r="AK658" t="s">
        <v>1404</v>
      </c>
    </row>
    <row r="659" spans="1:37" x14ac:dyDescent="0.25">
      <c r="A659" t="s">
        <v>180</v>
      </c>
      <c r="B659" t="s">
        <v>15</v>
      </c>
      <c r="C659" t="s">
        <v>365</v>
      </c>
      <c r="D659" t="s">
        <v>1866</v>
      </c>
      <c r="E659" t="s">
        <v>1879</v>
      </c>
      <c r="F659" t="s">
        <v>2218</v>
      </c>
      <c r="G659" t="s">
        <v>1868</v>
      </c>
      <c r="H659" t="s">
        <v>1880</v>
      </c>
      <c r="I659" t="s">
        <v>1883</v>
      </c>
      <c r="J659" t="s">
        <v>1882</v>
      </c>
      <c r="K659" t="s">
        <v>1871</v>
      </c>
      <c r="L659" t="s">
        <v>1871</v>
      </c>
      <c r="M659" t="s">
        <v>1871</v>
      </c>
      <c r="N659" t="s">
        <v>1873</v>
      </c>
      <c r="O659" t="s">
        <v>1872</v>
      </c>
      <c r="P659" t="s">
        <v>1872</v>
      </c>
      <c r="Q659" t="s">
        <v>1872</v>
      </c>
      <c r="R659" t="s">
        <v>1871</v>
      </c>
      <c r="S659" t="s">
        <v>1889</v>
      </c>
      <c r="T659" t="s">
        <v>1889</v>
      </c>
      <c r="U659" t="s">
        <v>1876</v>
      </c>
      <c r="V659" t="s">
        <v>1877</v>
      </c>
      <c r="W659">
        <v>0</v>
      </c>
      <c r="X659">
        <v>4</v>
      </c>
      <c r="Y659">
        <v>1</v>
      </c>
      <c r="Z659">
        <v>3</v>
      </c>
      <c r="AA659">
        <v>2</v>
      </c>
      <c r="AB659">
        <v>2</v>
      </c>
      <c r="AC659">
        <v>5</v>
      </c>
      <c r="AD659">
        <v>5</v>
      </c>
      <c r="AE659">
        <v>5</v>
      </c>
      <c r="AF659">
        <v>3</v>
      </c>
      <c r="AG659">
        <v>4</v>
      </c>
      <c r="AH659">
        <v>4</v>
      </c>
      <c r="AI659">
        <v>4</v>
      </c>
      <c r="AJ659">
        <v>5</v>
      </c>
      <c r="AK659" t="s">
        <v>180</v>
      </c>
    </row>
    <row r="660" spans="1:37" x14ac:dyDescent="0.25">
      <c r="A660" t="s">
        <v>602</v>
      </c>
      <c r="B660" t="s">
        <v>15</v>
      </c>
      <c r="C660" t="s">
        <v>448</v>
      </c>
      <c r="D660" t="s">
        <v>1877</v>
      </c>
      <c r="E660" t="s">
        <v>1884</v>
      </c>
      <c r="F660" t="s">
        <v>2199</v>
      </c>
      <c r="G660" t="s">
        <v>1868</v>
      </c>
      <c r="H660" t="s">
        <v>1869</v>
      </c>
      <c r="I660" t="s">
        <v>1883</v>
      </c>
      <c r="J660" t="s">
        <v>1882</v>
      </c>
      <c r="K660" t="s">
        <v>1871</v>
      </c>
      <c r="L660" t="s">
        <v>1871</v>
      </c>
      <c r="M660" t="s">
        <v>1871</v>
      </c>
      <c r="N660" t="s">
        <v>1873</v>
      </c>
      <c r="O660" t="s">
        <v>1873</v>
      </c>
      <c r="P660" t="s">
        <v>1873</v>
      </c>
      <c r="Q660" t="s">
        <v>1873</v>
      </c>
      <c r="R660" t="s">
        <v>1871</v>
      </c>
      <c r="S660" t="s">
        <v>2457</v>
      </c>
      <c r="T660" t="s">
        <v>2458</v>
      </c>
      <c r="U660" t="s">
        <v>1877</v>
      </c>
      <c r="V660" t="s">
        <v>1877</v>
      </c>
      <c r="W660">
        <v>1</v>
      </c>
      <c r="X660">
        <v>3</v>
      </c>
      <c r="Y660">
        <v>1</v>
      </c>
      <c r="Z660">
        <v>2</v>
      </c>
      <c r="AA660">
        <v>2</v>
      </c>
      <c r="AB660">
        <v>3</v>
      </c>
      <c r="AC660">
        <v>5</v>
      </c>
      <c r="AD660">
        <v>5</v>
      </c>
      <c r="AE660">
        <v>5</v>
      </c>
      <c r="AF660">
        <v>3</v>
      </c>
      <c r="AG660">
        <v>3</v>
      </c>
      <c r="AH660">
        <v>3</v>
      </c>
      <c r="AI660">
        <v>3</v>
      </c>
      <c r="AJ660">
        <v>5</v>
      </c>
      <c r="AK660" t="s">
        <v>602</v>
      </c>
    </row>
    <row r="661" spans="1:37" x14ac:dyDescent="0.25">
      <c r="A661" t="s">
        <v>1526</v>
      </c>
      <c r="B661" t="s">
        <v>51</v>
      </c>
      <c r="C661" t="s">
        <v>1513</v>
      </c>
      <c r="D661" t="s">
        <v>1866</v>
      </c>
      <c r="E661" t="s">
        <v>1879</v>
      </c>
      <c r="F661" t="s">
        <v>2218</v>
      </c>
      <c r="G661" t="s">
        <v>1868</v>
      </c>
      <c r="H661" t="s">
        <v>1869</v>
      </c>
      <c r="I661" t="s">
        <v>1870</v>
      </c>
      <c r="J661" t="s">
        <v>1882</v>
      </c>
      <c r="K661" t="s">
        <v>1871</v>
      </c>
      <c r="L661" t="s">
        <v>1871</v>
      </c>
      <c r="M661" t="s">
        <v>1872</v>
      </c>
      <c r="N661" t="s">
        <v>1873</v>
      </c>
      <c r="O661" t="s">
        <v>1873</v>
      </c>
      <c r="P661" t="s">
        <v>1873</v>
      </c>
      <c r="Q661" t="s">
        <v>1873</v>
      </c>
      <c r="R661" t="s">
        <v>1871</v>
      </c>
      <c r="S661" t="s">
        <v>1903</v>
      </c>
      <c r="T661" t="s">
        <v>2459</v>
      </c>
      <c r="U661" t="s">
        <v>1877</v>
      </c>
      <c r="V661" t="s">
        <v>1877</v>
      </c>
      <c r="W661">
        <v>0</v>
      </c>
      <c r="X661">
        <v>4</v>
      </c>
      <c r="Y661">
        <v>1</v>
      </c>
      <c r="Z661">
        <v>2</v>
      </c>
      <c r="AA661">
        <v>2</v>
      </c>
      <c r="AB661">
        <v>3</v>
      </c>
      <c r="AC661">
        <v>5</v>
      </c>
      <c r="AD661">
        <v>5</v>
      </c>
      <c r="AE661">
        <v>4</v>
      </c>
      <c r="AF661">
        <v>3</v>
      </c>
      <c r="AG661">
        <v>3</v>
      </c>
      <c r="AH661">
        <v>3</v>
      </c>
      <c r="AI661">
        <v>3</v>
      </c>
      <c r="AJ661">
        <v>5</v>
      </c>
      <c r="AK661" t="s">
        <v>1526</v>
      </c>
    </row>
    <row r="662" spans="1:37" x14ac:dyDescent="0.25">
      <c r="A662" t="s">
        <v>644</v>
      </c>
      <c r="B662" t="s">
        <v>62</v>
      </c>
      <c r="C662" t="s">
        <v>374</v>
      </c>
      <c r="D662" t="s">
        <v>1877</v>
      </c>
      <c r="E662" t="s">
        <v>1884</v>
      </c>
      <c r="F662" t="s">
        <v>2460</v>
      </c>
      <c r="G662" t="s">
        <v>1868</v>
      </c>
      <c r="H662" t="s">
        <v>1869</v>
      </c>
      <c r="I662" t="s">
        <v>1870</v>
      </c>
      <c r="J662" t="s">
        <v>1866</v>
      </c>
      <c r="K662" t="s">
        <v>1871</v>
      </c>
      <c r="L662" t="s">
        <v>1871</v>
      </c>
      <c r="M662" t="s">
        <v>1871</v>
      </c>
      <c r="N662" t="s">
        <v>1871</v>
      </c>
      <c r="O662" t="s">
        <v>1871</v>
      </c>
      <c r="P662" t="s">
        <v>1872</v>
      </c>
      <c r="Q662" t="s">
        <v>1872</v>
      </c>
      <c r="R662" t="s">
        <v>1871</v>
      </c>
      <c r="S662" t="s">
        <v>2229</v>
      </c>
      <c r="T662" t="s">
        <v>2461</v>
      </c>
      <c r="U662" t="s">
        <v>1877</v>
      </c>
      <c r="V662" t="s">
        <v>1877</v>
      </c>
      <c r="W662">
        <v>1</v>
      </c>
      <c r="X662">
        <v>3</v>
      </c>
      <c r="Y662">
        <v>1</v>
      </c>
      <c r="Z662">
        <v>2</v>
      </c>
      <c r="AA662">
        <v>2</v>
      </c>
      <c r="AB662">
        <v>3</v>
      </c>
      <c r="AC662">
        <v>5</v>
      </c>
      <c r="AD662">
        <v>5</v>
      </c>
      <c r="AE662">
        <v>5</v>
      </c>
      <c r="AF662">
        <v>5</v>
      </c>
      <c r="AG662">
        <v>5</v>
      </c>
      <c r="AH662">
        <v>4</v>
      </c>
      <c r="AI662">
        <v>4</v>
      </c>
      <c r="AJ662">
        <v>5</v>
      </c>
      <c r="AK662" t="s">
        <v>644</v>
      </c>
    </row>
    <row r="663" spans="1:37" x14ac:dyDescent="0.25">
      <c r="A663" t="s">
        <v>1622</v>
      </c>
      <c r="B663" t="s">
        <v>62</v>
      </c>
      <c r="C663" t="s">
        <v>464</v>
      </c>
      <c r="D663" t="s">
        <v>1877</v>
      </c>
      <c r="E663" t="s">
        <v>1879</v>
      </c>
      <c r="F663" t="s">
        <v>2218</v>
      </c>
      <c r="G663" t="s">
        <v>1868</v>
      </c>
      <c r="H663" t="s">
        <v>1880</v>
      </c>
      <c r="I663" t="s">
        <v>1883</v>
      </c>
      <c r="J663" t="s">
        <v>1882</v>
      </c>
      <c r="K663" t="s">
        <v>1871</v>
      </c>
      <c r="L663" t="s">
        <v>1871</v>
      </c>
      <c r="M663" t="s">
        <v>1871</v>
      </c>
      <c r="N663" t="s">
        <v>1873</v>
      </c>
      <c r="O663" t="s">
        <v>1872</v>
      </c>
      <c r="P663" t="s">
        <v>1872</v>
      </c>
      <c r="Q663" t="s">
        <v>1872</v>
      </c>
      <c r="R663" t="s">
        <v>1871</v>
      </c>
      <c r="S663" t="s">
        <v>1889</v>
      </c>
      <c r="T663" t="s">
        <v>1889</v>
      </c>
      <c r="U663" t="s">
        <v>1877</v>
      </c>
      <c r="V663" t="s">
        <v>1877</v>
      </c>
      <c r="W663">
        <v>1</v>
      </c>
      <c r="X663">
        <v>4</v>
      </c>
      <c r="Y663">
        <v>1</v>
      </c>
      <c r="Z663">
        <v>3</v>
      </c>
      <c r="AA663">
        <v>2</v>
      </c>
      <c r="AB663">
        <v>3</v>
      </c>
      <c r="AC663">
        <v>5</v>
      </c>
      <c r="AD663">
        <v>5</v>
      </c>
      <c r="AE663">
        <v>5</v>
      </c>
      <c r="AF663">
        <v>3</v>
      </c>
      <c r="AG663">
        <v>4</v>
      </c>
      <c r="AH663">
        <v>4</v>
      </c>
      <c r="AI663">
        <v>4</v>
      </c>
      <c r="AJ663">
        <v>5</v>
      </c>
      <c r="AK663" t="s">
        <v>1622</v>
      </c>
    </row>
    <row r="664" spans="1:37" x14ac:dyDescent="0.25">
      <c r="A664" t="s">
        <v>657</v>
      </c>
      <c r="B664" t="s">
        <v>64</v>
      </c>
      <c r="C664" t="s">
        <v>406</v>
      </c>
      <c r="D664" t="s">
        <v>1866</v>
      </c>
      <c r="E664" t="s">
        <v>1879</v>
      </c>
      <c r="F664" t="s">
        <v>2241</v>
      </c>
      <c r="G664" t="s">
        <v>1868</v>
      </c>
      <c r="H664" t="s">
        <v>1880</v>
      </c>
      <c r="I664" t="s">
        <v>1870</v>
      </c>
      <c r="J664" t="s">
        <v>1866</v>
      </c>
      <c r="K664" t="s">
        <v>1871</v>
      </c>
      <c r="L664" t="s">
        <v>1871</v>
      </c>
      <c r="M664" t="s">
        <v>1872</v>
      </c>
      <c r="N664" t="s">
        <v>1872</v>
      </c>
      <c r="O664" t="s">
        <v>1873</v>
      </c>
      <c r="P664" t="s">
        <v>1871</v>
      </c>
      <c r="Q664" t="s">
        <v>1872</v>
      </c>
      <c r="R664" t="s">
        <v>1871</v>
      </c>
      <c r="S664" t="s">
        <v>1911</v>
      </c>
      <c r="T664" t="s">
        <v>2462</v>
      </c>
      <c r="U664" t="s">
        <v>1877</v>
      </c>
      <c r="V664" t="s">
        <v>1877</v>
      </c>
      <c r="W664">
        <v>0</v>
      </c>
      <c r="X664">
        <v>4</v>
      </c>
      <c r="Y664">
        <v>1</v>
      </c>
      <c r="Z664">
        <v>3</v>
      </c>
      <c r="AA664">
        <v>2</v>
      </c>
      <c r="AB664">
        <v>3</v>
      </c>
      <c r="AC664">
        <v>5</v>
      </c>
      <c r="AD664">
        <v>5</v>
      </c>
      <c r="AE664">
        <v>4</v>
      </c>
      <c r="AF664">
        <v>4</v>
      </c>
      <c r="AG664">
        <v>3</v>
      </c>
      <c r="AH664">
        <v>5</v>
      </c>
      <c r="AI664">
        <v>4</v>
      </c>
      <c r="AJ664">
        <v>5</v>
      </c>
      <c r="AK664" t="s">
        <v>657</v>
      </c>
    </row>
    <row r="665" spans="1:37" x14ac:dyDescent="0.25">
      <c r="A665" t="s">
        <v>1645</v>
      </c>
      <c r="B665" t="s">
        <v>69</v>
      </c>
      <c r="C665" t="s">
        <v>460</v>
      </c>
      <c r="D665" t="s">
        <v>1877</v>
      </c>
      <c r="E665" t="s">
        <v>1867</v>
      </c>
      <c r="F665" t="s">
        <v>2246</v>
      </c>
      <c r="G665" t="s">
        <v>1888</v>
      </c>
      <c r="H665" t="s">
        <v>1869</v>
      </c>
      <c r="I665" t="s">
        <v>1881</v>
      </c>
      <c r="J665" t="s">
        <v>1866</v>
      </c>
      <c r="K665" t="s">
        <v>1871</v>
      </c>
      <c r="L665" t="s">
        <v>1871</v>
      </c>
      <c r="M665" t="s">
        <v>1871</v>
      </c>
      <c r="N665" t="s">
        <v>1873</v>
      </c>
      <c r="O665" t="s">
        <v>1872</v>
      </c>
      <c r="P665" t="s">
        <v>1872</v>
      </c>
      <c r="Q665" t="s">
        <v>1872</v>
      </c>
      <c r="R665" t="s">
        <v>1871</v>
      </c>
      <c r="S665" t="s">
        <v>2463</v>
      </c>
      <c r="T665" t="s">
        <v>2464</v>
      </c>
      <c r="U665" t="s">
        <v>1877</v>
      </c>
      <c r="V665" t="s">
        <v>1877</v>
      </c>
      <c r="W665">
        <v>1</v>
      </c>
      <c r="X665">
        <v>5</v>
      </c>
      <c r="Y665">
        <v>1</v>
      </c>
      <c r="Z665">
        <v>2</v>
      </c>
      <c r="AA665">
        <v>1</v>
      </c>
      <c r="AB665">
        <v>3</v>
      </c>
      <c r="AC665">
        <v>5</v>
      </c>
      <c r="AD665">
        <v>5</v>
      </c>
      <c r="AE665">
        <v>5</v>
      </c>
      <c r="AF665">
        <v>3</v>
      </c>
      <c r="AG665">
        <v>4</v>
      </c>
      <c r="AH665">
        <v>4</v>
      </c>
      <c r="AI665">
        <v>4</v>
      </c>
      <c r="AJ665">
        <v>5</v>
      </c>
      <c r="AK665" t="s">
        <v>1645</v>
      </c>
    </row>
    <row r="666" spans="1:37" x14ac:dyDescent="0.25">
      <c r="A666" t="s">
        <v>200</v>
      </c>
      <c r="B666" t="s">
        <v>78</v>
      </c>
      <c r="C666" t="s">
        <v>406</v>
      </c>
      <c r="D666" t="s">
        <v>1877</v>
      </c>
      <c r="E666" t="s">
        <v>1884</v>
      </c>
      <c r="F666" t="s">
        <v>2228</v>
      </c>
      <c r="G666" t="s">
        <v>1868</v>
      </c>
      <c r="H666" t="s">
        <v>1869</v>
      </c>
      <c r="I666" t="s">
        <v>1883</v>
      </c>
      <c r="J666" t="s">
        <v>1866</v>
      </c>
      <c r="K666" t="s">
        <v>1871</v>
      </c>
      <c r="L666" t="s">
        <v>1871</v>
      </c>
      <c r="M666" t="s">
        <v>1873</v>
      </c>
      <c r="N666" t="s">
        <v>1872</v>
      </c>
      <c r="O666" t="s">
        <v>1873</v>
      </c>
      <c r="P666" t="s">
        <v>1872</v>
      </c>
      <c r="Q666" t="s">
        <v>1872</v>
      </c>
      <c r="R666" t="s">
        <v>1871</v>
      </c>
      <c r="S666" t="s">
        <v>2465</v>
      </c>
      <c r="T666" t="s">
        <v>2466</v>
      </c>
      <c r="U666" t="s">
        <v>1877</v>
      </c>
      <c r="V666" t="s">
        <v>1877</v>
      </c>
      <c r="W666">
        <v>1</v>
      </c>
      <c r="X666">
        <v>3</v>
      </c>
      <c r="Y666">
        <v>1</v>
      </c>
      <c r="Z666">
        <v>2</v>
      </c>
      <c r="AA666">
        <v>2</v>
      </c>
      <c r="AB666">
        <v>3</v>
      </c>
      <c r="AC666">
        <v>5</v>
      </c>
      <c r="AD666">
        <v>5</v>
      </c>
      <c r="AE666">
        <v>3</v>
      </c>
      <c r="AF666">
        <v>4</v>
      </c>
      <c r="AG666">
        <v>3</v>
      </c>
      <c r="AH666">
        <v>4</v>
      </c>
      <c r="AI666">
        <v>4</v>
      </c>
      <c r="AJ666">
        <v>5</v>
      </c>
      <c r="AK666" t="s">
        <v>200</v>
      </c>
    </row>
    <row r="667" spans="1:37" x14ac:dyDescent="0.25">
      <c r="A667" t="s">
        <v>201</v>
      </c>
      <c r="B667" t="s">
        <v>79</v>
      </c>
      <c r="C667" t="s">
        <v>406</v>
      </c>
      <c r="D667" t="s">
        <v>1877</v>
      </c>
      <c r="E667" t="s">
        <v>1867</v>
      </c>
      <c r="F667" t="s">
        <v>2199</v>
      </c>
      <c r="G667" t="s">
        <v>1868</v>
      </c>
      <c r="H667" t="s">
        <v>1880</v>
      </c>
      <c r="I667" t="s">
        <v>1881</v>
      </c>
      <c r="J667" t="s">
        <v>1866</v>
      </c>
      <c r="K667" t="s">
        <v>1871</v>
      </c>
      <c r="L667" t="s">
        <v>1871</v>
      </c>
      <c r="M667" t="s">
        <v>1871</v>
      </c>
      <c r="N667" t="s">
        <v>1872</v>
      </c>
      <c r="O667" t="s">
        <v>1872</v>
      </c>
      <c r="P667" t="s">
        <v>1872</v>
      </c>
      <c r="Q667" t="s">
        <v>1873</v>
      </c>
      <c r="R667" t="s">
        <v>1871</v>
      </c>
      <c r="T667" t="s">
        <v>1903</v>
      </c>
      <c r="U667" t="s">
        <v>1877</v>
      </c>
      <c r="V667" t="s">
        <v>1877</v>
      </c>
      <c r="W667">
        <v>1</v>
      </c>
      <c r="X667">
        <v>5</v>
      </c>
      <c r="Y667">
        <v>1</v>
      </c>
      <c r="Z667">
        <v>3</v>
      </c>
      <c r="AA667">
        <v>2</v>
      </c>
      <c r="AB667">
        <v>3</v>
      </c>
      <c r="AC667">
        <v>5</v>
      </c>
      <c r="AD667">
        <v>5</v>
      </c>
      <c r="AE667">
        <v>5</v>
      </c>
      <c r="AF667">
        <v>4</v>
      </c>
      <c r="AG667">
        <v>4</v>
      </c>
      <c r="AH667">
        <v>4</v>
      </c>
      <c r="AI667">
        <v>3</v>
      </c>
      <c r="AJ667">
        <v>5</v>
      </c>
      <c r="AK667" t="s">
        <v>201</v>
      </c>
    </row>
    <row r="668" spans="1:37" x14ac:dyDescent="0.25">
      <c r="A668" t="s">
        <v>203</v>
      </c>
      <c r="B668" t="s">
        <v>114</v>
      </c>
      <c r="C668" t="s">
        <v>406</v>
      </c>
      <c r="D668" t="s">
        <v>1877</v>
      </c>
      <c r="E668" t="s">
        <v>1879</v>
      </c>
      <c r="F668" t="s">
        <v>2196</v>
      </c>
      <c r="G668" t="s">
        <v>1868</v>
      </c>
      <c r="H668" t="s">
        <v>1869</v>
      </c>
      <c r="I668" t="s">
        <v>1870</v>
      </c>
      <c r="J668" t="s">
        <v>1866</v>
      </c>
      <c r="K668" t="s">
        <v>1871</v>
      </c>
      <c r="L668" t="s">
        <v>1871</v>
      </c>
      <c r="M668" t="s">
        <v>1873</v>
      </c>
      <c r="N668" t="s">
        <v>1873</v>
      </c>
      <c r="O668" t="s">
        <v>1873</v>
      </c>
      <c r="P668" t="s">
        <v>1871</v>
      </c>
      <c r="Q668" t="s">
        <v>1873</v>
      </c>
      <c r="R668" t="s">
        <v>1871</v>
      </c>
      <c r="S668" t="s">
        <v>2467</v>
      </c>
      <c r="T668" t="s">
        <v>2468</v>
      </c>
      <c r="U668" t="s">
        <v>1877</v>
      </c>
      <c r="V668" t="s">
        <v>1877</v>
      </c>
      <c r="W668">
        <v>1</v>
      </c>
      <c r="X668">
        <v>4</v>
      </c>
      <c r="Y668">
        <v>1</v>
      </c>
      <c r="Z668">
        <v>2</v>
      </c>
      <c r="AA668">
        <v>2</v>
      </c>
      <c r="AB668">
        <v>3</v>
      </c>
      <c r="AC668">
        <v>5</v>
      </c>
      <c r="AD668">
        <v>5</v>
      </c>
      <c r="AE668">
        <v>3</v>
      </c>
      <c r="AF668">
        <v>3</v>
      </c>
      <c r="AG668">
        <v>3</v>
      </c>
      <c r="AH668">
        <v>5</v>
      </c>
      <c r="AI668">
        <v>3</v>
      </c>
      <c r="AJ668">
        <v>5</v>
      </c>
      <c r="AK668" t="s">
        <v>203</v>
      </c>
    </row>
    <row r="669" spans="1:37" x14ac:dyDescent="0.25">
      <c r="A669" t="s">
        <v>1824</v>
      </c>
      <c r="B669" t="s">
        <v>114</v>
      </c>
      <c r="C669" t="s">
        <v>532</v>
      </c>
      <c r="D669" t="s">
        <v>1866</v>
      </c>
      <c r="E669" t="s">
        <v>1879</v>
      </c>
      <c r="F669" t="s">
        <v>2199</v>
      </c>
      <c r="G669" t="s">
        <v>1878</v>
      </c>
      <c r="H669" t="s">
        <v>1869</v>
      </c>
      <c r="I669" t="s">
        <v>1870</v>
      </c>
      <c r="J669" t="s">
        <v>1866</v>
      </c>
      <c r="K669" t="s">
        <v>1871</v>
      </c>
      <c r="L669" t="s">
        <v>1871</v>
      </c>
      <c r="M669" t="s">
        <v>1872</v>
      </c>
      <c r="N669" t="s">
        <v>1873</v>
      </c>
      <c r="O669" t="s">
        <v>1873</v>
      </c>
      <c r="P669" t="s">
        <v>1872</v>
      </c>
      <c r="Q669" t="s">
        <v>1872</v>
      </c>
      <c r="R669" t="s">
        <v>1871</v>
      </c>
      <c r="S669" t="s">
        <v>2469</v>
      </c>
      <c r="T669" t="s">
        <v>2470</v>
      </c>
      <c r="U669" t="s">
        <v>1876</v>
      </c>
      <c r="V669" t="s">
        <v>1877</v>
      </c>
      <c r="W669">
        <v>0</v>
      </c>
      <c r="X669">
        <v>4</v>
      </c>
      <c r="Y669">
        <v>1</v>
      </c>
      <c r="Z669">
        <v>2</v>
      </c>
      <c r="AA669">
        <v>3</v>
      </c>
      <c r="AB669">
        <v>2</v>
      </c>
      <c r="AC669">
        <v>5</v>
      </c>
      <c r="AD669">
        <v>5</v>
      </c>
      <c r="AE669">
        <v>4</v>
      </c>
      <c r="AF669">
        <v>3</v>
      </c>
      <c r="AG669">
        <v>3</v>
      </c>
      <c r="AH669">
        <v>4</v>
      </c>
      <c r="AI669">
        <v>4</v>
      </c>
      <c r="AJ669">
        <v>5</v>
      </c>
      <c r="AK669" t="s">
        <v>1824</v>
      </c>
    </row>
    <row r="670" spans="1:37" x14ac:dyDescent="0.25">
      <c r="A670" t="s">
        <v>1722</v>
      </c>
      <c r="B670" t="s">
        <v>106</v>
      </c>
      <c r="C670" t="s">
        <v>591</v>
      </c>
      <c r="D670" t="s">
        <v>1866</v>
      </c>
      <c r="E670" t="s">
        <v>1867</v>
      </c>
      <c r="F670" t="s">
        <v>2218</v>
      </c>
      <c r="G670" t="s">
        <v>1878</v>
      </c>
      <c r="H670" t="s">
        <v>1880</v>
      </c>
      <c r="I670" t="s">
        <v>1870</v>
      </c>
      <c r="J670" t="s">
        <v>1866</v>
      </c>
      <c r="K670" t="s">
        <v>1871</v>
      </c>
      <c r="L670" t="s">
        <v>1871</v>
      </c>
      <c r="M670" t="s">
        <v>1871</v>
      </c>
      <c r="N670" t="s">
        <v>1873</v>
      </c>
      <c r="O670" t="s">
        <v>1873</v>
      </c>
      <c r="P670" t="s">
        <v>1871</v>
      </c>
      <c r="Q670" t="s">
        <v>1873</v>
      </c>
      <c r="R670" t="s">
        <v>1871</v>
      </c>
      <c r="S670" t="s">
        <v>1903</v>
      </c>
      <c r="T670" t="s">
        <v>1903</v>
      </c>
      <c r="U670" t="s">
        <v>1877</v>
      </c>
      <c r="V670" t="s">
        <v>1877</v>
      </c>
      <c r="W670">
        <v>0</v>
      </c>
      <c r="X670">
        <v>5</v>
      </c>
      <c r="Y670">
        <v>1</v>
      </c>
      <c r="Z670">
        <v>3</v>
      </c>
      <c r="AA670">
        <v>3</v>
      </c>
      <c r="AB670">
        <v>3</v>
      </c>
      <c r="AC670">
        <v>5</v>
      </c>
      <c r="AD670">
        <v>5</v>
      </c>
      <c r="AE670">
        <v>5</v>
      </c>
      <c r="AF670">
        <v>3</v>
      </c>
      <c r="AG670">
        <v>3</v>
      </c>
      <c r="AH670">
        <v>5</v>
      </c>
      <c r="AI670">
        <v>3</v>
      </c>
      <c r="AJ670">
        <v>5</v>
      </c>
      <c r="AK670" t="s">
        <v>1722</v>
      </c>
    </row>
    <row r="671" spans="1:37" x14ac:dyDescent="0.25">
      <c r="A671" t="s">
        <v>207</v>
      </c>
      <c r="B671" t="s">
        <v>110</v>
      </c>
      <c r="C671" t="s">
        <v>406</v>
      </c>
      <c r="D671" t="s">
        <v>1877</v>
      </c>
      <c r="E671" t="s">
        <v>1884</v>
      </c>
      <c r="F671" t="s">
        <v>2199</v>
      </c>
      <c r="G671" t="s">
        <v>1868</v>
      </c>
      <c r="H671" t="s">
        <v>1869</v>
      </c>
      <c r="I671" t="s">
        <v>1870</v>
      </c>
      <c r="J671" t="s">
        <v>1866</v>
      </c>
      <c r="K671" t="s">
        <v>1871</v>
      </c>
      <c r="L671" t="s">
        <v>1871</v>
      </c>
      <c r="M671" t="s">
        <v>1873</v>
      </c>
      <c r="N671" t="s">
        <v>1874</v>
      </c>
      <c r="O671" t="s">
        <v>1873</v>
      </c>
      <c r="P671" t="s">
        <v>1872</v>
      </c>
      <c r="Q671" t="s">
        <v>1872</v>
      </c>
      <c r="R671" t="s">
        <v>1871</v>
      </c>
      <c r="S671" t="s">
        <v>2471</v>
      </c>
      <c r="T671" t="s">
        <v>2472</v>
      </c>
      <c r="U671" t="s">
        <v>1877</v>
      </c>
      <c r="V671" t="s">
        <v>1877</v>
      </c>
      <c r="W671">
        <v>1</v>
      </c>
      <c r="X671">
        <v>3</v>
      </c>
      <c r="Y671">
        <v>1</v>
      </c>
      <c r="Z671">
        <v>2</v>
      </c>
      <c r="AA671">
        <v>2</v>
      </c>
      <c r="AB671">
        <v>3</v>
      </c>
      <c r="AC671">
        <v>5</v>
      </c>
      <c r="AD671">
        <v>5</v>
      </c>
      <c r="AE671">
        <v>3</v>
      </c>
      <c r="AF671">
        <v>2</v>
      </c>
      <c r="AG671">
        <v>3</v>
      </c>
      <c r="AH671">
        <v>4</v>
      </c>
      <c r="AI671">
        <v>4</v>
      </c>
      <c r="AJ671">
        <v>5</v>
      </c>
      <c r="AK671" t="s">
        <v>207</v>
      </c>
    </row>
    <row r="672" spans="1:37" x14ac:dyDescent="0.25">
      <c r="A672" t="s">
        <v>180</v>
      </c>
      <c r="B672" t="s">
        <v>15</v>
      </c>
      <c r="C672" t="s">
        <v>365</v>
      </c>
      <c r="D672" t="s">
        <v>1877</v>
      </c>
      <c r="E672" t="s">
        <v>1884</v>
      </c>
      <c r="F672" t="s">
        <v>2196</v>
      </c>
      <c r="G672" t="s">
        <v>1868</v>
      </c>
      <c r="H672" t="s">
        <v>1869</v>
      </c>
      <c r="I672" t="s">
        <v>1870</v>
      </c>
      <c r="J672" t="s">
        <v>1882</v>
      </c>
      <c r="K672" t="s">
        <v>1871</v>
      </c>
      <c r="L672" t="s">
        <v>1871</v>
      </c>
      <c r="M672" t="s">
        <v>1871</v>
      </c>
      <c r="N672" t="s">
        <v>1871</v>
      </c>
      <c r="O672" t="s">
        <v>1871</v>
      </c>
      <c r="P672" t="s">
        <v>1871</v>
      </c>
      <c r="Q672" t="s">
        <v>1871</v>
      </c>
      <c r="R672" t="s">
        <v>1871</v>
      </c>
      <c r="S672" t="s">
        <v>2473</v>
      </c>
      <c r="T672" t="s">
        <v>1945</v>
      </c>
      <c r="U672" t="s">
        <v>1877</v>
      </c>
      <c r="V672" t="s">
        <v>1877</v>
      </c>
      <c r="W672">
        <v>1</v>
      </c>
      <c r="X672">
        <v>3</v>
      </c>
      <c r="Y672">
        <v>1</v>
      </c>
      <c r="Z672">
        <v>2</v>
      </c>
      <c r="AA672">
        <v>2</v>
      </c>
      <c r="AB672">
        <v>3</v>
      </c>
      <c r="AC672">
        <v>5</v>
      </c>
      <c r="AD672">
        <v>5</v>
      </c>
      <c r="AE672">
        <v>5</v>
      </c>
      <c r="AF672">
        <v>5</v>
      </c>
      <c r="AG672">
        <v>5</v>
      </c>
      <c r="AH672">
        <v>5</v>
      </c>
      <c r="AI672">
        <v>5</v>
      </c>
      <c r="AJ672">
        <v>5</v>
      </c>
      <c r="AK672" t="s">
        <v>180</v>
      </c>
    </row>
    <row r="673" spans="1:37" x14ac:dyDescent="0.25">
      <c r="A673" t="s">
        <v>180</v>
      </c>
      <c r="B673" t="s">
        <v>15</v>
      </c>
      <c r="C673" t="s">
        <v>365</v>
      </c>
      <c r="D673" t="s">
        <v>1877</v>
      </c>
      <c r="E673" t="s">
        <v>1894</v>
      </c>
      <c r="F673" t="s">
        <v>2199</v>
      </c>
      <c r="G673" t="s">
        <v>1878</v>
      </c>
      <c r="H673" t="s">
        <v>1880</v>
      </c>
      <c r="I673" t="s">
        <v>1870</v>
      </c>
      <c r="J673" t="s">
        <v>1882</v>
      </c>
      <c r="K673" t="s">
        <v>1871</v>
      </c>
      <c r="L673" t="s">
        <v>1871</v>
      </c>
      <c r="M673" t="s">
        <v>1871</v>
      </c>
      <c r="N673" t="s">
        <v>1871</v>
      </c>
      <c r="O673" t="s">
        <v>1871</v>
      </c>
      <c r="P673" t="s">
        <v>1871</v>
      </c>
      <c r="Q673" t="s">
        <v>1871</v>
      </c>
      <c r="R673" t="s">
        <v>1871</v>
      </c>
      <c r="S673" t="s">
        <v>1903</v>
      </c>
      <c r="T673" t="s">
        <v>1903</v>
      </c>
      <c r="U673" t="s">
        <v>1877</v>
      </c>
      <c r="V673" t="s">
        <v>1877</v>
      </c>
      <c r="W673">
        <v>1</v>
      </c>
      <c r="X673">
        <v>1</v>
      </c>
      <c r="Y673">
        <v>1</v>
      </c>
      <c r="Z673">
        <v>3</v>
      </c>
      <c r="AA673">
        <v>3</v>
      </c>
      <c r="AB673">
        <v>3</v>
      </c>
      <c r="AC673">
        <v>5</v>
      </c>
      <c r="AD673">
        <v>5</v>
      </c>
      <c r="AE673">
        <v>5</v>
      </c>
      <c r="AF673">
        <v>5</v>
      </c>
      <c r="AG673">
        <v>5</v>
      </c>
      <c r="AH673">
        <v>5</v>
      </c>
      <c r="AI673">
        <v>5</v>
      </c>
      <c r="AJ673">
        <v>5</v>
      </c>
      <c r="AK673" t="s">
        <v>180</v>
      </c>
    </row>
    <row r="674" spans="1:37" x14ac:dyDescent="0.25">
      <c r="A674" t="s">
        <v>181</v>
      </c>
      <c r="B674" t="s">
        <v>15</v>
      </c>
      <c r="C674" t="s">
        <v>368</v>
      </c>
      <c r="D674" t="s">
        <v>1866</v>
      </c>
      <c r="E674" t="s">
        <v>1884</v>
      </c>
      <c r="F674" t="s">
        <v>2199</v>
      </c>
      <c r="G674" t="s">
        <v>1878</v>
      </c>
      <c r="H674" t="s">
        <v>1869</v>
      </c>
      <c r="I674" t="s">
        <v>1883</v>
      </c>
      <c r="J674" t="s">
        <v>1882</v>
      </c>
      <c r="K674" t="s">
        <v>1871</v>
      </c>
      <c r="L674" t="s">
        <v>1871</v>
      </c>
      <c r="M674" t="s">
        <v>1871</v>
      </c>
      <c r="N674" t="s">
        <v>1871</v>
      </c>
      <c r="O674" t="s">
        <v>1871</v>
      </c>
      <c r="P674" t="s">
        <v>1871</v>
      </c>
      <c r="Q674" t="s">
        <v>1871</v>
      </c>
      <c r="R674" t="s">
        <v>1871</v>
      </c>
      <c r="S674" t="s">
        <v>2474</v>
      </c>
      <c r="T674" t="s">
        <v>2475</v>
      </c>
      <c r="U674" t="s">
        <v>1877</v>
      </c>
      <c r="V674" t="s">
        <v>1877</v>
      </c>
      <c r="W674">
        <v>0</v>
      </c>
      <c r="X674">
        <v>3</v>
      </c>
      <c r="Y674">
        <v>1</v>
      </c>
      <c r="Z674">
        <v>2</v>
      </c>
      <c r="AA674">
        <v>3</v>
      </c>
      <c r="AB674">
        <v>3</v>
      </c>
      <c r="AC674">
        <v>5</v>
      </c>
      <c r="AD674">
        <v>5</v>
      </c>
      <c r="AE674">
        <v>5</v>
      </c>
      <c r="AF674">
        <v>5</v>
      </c>
      <c r="AG674">
        <v>5</v>
      </c>
      <c r="AH674">
        <v>5</v>
      </c>
      <c r="AI674">
        <v>5</v>
      </c>
      <c r="AJ674">
        <v>5</v>
      </c>
      <c r="AK674" t="s">
        <v>181</v>
      </c>
    </row>
    <row r="675" spans="1:37" x14ac:dyDescent="0.25">
      <c r="A675" t="s">
        <v>182</v>
      </c>
      <c r="B675" t="s">
        <v>15</v>
      </c>
      <c r="C675" t="s">
        <v>591</v>
      </c>
      <c r="D675" t="s">
        <v>1866</v>
      </c>
      <c r="E675" t="s">
        <v>1884</v>
      </c>
      <c r="F675" t="s">
        <v>2199</v>
      </c>
      <c r="G675" t="s">
        <v>1878</v>
      </c>
      <c r="H675" t="s">
        <v>1880</v>
      </c>
      <c r="I675" t="s">
        <v>1870</v>
      </c>
      <c r="J675" t="s">
        <v>1882</v>
      </c>
      <c r="K675" t="s">
        <v>1871</v>
      </c>
      <c r="L675" t="s">
        <v>1871</v>
      </c>
      <c r="M675" t="s">
        <v>1871</v>
      </c>
      <c r="N675" t="s">
        <v>1871</v>
      </c>
      <c r="O675" t="s">
        <v>1871</v>
      </c>
      <c r="P675" t="s">
        <v>1871</v>
      </c>
      <c r="Q675" t="s">
        <v>1871</v>
      </c>
      <c r="R675" t="s">
        <v>1871</v>
      </c>
      <c r="S675" t="s">
        <v>1903</v>
      </c>
      <c r="T675" t="s">
        <v>2476</v>
      </c>
      <c r="U675" t="s">
        <v>1877</v>
      </c>
      <c r="V675" t="s">
        <v>1877</v>
      </c>
      <c r="W675">
        <v>0</v>
      </c>
      <c r="X675">
        <v>3</v>
      </c>
      <c r="Y675">
        <v>1</v>
      </c>
      <c r="Z675">
        <v>3</v>
      </c>
      <c r="AA675">
        <v>3</v>
      </c>
      <c r="AB675">
        <v>3</v>
      </c>
      <c r="AC675">
        <v>5</v>
      </c>
      <c r="AD675">
        <v>5</v>
      </c>
      <c r="AE675">
        <v>5</v>
      </c>
      <c r="AF675">
        <v>5</v>
      </c>
      <c r="AG675">
        <v>5</v>
      </c>
      <c r="AH675">
        <v>5</v>
      </c>
      <c r="AI675">
        <v>5</v>
      </c>
      <c r="AJ675">
        <v>5</v>
      </c>
      <c r="AK675" t="s">
        <v>182</v>
      </c>
    </row>
    <row r="676" spans="1:37" x14ac:dyDescent="0.25">
      <c r="A676" t="s">
        <v>182</v>
      </c>
      <c r="B676" t="s">
        <v>15</v>
      </c>
      <c r="C676" t="s">
        <v>591</v>
      </c>
      <c r="D676" t="s">
        <v>1877</v>
      </c>
      <c r="E676" t="s">
        <v>1894</v>
      </c>
      <c r="F676" t="s">
        <v>2477</v>
      </c>
      <c r="G676" t="s">
        <v>1888</v>
      </c>
      <c r="H676" t="s">
        <v>1880</v>
      </c>
      <c r="I676" t="s">
        <v>1870</v>
      </c>
      <c r="J676" t="s">
        <v>1882</v>
      </c>
      <c r="K676" t="s">
        <v>1871</v>
      </c>
      <c r="L676" t="s">
        <v>1871</v>
      </c>
      <c r="M676" t="s">
        <v>1871</v>
      </c>
      <c r="N676" t="s">
        <v>1871</v>
      </c>
      <c r="O676" t="s">
        <v>1871</v>
      </c>
      <c r="P676" t="s">
        <v>1871</v>
      </c>
      <c r="Q676" t="s">
        <v>1871</v>
      </c>
      <c r="R676" t="s">
        <v>1871</v>
      </c>
      <c r="S676" t="s">
        <v>1911</v>
      </c>
      <c r="T676" t="s">
        <v>1981</v>
      </c>
      <c r="U676" t="s">
        <v>1877</v>
      </c>
      <c r="V676" t="s">
        <v>1877</v>
      </c>
      <c r="W676">
        <v>1</v>
      </c>
      <c r="X676">
        <v>1</v>
      </c>
      <c r="Y676">
        <v>1</v>
      </c>
      <c r="Z676">
        <v>3</v>
      </c>
      <c r="AA676">
        <v>1</v>
      </c>
      <c r="AB676">
        <v>3</v>
      </c>
      <c r="AC676">
        <v>5</v>
      </c>
      <c r="AD676">
        <v>5</v>
      </c>
      <c r="AE676">
        <v>5</v>
      </c>
      <c r="AF676">
        <v>5</v>
      </c>
      <c r="AG676">
        <v>5</v>
      </c>
      <c r="AH676">
        <v>5</v>
      </c>
      <c r="AI676">
        <v>5</v>
      </c>
      <c r="AJ676">
        <v>5</v>
      </c>
      <c r="AK676" t="s">
        <v>182</v>
      </c>
    </row>
    <row r="677" spans="1:37" x14ac:dyDescent="0.25">
      <c r="A677" t="s">
        <v>182</v>
      </c>
      <c r="B677" t="s">
        <v>15</v>
      </c>
      <c r="C677" t="s">
        <v>591</v>
      </c>
      <c r="D677" t="s">
        <v>1866</v>
      </c>
      <c r="E677" t="s">
        <v>1879</v>
      </c>
      <c r="F677" t="s">
        <v>2241</v>
      </c>
      <c r="G677" t="s">
        <v>1868</v>
      </c>
      <c r="H677" t="s">
        <v>1880</v>
      </c>
      <c r="I677" t="s">
        <v>1881</v>
      </c>
      <c r="J677" t="s">
        <v>1866</v>
      </c>
      <c r="K677" t="s">
        <v>1871</v>
      </c>
      <c r="L677" t="s">
        <v>1871</v>
      </c>
      <c r="M677" t="s">
        <v>1871</v>
      </c>
      <c r="N677" t="s">
        <v>1873</v>
      </c>
      <c r="O677" t="s">
        <v>1873</v>
      </c>
      <c r="P677" t="s">
        <v>1871</v>
      </c>
      <c r="Q677" t="s">
        <v>1871</v>
      </c>
      <c r="R677" t="s">
        <v>1871</v>
      </c>
      <c r="S677" t="s">
        <v>1903</v>
      </c>
      <c r="T677" t="s">
        <v>1903</v>
      </c>
      <c r="U677" t="s">
        <v>1877</v>
      </c>
      <c r="V677" t="s">
        <v>1877</v>
      </c>
      <c r="W677">
        <v>0</v>
      </c>
      <c r="X677">
        <v>4</v>
      </c>
      <c r="Y677">
        <v>1</v>
      </c>
      <c r="Z677">
        <v>3</v>
      </c>
      <c r="AA677">
        <v>2</v>
      </c>
      <c r="AB677">
        <v>3</v>
      </c>
      <c r="AC677">
        <v>5</v>
      </c>
      <c r="AD677">
        <v>5</v>
      </c>
      <c r="AE677">
        <v>5</v>
      </c>
      <c r="AF677">
        <v>3</v>
      </c>
      <c r="AG677">
        <v>3</v>
      </c>
      <c r="AH677">
        <v>5</v>
      </c>
      <c r="AI677">
        <v>5</v>
      </c>
      <c r="AJ677">
        <v>5</v>
      </c>
      <c r="AK677" t="s">
        <v>182</v>
      </c>
    </row>
    <row r="678" spans="1:37" x14ac:dyDescent="0.25">
      <c r="A678" t="s">
        <v>183</v>
      </c>
      <c r="B678" t="s">
        <v>15</v>
      </c>
      <c r="C678" t="s">
        <v>524</v>
      </c>
      <c r="D678" t="s">
        <v>1866</v>
      </c>
      <c r="E678" t="s">
        <v>1879</v>
      </c>
      <c r="F678" t="s">
        <v>2218</v>
      </c>
      <c r="G678" t="s">
        <v>1878</v>
      </c>
      <c r="H678" t="s">
        <v>1869</v>
      </c>
      <c r="I678" t="s">
        <v>1881</v>
      </c>
      <c r="J678" t="s">
        <v>1882</v>
      </c>
      <c r="K678" t="s">
        <v>1871</v>
      </c>
      <c r="L678" t="s">
        <v>1871</v>
      </c>
      <c r="M678" t="s">
        <v>1872</v>
      </c>
      <c r="N678" t="s">
        <v>1871</v>
      </c>
      <c r="O678" t="s">
        <v>1871</v>
      </c>
      <c r="P678" t="s">
        <v>1871</v>
      </c>
      <c r="Q678" t="s">
        <v>1871</v>
      </c>
      <c r="R678" t="s">
        <v>1871</v>
      </c>
      <c r="S678" t="s">
        <v>1903</v>
      </c>
      <c r="T678" t="s">
        <v>2478</v>
      </c>
      <c r="U678" t="s">
        <v>1877</v>
      </c>
      <c r="V678" t="s">
        <v>1877</v>
      </c>
      <c r="W678">
        <v>0</v>
      </c>
      <c r="X678">
        <v>4</v>
      </c>
      <c r="Y678">
        <v>1</v>
      </c>
      <c r="Z678">
        <v>2</v>
      </c>
      <c r="AA678">
        <v>3</v>
      </c>
      <c r="AB678">
        <v>3</v>
      </c>
      <c r="AC678">
        <v>5</v>
      </c>
      <c r="AD678">
        <v>5</v>
      </c>
      <c r="AE678">
        <v>4</v>
      </c>
      <c r="AF678">
        <v>5</v>
      </c>
      <c r="AG678">
        <v>5</v>
      </c>
      <c r="AH678">
        <v>5</v>
      </c>
      <c r="AI678">
        <v>5</v>
      </c>
      <c r="AJ678">
        <v>5</v>
      </c>
      <c r="AK678" t="s">
        <v>183</v>
      </c>
    </row>
    <row r="679" spans="1:37" x14ac:dyDescent="0.25">
      <c r="A679" t="s">
        <v>184</v>
      </c>
      <c r="B679" t="s">
        <v>15</v>
      </c>
      <c r="C679" t="s">
        <v>526</v>
      </c>
      <c r="D679" t="s">
        <v>1877</v>
      </c>
      <c r="E679" t="s">
        <v>1884</v>
      </c>
      <c r="F679" t="s">
        <v>2199</v>
      </c>
      <c r="G679" t="s">
        <v>1878</v>
      </c>
      <c r="H679" t="s">
        <v>1880</v>
      </c>
      <c r="I679" t="s">
        <v>1870</v>
      </c>
      <c r="J679" t="s">
        <v>1882</v>
      </c>
      <c r="K679" t="s">
        <v>1871</v>
      </c>
      <c r="L679" t="s">
        <v>1871</v>
      </c>
      <c r="M679" t="s">
        <v>1871</v>
      </c>
      <c r="N679" t="s">
        <v>1871</v>
      </c>
      <c r="O679" t="s">
        <v>1871</v>
      </c>
      <c r="P679" t="s">
        <v>1871</v>
      </c>
      <c r="Q679" t="s">
        <v>1871</v>
      </c>
      <c r="R679" t="s">
        <v>1871</v>
      </c>
      <c r="S679" t="s">
        <v>1903</v>
      </c>
      <c r="T679" t="s">
        <v>1903</v>
      </c>
      <c r="U679" t="s">
        <v>1877</v>
      </c>
      <c r="V679" t="s">
        <v>1877</v>
      </c>
      <c r="W679">
        <v>1</v>
      </c>
      <c r="X679">
        <v>3</v>
      </c>
      <c r="Y679">
        <v>1</v>
      </c>
      <c r="Z679">
        <v>3</v>
      </c>
      <c r="AA679">
        <v>3</v>
      </c>
      <c r="AB679">
        <v>3</v>
      </c>
      <c r="AC679">
        <v>5</v>
      </c>
      <c r="AD679">
        <v>5</v>
      </c>
      <c r="AE679">
        <v>5</v>
      </c>
      <c r="AF679">
        <v>5</v>
      </c>
      <c r="AG679">
        <v>5</v>
      </c>
      <c r="AH679">
        <v>5</v>
      </c>
      <c r="AI679">
        <v>5</v>
      </c>
      <c r="AJ679">
        <v>5</v>
      </c>
      <c r="AK679" t="s">
        <v>184</v>
      </c>
    </row>
    <row r="680" spans="1:37" x14ac:dyDescent="0.25">
      <c r="A680" t="s">
        <v>602</v>
      </c>
      <c r="B680" t="s">
        <v>15</v>
      </c>
      <c r="C680" t="s">
        <v>448</v>
      </c>
      <c r="D680" t="s">
        <v>1877</v>
      </c>
      <c r="E680" t="s">
        <v>1884</v>
      </c>
      <c r="F680" t="s">
        <v>2207</v>
      </c>
      <c r="G680" t="s">
        <v>1878</v>
      </c>
      <c r="H680" t="s">
        <v>1880</v>
      </c>
      <c r="I680" t="s">
        <v>1870</v>
      </c>
      <c r="J680" t="s">
        <v>1882</v>
      </c>
      <c r="K680" t="s">
        <v>1871</v>
      </c>
      <c r="L680" t="s">
        <v>1871</v>
      </c>
      <c r="M680" t="s">
        <v>1872</v>
      </c>
      <c r="N680" t="s">
        <v>1872</v>
      </c>
      <c r="O680" t="s">
        <v>1871</v>
      </c>
      <c r="P680" t="s">
        <v>1871</v>
      </c>
      <c r="Q680" t="s">
        <v>1871</v>
      </c>
      <c r="R680" t="s">
        <v>1871</v>
      </c>
      <c r="S680" t="s">
        <v>2479</v>
      </c>
      <c r="T680" t="s">
        <v>2480</v>
      </c>
      <c r="U680" t="s">
        <v>1877</v>
      </c>
      <c r="V680" t="s">
        <v>1877</v>
      </c>
      <c r="W680">
        <v>1</v>
      </c>
      <c r="X680">
        <v>3</v>
      </c>
      <c r="Y680">
        <v>1</v>
      </c>
      <c r="Z680">
        <v>3</v>
      </c>
      <c r="AA680">
        <v>3</v>
      </c>
      <c r="AB680">
        <v>3</v>
      </c>
      <c r="AC680">
        <v>5</v>
      </c>
      <c r="AD680">
        <v>5</v>
      </c>
      <c r="AE680">
        <v>4</v>
      </c>
      <c r="AF680">
        <v>4</v>
      </c>
      <c r="AG680">
        <v>5</v>
      </c>
      <c r="AH680">
        <v>5</v>
      </c>
      <c r="AI680">
        <v>5</v>
      </c>
      <c r="AJ680">
        <v>5</v>
      </c>
      <c r="AK680" t="s">
        <v>602</v>
      </c>
    </row>
    <row r="681" spans="1:37" x14ac:dyDescent="0.25">
      <c r="A681" t="s">
        <v>1444</v>
      </c>
      <c r="B681" t="s">
        <v>33</v>
      </c>
      <c r="C681" t="s">
        <v>524</v>
      </c>
      <c r="D681" t="s">
        <v>1877</v>
      </c>
      <c r="E681" t="s">
        <v>1879</v>
      </c>
      <c r="F681" t="s">
        <v>2353</v>
      </c>
      <c r="G681" t="s">
        <v>1868</v>
      </c>
      <c r="H681" t="s">
        <v>1887</v>
      </c>
      <c r="I681" t="s">
        <v>1883</v>
      </c>
      <c r="J681" t="s">
        <v>1882</v>
      </c>
      <c r="K681" t="s">
        <v>1871</v>
      </c>
      <c r="L681" t="s">
        <v>1871</v>
      </c>
      <c r="M681" t="s">
        <v>1871</v>
      </c>
      <c r="N681" t="s">
        <v>1871</v>
      </c>
      <c r="O681" t="s">
        <v>1871</v>
      </c>
      <c r="P681" t="s">
        <v>1871</v>
      </c>
      <c r="Q681" t="s">
        <v>1871</v>
      </c>
      <c r="R681" t="s">
        <v>1871</v>
      </c>
      <c r="S681" t="s">
        <v>1889</v>
      </c>
      <c r="T681" t="s">
        <v>2481</v>
      </c>
      <c r="U681" t="s">
        <v>1877</v>
      </c>
      <c r="V681" t="s">
        <v>1877</v>
      </c>
      <c r="W681">
        <v>1</v>
      </c>
      <c r="X681">
        <v>4</v>
      </c>
      <c r="Y681">
        <v>1</v>
      </c>
      <c r="AA681">
        <v>2</v>
      </c>
      <c r="AB681">
        <v>3</v>
      </c>
      <c r="AC681">
        <v>5</v>
      </c>
      <c r="AD681">
        <v>5</v>
      </c>
      <c r="AE681">
        <v>5</v>
      </c>
      <c r="AF681">
        <v>5</v>
      </c>
      <c r="AG681">
        <v>5</v>
      </c>
      <c r="AH681">
        <v>5</v>
      </c>
      <c r="AI681">
        <v>5</v>
      </c>
      <c r="AJ681">
        <v>5</v>
      </c>
      <c r="AK681" t="s">
        <v>1444</v>
      </c>
    </row>
    <row r="682" spans="1:37" x14ac:dyDescent="0.25">
      <c r="A682" t="s">
        <v>745</v>
      </c>
      <c r="B682" t="s">
        <v>33</v>
      </c>
      <c r="C682" t="s">
        <v>526</v>
      </c>
      <c r="D682" t="s">
        <v>1877</v>
      </c>
      <c r="E682" t="s">
        <v>1879</v>
      </c>
      <c r="F682" t="s">
        <v>2199</v>
      </c>
      <c r="G682" t="s">
        <v>1878</v>
      </c>
      <c r="H682" t="s">
        <v>1880</v>
      </c>
      <c r="I682" t="s">
        <v>1870</v>
      </c>
      <c r="J682" t="s">
        <v>1866</v>
      </c>
      <c r="K682" t="s">
        <v>1871</v>
      </c>
      <c r="L682" t="s">
        <v>1871</v>
      </c>
      <c r="M682" t="s">
        <v>1872</v>
      </c>
      <c r="N682" t="s">
        <v>1871</v>
      </c>
      <c r="O682" t="s">
        <v>1873</v>
      </c>
      <c r="P682" t="s">
        <v>1871</v>
      </c>
      <c r="Q682" t="s">
        <v>1871</v>
      </c>
      <c r="R682" t="s">
        <v>1871</v>
      </c>
      <c r="S682" t="s">
        <v>2482</v>
      </c>
      <c r="T682" t="s">
        <v>2483</v>
      </c>
      <c r="U682" t="s">
        <v>1877</v>
      </c>
      <c r="V682" t="s">
        <v>1877</v>
      </c>
      <c r="W682">
        <v>1</v>
      </c>
      <c r="X682">
        <v>4</v>
      </c>
      <c r="Y682">
        <v>1</v>
      </c>
      <c r="Z682">
        <v>3</v>
      </c>
      <c r="AA682">
        <v>3</v>
      </c>
      <c r="AB682">
        <v>3</v>
      </c>
      <c r="AC682">
        <v>5</v>
      </c>
      <c r="AD682">
        <v>5</v>
      </c>
      <c r="AE682">
        <v>4</v>
      </c>
      <c r="AF682">
        <v>5</v>
      </c>
      <c r="AG682">
        <v>3</v>
      </c>
      <c r="AH682">
        <v>5</v>
      </c>
      <c r="AI682">
        <v>5</v>
      </c>
      <c r="AJ682">
        <v>5</v>
      </c>
      <c r="AK682" t="s">
        <v>745</v>
      </c>
    </row>
    <row r="683" spans="1:37" x14ac:dyDescent="0.25">
      <c r="A683" t="s">
        <v>745</v>
      </c>
      <c r="B683" t="s">
        <v>33</v>
      </c>
      <c r="C683" t="s">
        <v>526</v>
      </c>
      <c r="D683" t="s">
        <v>1877</v>
      </c>
      <c r="E683" t="s">
        <v>1884</v>
      </c>
      <c r="F683" t="s">
        <v>2484</v>
      </c>
      <c r="G683" t="s">
        <v>1868</v>
      </c>
      <c r="H683" t="s">
        <v>1869</v>
      </c>
      <c r="I683" t="s">
        <v>1870</v>
      </c>
      <c r="J683" t="s">
        <v>1882</v>
      </c>
      <c r="K683" t="s">
        <v>1871</v>
      </c>
      <c r="L683" t="s">
        <v>1871</v>
      </c>
      <c r="M683" t="s">
        <v>1872</v>
      </c>
      <c r="N683" t="s">
        <v>1873</v>
      </c>
      <c r="O683" t="s">
        <v>1873</v>
      </c>
      <c r="P683" t="s">
        <v>1871</v>
      </c>
      <c r="Q683" t="s">
        <v>1871</v>
      </c>
      <c r="R683" t="s">
        <v>1871</v>
      </c>
      <c r="S683" t="s">
        <v>1911</v>
      </c>
      <c r="T683" t="s">
        <v>2485</v>
      </c>
      <c r="U683" t="s">
        <v>1877</v>
      </c>
      <c r="V683" t="s">
        <v>1877</v>
      </c>
      <c r="W683">
        <v>1</v>
      </c>
      <c r="X683">
        <v>3</v>
      </c>
      <c r="Y683">
        <v>1</v>
      </c>
      <c r="Z683">
        <v>2</v>
      </c>
      <c r="AA683">
        <v>2</v>
      </c>
      <c r="AB683">
        <v>3</v>
      </c>
      <c r="AC683">
        <v>5</v>
      </c>
      <c r="AD683">
        <v>5</v>
      </c>
      <c r="AE683">
        <v>4</v>
      </c>
      <c r="AF683">
        <v>3</v>
      </c>
      <c r="AG683">
        <v>3</v>
      </c>
      <c r="AH683">
        <v>5</v>
      </c>
      <c r="AI683">
        <v>5</v>
      </c>
      <c r="AJ683">
        <v>5</v>
      </c>
      <c r="AK683" t="s">
        <v>745</v>
      </c>
    </row>
    <row r="684" spans="1:37" x14ac:dyDescent="0.25">
      <c r="A684" t="s">
        <v>747</v>
      </c>
      <c r="B684" t="s">
        <v>33</v>
      </c>
      <c r="C684" t="s">
        <v>528</v>
      </c>
      <c r="D684" t="s">
        <v>1866</v>
      </c>
      <c r="E684" t="s">
        <v>1879</v>
      </c>
      <c r="F684" t="s">
        <v>2269</v>
      </c>
      <c r="G684" t="s">
        <v>1868</v>
      </c>
      <c r="H684" t="s">
        <v>1880</v>
      </c>
      <c r="I684" t="s">
        <v>1870</v>
      </c>
      <c r="J684" t="s">
        <v>1866</v>
      </c>
      <c r="K684" t="s">
        <v>1871</v>
      </c>
      <c r="L684" t="s">
        <v>1871</v>
      </c>
      <c r="M684" t="s">
        <v>1872</v>
      </c>
      <c r="N684" t="s">
        <v>1872</v>
      </c>
      <c r="O684" t="s">
        <v>1872</v>
      </c>
      <c r="P684" t="s">
        <v>1871</v>
      </c>
      <c r="Q684" t="s">
        <v>1871</v>
      </c>
      <c r="R684" t="s">
        <v>1871</v>
      </c>
      <c r="S684" t="s">
        <v>1892</v>
      </c>
      <c r="T684" t="s">
        <v>2486</v>
      </c>
      <c r="U684" t="s">
        <v>1876</v>
      </c>
      <c r="W684">
        <v>0</v>
      </c>
      <c r="X684">
        <v>4</v>
      </c>
      <c r="Y684">
        <v>1</v>
      </c>
      <c r="Z684">
        <v>3</v>
      </c>
      <c r="AA684">
        <v>2</v>
      </c>
      <c r="AB684">
        <v>2</v>
      </c>
      <c r="AC684">
        <v>5</v>
      </c>
      <c r="AD684">
        <v>5</v>
      </c>
      <c r="AE684">
        <v>4</v>
      </c>
      <c r="AF684">
        <v>4</v>
      </c>
      <c r="AG684">
        <v>4</v>
      </c>
      <c r="AH684">
        <v>5</v>
      </c>
      <c r="AI684">
        <v>5</v>
      </c>
      <c r="AJ684">
        <v>5</v>
      </c>
      <c r="AK684" t="s">
        <v>747</v>
      </c>
    </row>
    <row r="685" spans="1:37" x14ac:dyDescent="0.25">
      <c r="A685" t="s">
        <v>747</v>
      </c>
      <c r="B685" t="s">
        <v>33</v>
      </c>
      <c r="C685" t="s">
        <v>528</v>
      </c>
      <c r="D685" t="s">
        <v>1866</v>
      </c>
      <c r="E685" t="s">
        <v>1867</v>
      </c>
      <c r="F685" t="s">
        <v>2269</v>
      </c>
      <c r="G685" t="s">
        <v>1868</v>
      </c>
      <c r="H685" t="s">
        <v>1869</v>
      </c>
      <c r="I685" t="s">
        <v>1870</v>
      </c>
      <c r="J685" t="s">
        <v>1882</v>
      </c>
      <c r="K685" t="s">
        <v>1871</v>
      </c>
      <c r="L685" t="s">
        <v>1871</v>
      </c>
      <c r="M685" t="s">
        <v>1871</v>
      </c>
      <c r="N685" t="s">
        <v>1871</v>
      </c>
      <c r="O685" t="s">
        <v>1871</v>
      </c>
      <c r="P685" t="s">
        <v>1871</v>
      </c>
      <c r="Q685" t="s">
        <v>1871</v>
      </c>
      <c r="R685" t="s">
        <v>1871</v>
      </c>
      <c r="S685" t="s">
        <v>2487</v>
      </c>
      <c r="T685" t="s">
        <v>2488</v>
      </c>
      <c r="U685" t="s">
        <v>1877</v>
      </c>
      <c r="W685">
        <v>0</v>
      </c>
      <c r="X685">
        <v>5</v>
      </c>
      <c r="Y685">
        <v>1</v>
      </c>
      <c r="Z685">
        <v>2</v>
      </c>
      <c r="AA685">
        <v>2</v>
      </c>
      <c r="AB685">
        <v>3</v>
      </c>
      <c r="AC685">
        <v>5</v>
      </c>
      <c r="AD685">
        <v>5</v>
      </c>
      <c r="AE685">
        <v>5</v>
      </c>
      <c r="AF685">
        <v>5</v>
      </c>
      <c r="AG685">
        <v>5</v>
      </c>
      <c r="AH685">
        <v>5</v>
      </c>
      <c r="AI685">
        <v>5</v>
      </c>
      <c r="AJ685">
        <v>5</v>
      </c>
      <c r="AK685" t="s">
        <v>747</v>
      </c>
    </row>
    <row r="686" spans="1:37" x14ac:dyDescent="0.25">
      <c r="A686" t="s">
        <v>932</v>
      </c>
      <c r="B686" t="s">
        <v>35</v>
      </c>
      <c r="C686" t="s">
        <v>822</v>
      </c>
      <c r="D686" t="s">
        <v>1877</v>
      </c>
      <c r="E686" t="s">
        <v>1879</v>
      </c>
      <c r="F686" t="s">
        <v>2226</v>
      </c>
      <c r="G686" t="s">
        <v>1868</v>
      </c>
      <c r="H686" t="s">
        <v>1869</v>
      </c>
      <c r="I686" t="s">
        <v>1870</v>
      </c>
      <c r="J686" t="s">
        <v>1882</v>
      </c>
      <c r="K686" t="s">
        <v>1871</v>
      </c>
      <c r="L686" t="s">
        <v>1871</v>
      </c>
      <c r="M686" t="s">
        <v>1872</v>
      </c>
      <c r="N686" t="s">
        <v>1872</v>
      </c>
      <c r="O686" t="s">
        <v>1871</v>
      </c>
      <c r="P686" t="s">
        <v>1871</v>
      </c>
      <c r="Q686" t="s">
        <v>1871</v>
      </c>
      <c r="R686" t="s">
        <v>1871</v>
      </c>
      <c r="S686" t="s">
        <v>2487</v>
      </c>
      <c r="T686" t="s">
        <v>2489</v>
      </c>
      <c r="U686" t="s">
        <v>1877</v>
      </c>
      <c r="V686" t="s">
        <v>1866</v>
      </c>
      <c r="W686">
        <v>1</v>
      </c>
      <c r="X686">
        <v>4</v>
      </c>
      <c r="Y686">
        <v>1</v>
      </c>
      <c r="Z686">
        <v>2</v>
      </c>
      <c r="AA686">
        <v>2</v>
      </c>
      <c r="AB686">
        <v>3</v>
      </c>
      <c r="AC686">
        <v>5</v>
      </c>
      <c r="AD686">
        <v>5</v>
      </c>
      <c r="AE686">
        <v>4</v>
      </c>
      <c r="AF686">
        <v>4</v>
      </c>
      <c r="AG686">
        <v>5</v>
      </c>
      <c r="AH686">
        <v>5</v>
      </c>
      <c r="AI686">
        <v>5</v>
      </c>
      <c r="AJ686">
        <v>5</v>
      </c>
      <c r="AK686" t="s">
        <v>932</v>
      </c>
    </row>
    <row r="687" spans="1:37" x14ac:dyDescent="0.25">
      <c r="A687" t="s">
        <v>875</v>
      </c>
      <c r="B687" t="s">
        <v>36</v>
      </c>
      <c r="C687" t="s">
        <v>365</v>
      </c>
      <c r="D687" t="s">
        <v>1877</v>
      </c>
      <c r="E687" t="s">
        <v>1884</v>
      </c>
      <c r="F687" t="s">
        <v>2196</v>
      </c>
      <c r="G687" t="s">
        <v>1878</v>
      </c>
      <c r="H687" t="s">
        <v>1869</v>
      </c>
      <c r="I687" t="s">
        <v>1870</v>
      </c>
      <c r="J687" t="s">
        <v>1882</v>
      </c>
      <c r="K687" t="s">
        <v>1871</v>
      </c>
      <c r="L687" t="s">
        <v>1871</v>
      </c>
      <c r="M687" t="s">
        <v>1871</v>
      </c>
      <c r="N687" t="s">
        <v>1871</v>
      </c>
      <c r="O687" t="s">
        <v>1871</v>
      </c>
      <c r="P687" t="s">
        <v>1871</v>
      </c>
      <c r="Q687" t="s">
        <v>1871</v>
      </c>
      <c r="R687" t="s">
        <v>1871</v>
      </c>
      <c r="S687" t="s">
        <v>2490</v>
      </c>
      <c r="T687" t="s">
        <v>2491</v>
      </c>
      <c r="U687" t="s">
        <v>1877</v>
      </c>
      <c r="V687" t="s">
        <v>1877</v>
      </c>
      <c r="W687">
        <v>1</v>
      </c>
      <c r="X687">
        <v>3</v>
      </c>
      <c r="Y687">
        <v>1</v>
      </c>
      <c r="Z687">
        <v>2</v>
      </c>
      <c r="AA687">
        <v>3</v>
      </c>
      <c r="AB687">
        <v>3</v>
      </c>
      <c r="AC687">
        <v>5</v>
      </c>
      <c r="AD687">
        <v>5</v>
      </c>
      <c r="AE687">
        <v>5</v>
      </c>
      <c r="AF687">
        <v>5</v>
      </c>
      <c r="AG687">
        <v>5</v>
      </c>
      <c r="AH687">
        <v>5</v>
      </c>
      <c r="AI687">
        <v>5</v>
      </c>
      <c r="AJ687">
        <v>5</v>
      </c>
      <c r="AK687" t="s">
        <v>875</v>
      </c>
    </row>
    <row r="688" spans="1:37" x14ac:dyDescent="0.25">
      <c r="A688" t="s">
        <v>875</v>
      </c>
      <c r="B688" t="s">
        <v>36</v>
      </c>
      <c r="C688" t="s">
        <v>365</v>
      </c>
      <c r="D688" t="s">
        <v>1877</v>
      </c>
      <c r="E688" t="s">
        <v>1879</v>
      </c>
      <c r="F688" t="s">
        <v>2196</v>
      </c>
      <c r="G688" t="s">
        <v>1878</v>
      </c>
      <c r="H688" t="s">
        <v>1869</v>
      </c>
      <c r="I688" t="s">
        <v>1870</v>
      </c>
      <c r="J688" t="s">
        <v>1882</v>
      </c>
      <c r="K688" t="s">
        <v>1871</v>
      </c>
      <c r="L688" t="s">
        <v>1871</v>
      </c>
      <c r="M688" t="s">
        <v>1872</v>
      </c>
      <c r="N688" t="s">
        <v>1871</v>
      </c>
      <c r="O688" t="s">
        <v>1873</v>
      </c>
      <c r="P688" t="s">
        <v>1871</v>
      </c>
      <c r="Q688" t="s">
        <v>1871</v>
      </c>
      <c r="R688" t="s">
        <v>1871</v>
      </c>
      <c r="S688" t="s">
        <v>2492</v>
      </c>
      <c r="T688" t="s">
        <v>2493</v>
      </c>
      <c r="U688" t="s">
        <v>1877</v>
      </c>
      <c r="V688" t="s">
        <v>1877</v>
      </c>
      <c r="W688">
        <v>1</v>
      </c>
      <c r="X688">
        <v>4</v>
      </c>
      <c r="Y688">
        <v>1</v>
      </c>
      <c r="Z688">
        <v>2</v>
      </c>
      <c r="AA688">
        <v>3</v>
      </c>
      <c r="AB688">
        <v>3</v>
      </c>
      <c r="AC688">
        <v>5</v>
      </c>
      <c r="AD688">
        <v>5</v>
      </c>
      <c r="AE688">
        <v>4</v>
      </c>
      <c r="AF688">
        <v>5</v>
      </c>
      <c r="AG688">
        <v>3</v>
      </c>
      <c r="AH688">
        <v>5</v>
      </c>
      <c r="AI688">
        <v>5</v>
      </c>
      <c r="AJ688">
        <v>5</v>
      </c>
      <c r="AK688" t="s">
        <v>875</v>
      </c>
    </row>
    <row r="689" spans="1:37" x14ac:dyDescent="0.25">
      <c r="A689" t="s">
        <v>878</v>
      </c>
      <c r="B689" t="s">
        <v>36</v>
      </c>
      <c r="C689" t="s">
        <v>450</v>
      </c>
      <c r="D689" t="s">
        <v>1877</v>
      </c>
      <c r="E689" t="s">
        <v>1867</v>
      </c>
      <c r="F689" t="s">
        <v>2494</v>
      </c>
      <c r="G689" t="s">
        <v>1878</v>
      </c>
      <c r="H689" t="s">
        <v>1880</v>
      </c>
      <c r="I689" t="s">
        <v>1870</v>
      </c>
      <c r="J689" t="s">
        <v>1882</v>
      </c>
      <c r="K689" t="s">
        <v>1871</v>
      </c>
      <c r="L689" t="s">
        <v>1871</v>
      </c>
      <c r="M689" t="s">
        <v>1871</v>
      </c>
      <c r="N689" t="s">
        <v>1871</v>
      </c>
      <c r="O689" t="s">
        <v>1871</v>
      </c>
      <c r="P689" t="s">
        <v>1871</v>
      </c>
      <c r="Q689" t="s">
        <v>1871</v>
      </c>
      <c r="R689" t="s">
        <v>1871</v>
      </c>
      <c r="S689" t="s">
        <v>2495</v>
      </c>
      <c r="T689" t="s">
        <v>2496</v>
      </c>
      <c r="U689" t="s">
        <v>1877</v>
      </c>
      <c r="V689" t="s">
        <v>1866</v>
      </c>
      <c r="W689">
        <v>1</v>
      </c>
      <c r="X689">
        <v>5</v>
      </c>
      <c r="Y689">
        <v>1</v>
      </c>
      <c r="Z689">
        <v>3</v>
      </c>
      <c r="AA689">
        <v>3</v>
      </c>
      <c r="AB689">
        <v>3</v>
      </c>
      <c r="AC689">
        <v>5</v>
      </c>
      <c r="AD689">
        <v>5</v>
      </c>
      <c r="AE689">
        <v>5</v>
      </c>
      <c r="AF689">
        <v>5</v>
      </c>
      <c r="AG689">
        <v>5</v>
      </c>
      <c r="AH689">
        <v>5</v>
      </c>
      <c r="AI689">
        <v>5</v>
      </c>
      <c r="AJ689">
        <v>5</v>
      </c>
      <c r="AK689" t="s">
        <v>878</v>
      </c>
    </row>
    <row r="690" spans="1:37" x14ac:dyDescent="0.25">
      <c r="A690" t="s">
        <v>879</v>
      </c>
      <c r="B690" t="s">
        <v>36</v>
      </c>
      <c r="C690" t="s">
        <v>452</v>
      </c>
      <c r="D690" t="s">
        <v>1877</v>
      </c>
      <c r="E690" t="s">
        <v>1867</v>
      </c>
      <c r="F690" t="s">
        <v>2497</v>
      </c>
      <c r="G690" t="s">
        <v>1878</v>
      </c>
      <c r="H690" t="s">
        <v>1880</v>
      </c>
      <c r="I690" t="s">
        <v>1870</v>
      </c>
      <c r="J690" t="s">
        <v>1882</v>
      </c>
      <c r="K690" t="s">
        <v>1871</v>
      </c>
      <c r="L690" t="s">
        <v>1871</v>
      </c>
      <c r="M690" t="s">
        <v>1871</v>
      </c>
      <c r="N690" t="s">
        <v>1871</v>
      </c>
      <c r="O690" t="s">
        <v>1871</v>
      </c>
      <c r="P690" t="s">
        <v>1871</v>
      </c>
      <c r="Q690" t="s">
        <v>1871</v>
      </c>
      <c r="R690" t="s">
        <v>1871</v>
      </c>
      <c r="S690" t="s">
        <v>2498</v>
      </c>
      <c r="T690" t="s">
        <v>2499</v>
      </c>
      <c r="U690" t="s">
        <v>1877</v>
      </c>
      <c r="V690" t="s">
        <v>1866</v>
      </c>
      <c r="W690">
        <v>1</v>
      </c>
      <c r="X690">
        <v>5</v>
      </c>
      <c r="Y690">
        <v>1</v>
      </c>
      <c r="Z690">
        <v>3</v>
      </c>
      <c r="AA690">
        <v>3</v>
      </c>
      <c r="AB690">
        <v>3</v>
      </c>
      <c r="AC690">
        <v>5</v>
      </c>
      <c r="AD690">
        <v>5</v>
      </c>
      <c r="AE690">
        <v>5</v>
      </c>
      <c r="AF690">
        <v>5</v>
      </c>
      <c r="AG690">
        <v>5</v>
      </c>
      <c r="AH690">
        <v>5</v>
      </c>
      <c r="AI690">
        <v>5</v>
      </c>
      <c r="AJ690">
        <v>5</v>
      </c>
      <c r="AK690" t="s">
        <v>879</v>
      </c>
    </row>
    <row r="691" spans="1:37" x14ac:dyDescent="0.25">
      <c r="A691" t="s">
        <v>879</v>
      </c>
      <c r="B691" t="s">
        <v>36</v>
      </c>
      <c r="C691" t="s">
        <v>452</v>
      </c>
      <c r="D691" t="s">
        <v>1877</v>
      </c>
      <c r="E691" t="s">
        <v>1894</v>
      </c>
      <c r="F691" t="s">
        <v>2199</v>
      </c>
      <c r="G691" t="s">
        <v>1878</v>
      </c>
      <c r="H691" t="s">
        <v>1869</v>
      </c>
      <c r="I691" t="s">
        <v>1870</v>
      </c>
      <c r="J691" t="s">
        <v>1866</v>
      </c>
      <c r="K691" t="s">
        <v>1871</v>
      </c>
      <c r="L691" t="s">
        <v>1871</v>
      </c>
      <c r="M691" t="s">
        <v>1872</v>
      </c>
      <c r="N691" t="s">
        <v>1873</v>
      </c>
      <c r="O691" t="s">
        <v>1873</v>
      </c>
      <c r="P691" t="s">
        <v>1871</v>
      </c>
      <c r="Q691" t="s">
        <v>1871</v>
      </c>
      <c r="R691" t="s">
        <v>1871</v>
      </c>
      <c r="S691" t="s">
        <v>2210</v>
      </c>
      <c r="T691" t="s">
        <v>2500</v>
      </c>
      <c r="U691" t="s">
        <v>1877</v>
      </c>
      <c r="V691" t="s">
        <v>1866</v>
      </c>
      <c r="W691">
        <v>1</v>
      </c>
      <c r="X691">
        <v>1</v>
      </c>
      <c r="Y691">
        <v>1</v>
      </c>
      <c r="Z691">
        <v>2</v>
      </c>
      <c r="AA691">
        <v>3</v>
      </c>
      <c r="AB691">
        <v>3</v>
      </c>
      <c r="AC691">
        <v>5</v>
      </c>
      <c r="AD691">
        <v>5</v>
      </c>
      <c r="AE691">
        <v>4</v>
      </c>
      <c r="AF691">
        <v>3</v>
      </c>
      <c r="AG691">
        <v>3</v>
      </c>
      <c r="AH691">
        <v>5</v>
      </c>
      <c r="AI691">
        <v>5</v>
      </c>
      <c r="AJ691">
        <v>5</v>
      </c>
      <c r="AK691" t="s">
        <v>879</v>
      </c>
    </row>
    <row r="692" spans="1:37" x14ac:dyDescent="0.25">
      <c r="A692" t="s">
        <v>185</v>
      </c>
      <c r="B692" t="s">
        <v>38</v>
      </c>
      <c r="C692" t="s">
        <v>368</v>
      </c>
      <c r="D692" t="s">
        <v>1877</v>
      </c>
      <c r="E692" t="s">
        <v>1884</v>
      </c>
      <c r="F692" t="s">
        <v>2199</v>
      </c>
      <c r="G692" t="s">
        <v>1878</v>
      </c>
      <c r="H692" t="s">
        <v>1869</v>
      </c>
      <c r="I692" t="s">
        <v>1870</v>
      </c>
      <c r="J692" t="s">
        <v>1882</v>
      </c>
      <c r="K692" t="s">
        <v>1871</v>
      </c>
      <c r="L692" t="s">
        <v>1871</v>
      </c>
      <c r="M692" t="s">
        <v>1871</v>
      </c>
      <c r="N692" t="s">
        <v>1871</v>
      </c>
      <c r="O692" t="s">
        <v>1871</v>
      </c>
      <c r="P692" t="s">
        <v>1871</v>
      </c>
      <c r="Q692" t="s">
        <v>1871</v>
      </c>
      <c r="R692" t="s">
        <v>1871</v>
      </c>
      <c r="S692" t="s">
        <v>1903</v>
      </c>
      <c r="T692" t="s">
        <v>2501</v>
      </c>
      <c r="U692" t="s">
        <v>1877</v>
      </c>
      <c r="V692" t="s">
        <v>1877</v>
      </c>
      <c r="W692">
        <v>1</v>
      </c>
      <c r="X692">
        <v>3</v>
      </c>
      <c r="Y692">
        <v>1</v>
      </c>
      <c r="Z692">
        <v>2</v>
      </c>
      <c r="AA692">
        <v>3</v>
      </c>
      <c r="AB692">
        <v>3</v>
      </c>
      <c r="AC692">
        <v>5</v>
      </c>
      <c r="AD692">
        <v>5</v>
      </c>
      <c r="AE692">
        <v>5</v>
      </c>
      <c r="AF692">
        <v>5</v>
      </c>
      <c r="AG692">
        <v>5</v>
      </c>
      <c r="AH692">
        <v>5</v>
      </c>
      <c r="AI692">
        <v>5</v>
      </c>
      <c r="AJ692">
        <v>5</v>
      </c>
      <c r="AK692" t="s">
        <v>185</v>
      </c>
    </row>
    <row r="693" spans="1:37" x14ac:dyDescent="0.25">
      <c r="A693" t="s">
        <v>185</v>
      </c>
      <c r="B693" t="s">
        <v>38</v>
      </c>
      <c r="C693" t="s">
        <v>368</v>
      </c>
      <c r="D693" t="s">
        <v>1877</v>
      </c>
      <c r="E693" t="s">
        <v>1884</v>
      </c>
      <c r="F693" t="s">
        <v>2199</v>
      </c>
      <c r="G693" t="s">
        <v>1878</v>
      </c>
      <c r="H693" t="s">
        <v>1880</v>
      </c>
      <c r="I693" t="s">
        <v>1870</v>
      </c>
      <c r="J693" t="s">
        <v>1882</v>
      </c>
      <c r="K693" t="s">
        <v>1871</v>
      </c>
      <c r="L693" t="s">
        <v>1871</v>
      </c>
      <c r="M693" t="s">
        <v>1871</v>
      </c>
      <c r="N693" t="s">
        <v>1871</v>
      </c>
      <c r="O693" t="s">
        <v>1871</v>
      </c>
      <c r="P693" t="s">
        <v>1871</v>
      </c>
      <c r="Q693" t="s">
        <v>1871</v>
      </c>
      <c r="R693" t="s">
        <v>1871</v>
      </c>
      <c r="S693" t="s">
        <v>1903</v>
      </c>
      <c r="T693" t="s">
        <v>2502</v>
      </c>
      <c r="U693" t="s">
        <v>1877</v>
      </c>
      <c r="V693" t="s">
        <v>1877</v>
      </c>
      <c r="W693">
        <v>1</v>
      </c>
      <c r="X693">
        <v>3</v>
      </c>
      <c r="Y693">
        <v>1</v>
      </c>
      <c r="Z693">
        <v>3</v>
      </c>
      <c r="AA693">
        <v>3</v>
      </c>
      <c r="AB693">
        <v>3</v>
      </c>
      <c r="AC693">
        <v>5</v>
      </c>
      <c r="AD693">
        <v>5</v>
      </c>
      <c r="AE693">
        <v>5</v>
      </c>
      <c r="AF693">
        <v>5</v>
      </c>
      <c r="AG693">
        <v>5</v>
      </c>
      <c r="AH693">
        <v>5</v>
      </c>
      <c r="AI693">
        <v>5</v>
      </c>
      <c r="AJ693">
        <v>5</v>
      </c>
      <c r="AK693" t="s">
        <v>185</v>
      </c>
    </row>
    <row r="694" spans="1:37" x14ac:dyDescent="0.25">
      <c r="A694" t="s">
        <v>185</v>
      </c>
      <c r="B694" t="s">
        <v>38</v>
      </c>
      <c r="C694" t="s">
        <v>368</v>
      </c>
      <c r="D694" t="s">
        <v>1877</v>
      </c>
      <c r="E694" t="s">
        <v>1884</v>
      </c>
      <c r="F694" t="s">
        <v>2503</v>
      </c>
      <c r="G694" t="s">
        <v>1878</v>
      </c>
      <c r="H694" t="s">
        <v>1880</v>
      </c>
      <c r="I694" t="s">
        <v>1870</v>
      </c>
      <c r="J694" t="s">
        <v>1882</v>
      </c>
      <c r="K694" t="s">
        <v>1871</v>
      </c>
      <c r="L694" t="s">
        <v>1871</v>
      </c>
      <c r="M694" t="s">
        <v>1871</v>
      </c>
      <c r="N694" t="s">
        <v>1871</v>
      </c>
      <c r="O694" t="s">
        <v>1871</v>
      </c>
      <c r="P694" t="s">
        <v>1871</v>
      </c>
      <c r="Q694" t="s">
        <v>1871</v>
      </c>
      <c r="R694" t="s">
        <v>1871</v>
      </c>
      <c r="S694" t="s">
        <v>2504</v>
      </c>
      <c r="T694" t="s">
        <v>2505</v>
      </c>
      <c r="U694" t="s">
        <v>1877</v>
      </c>
      <c r="V694" t="s">
        <v>1877</v>
      </c>
      <c r="W694">
        <v>1</v>
      </c>
      <c r="X694">
        <v>3</v>
      </c>
      <c r="Y694">
        <v>1</v>
      </c>
      <c r="Z694">
        <v>3</v>
      </c>
      <c r="AA694">
        <v>3</v>
      </c>
      <c r="AB694">
        <v>3</v>
      </c>
      <c r="AC694">
        <v>5</v>
      </c>
      <c r="AD694">
        <v>5</v>
      </c>
      <c r="AE694">
        <v>5</v>
      </c>
      <c r="AF694">
        <v>5</v>
      </c>
      <c r="AG694">
        <v>5</v>
      </c>
      <c r="AH694">
        <v>5</v>
      </c>
      <c r="AI694">
        <v>5</v>
      </c>
      <c r="AJ694">
        <v>5</v>
      </c>
      <c r="AK694" t="s">
        <v>185</v>
      </c>
    </row>
    <row r="695" spans="1:37" x14ac:dyDescent="0.25">
      <c r="A695" t="s">
        <v>185</v>
      </c>
      <c r="B695" t="s">
        <v>38</v>
      </c>
      <c r="C695" t="s">
        <v>368</v>
      </c>
      <c r="D695" t="s">
        <v>1877</v>
      </c>
      <c r="E695" t="s">
        <v>1879</v>
      </c>
      <c r="F695" t="s">
        <v>2506</v>
      </c>
      <c r="G695" t="s">
        <v>1878</v>
      </c>
      <c r="H695" t="s">
        <v>1880</v>
      </c>
      <c r="I695" t="s">
        <v>1870</v>
      </c>
      <c r="J695" t="s">
        <v>1882</v>
      </c>
      <c r="K695" t="s">
        <v>1871</v>
      </c>
      <c r="L695" t="s">
        <v>1871</v>
      </c>
      <c r="M695" t="s">
        <v>1871</v>
      </c>
      <c r="N695" t="s">
        <v>1872</v>
      </c>
      <c r="O695" t="s">
        <v>1872</v>
      </c>
      <c r="P695" t="s">
        <v>1871</v>
      </c>
      <c r="Q695" t="s">
        <v>1871</v>
      </c>
      <c r="R695" t="s">
        <v>1871</v>
      </c>
      <c r="S695" t="s">
        <v>1902</v>
      </c>
      <c r="T695" t="s">
        <v>2507</v>
      </c>
      <c r="U695" t="s">
        <v>1877</v>
      </c>
      <c r="V695" t="s">
        <v>1877</v>
      </c>
      <c r="W695">
        <v>1</v>
      </c>
      <c r="X695">
        <v>4</v>
      </c>
      <c r="Y695">
        <v>1</v>
      </c>
      <c r="Z695">
        <v>3</v>
      </c>
      <c r="AA695">
        <v>3</v>
      </c>
      <c r="AB695">
        <v>3</v>
      </c>
      <c r="AC695">
        <v>5</v>
      </c>
      <c r="AD695">
        <v>5</v>
      </c>
      <c r="AE695">
        <v>5</v>
      </c>
      <c r="AF695">
        <v>4</v>
      </c>
      <c r="AG695">
        <v>4</v>
      </c>
      <c r="AH695">
        <v>5</v>
      </c>
      <c r="AI695">
        <v>5</v>
      </c>
      <c r="AJ695">
        <v>5</v>
      </c>
      <c r="AK695" t="s">
        <v>185</v>
      </c>
    </row>
    <row r="696" spans="1:37" x14ac:dyDescent="0.25">
      <c r="A696" t="s">
        <v>185</v>
      </c>
      <c r="B696" t="s">
        <v>38</v>
      </c>
      <c r="C696" t="s">
        <v>368</v>
      </c>
      <c r="D696" t="s">
        <v>1866</v>
      </c>
      <c r="E696" t="s">
        <v>1884</v>
      </c>
      <c r="F696" t="s">
        <v>2437</v>
      </c>
      <c r="G696" t="s">
        <v>1878</v>
      </c>
      <c r="H696" t="s">
        <v>1880</v>
      </c>
      <c r="I696" t="s">
        <v>1881</v>
      </c>
      <c r="J696" t="s">
        <v>1882</v>
      </c>
      <c r="K696" t="s">
        <v>1871</v>
      </c>
      <c r="L696" t="s">
        <v>1871</v>
      </c>
      <c r="M696" t="s">
        <v>1871</v>
      </c>
      <c r="N696" t="s">
        <v>1871</v>
      </c>
      <c r="O696" t="s">
        <v>1871</v>
      </c>
      <c r="P696" t="s">
        <v>1871</v>
      </c>
      <c r="Q696" t="s">
        <v>1871</v>
      </c>
      <c r="R696" t="s">
        <v>1871</v>
      </c>
      <c r="S696" t="s">
        <v>2453</v>
      </c>
      <c r="T696" t="s">
        <v>2508</v>
      </c>
      <c r="U696" t="s">
        <v>1877</v>
      </c>
      <c r="V696" t="s">
        <v>1877</v>
      </c>
      <c r="W696">
        <v>0</v>
      </c>
      <c r="X696">
        <v>3</v>
      </c>
      <c r="Y696">
        <v>1</v>
      </c>
      <c r="Z696">
        <v>3</v>
      </c>
      <c r="AA696">
        <v>3</v>
      </c>
      <c r="AB696">
        <v>3</v>
      </c>
      <c r="AC696">
        <v>5</v>
      </c>
      <c r="AD696">
        <v>5</v>
      </c>
      <c r="AE696">
        <v>5</v>
      </c>
      <c r="AF696">
        <v>5</v>
      </c>
      <c r="AG696">
        <v>5</v>
      </c>
      <c r="AH696">
        <v>5</v>
      </c>
      <c r="AI696">
        <v>5</v>
      </c>
      <c r="AJ696">
        <v>5</v>
      </c>
      <c r="AK696" t="s">
        <v>185</v>
      </c>
    </row>
    <row r="697" spans="1:37" x14ac:dyDescent="0.25">
      <c r="A697" t="s">
        <v>186</v>
      </c>
      <c r="B697" t="s">
        <v>38</v>
      </c>
      <c r="C697" t="s">
        <v>382</v>
      </c>
      <c r="D697" t="s">
        <v>1877</v>
      </c>
      <c r="E697" t="s">
        <v>1879</v>
      </c>
      <c r="F697" t="s">
        <v>2199</v>
      </c>
      <c r="G697" t="s">
        <v>1878</v>
      </c>
      <c r="H697" t="s">
        <v>1880</v>
      </c>
      <c r="I697" t="s">
        <v>1881</v>
      </c>
      <c r="J697" t="s">
        <v>1882</v>
      </c>
      <c r="K697" t="s">
        <v>1871</v>
      </c>
      <c r="L697" t="s">
        <v>1871</v>
      </c>
      <c r="M697" t="s">
        <v>1871</v>
      </c>
      <c r="N697" t="s">
        <v>1871</v>
      </c>
      <c r="O697" t="s">
        <v>1871</v>
      </c>
      <c r="P697" t="s">
        <v>1871</v>
      </c>
      <c r="Q697" t="s">
        <v>1871</v>
      </c>
      <c r="R697" t="s">
        <v>1871</v>
      </c>
      <c r="S697" t="s">
        <v>1903</v>
      </c>
      <c r="T697" t="s">
        <v>1903</v>
      </c>
      <c r="U697" t="s">
        <v>1877</v>
      </c>
      <c r="V697" t="s">
        <v>1877</v>
      </c>
      <c r="W697">
        <v>1</v>
      </c>
      <c r="X697">
        <v>4</v>
      </c>
      <c r="Y697">
        <v>1</v>
      </c>
      <c r="Z697">
        <v>3</v>
      </c>
      <c r="AA697">
        <v>3</v>
      </c>
      <c r="AB697">
        <v>3</v>
      </c>
      <c r="AC697">
        <v>5</v>
      </c>
      <c r="AD697">
        <v>5</v>
      </c>
      <c r="AE697">
        <v>5</v>
      </c>
      <c r="AF697">
        <v>5</v>
      </c>
      <c r="AG697">
        <v>5</v>
      </c>
      <c r="AH697">
        <v>5</v>
      </c>
      <c r="AI697">
        <v>5</v>
      </c>
      <c r="AJ697">
        <v>5</v>
      </c>
      <c r="AK697" t="s">
        <v>186</v>
      </c>
    </row>
    <row r="698" spans="1:37" x14ac:dyDescent="0.25">
      <c r="A698" t="s">
        <v>187</v>
      </c>
      <c r="B698" t="s">
        <v>39</v>
      </c>
      <c r="C698" t="s">
        <v>480</v>
      </c>
      <c r="D698" t="s">
        <v>1866</v>
      </c>
      <c r="E698" t="s">
        <v>1867</v>
      </c>
      <c r="F698" t="s">
        <v>2218</v>
      </c>
      <c r="G698" t="s">
        <v>1868</v>
      </c>
      <c r="H698" t="s">
        <v>1887</v>
      </c>
      <c r="I698" t="s">
        <v>1870</v>
      </c>
      <c r="J698" t="s">
        <v>1866</v>
      </c>
      <c r="K698" t="s">
        <v>1871</v>
      </c>
      <c r="L698" t="s">
        <v>1871</v>
      </c>
      <c r="M698" t="s">
        <v>1871</v>
      </c>
      <c r="N698" t="s">
        <v>1871</v>
      </c>
      <c r="O698" t="s">
        <v>1873</v>
      </c>
      <c r="P698" t="s">
        <v>1871</v>
      </c>
      <c r="Q698" t="s">
        <v>1871</v>
      </c>
      <c r="R698" t="s">
        <v>1871</v>
      </c>
      <c r="S698" t="s">
        <v>1903</v>
      </c>
      <c r="T698" t="s">
        <v>1903</v>
      </c>
      <c r="U698" t="s">
        <v>1877</v>
      </c>
      <c r="V698" t="s">
        <v>1866</v>
      </c>
      <c r="W698">
        <v>0</v>
      </c>
      <c r="X698">
        <v>5</v>
      </c>
      <c r="Y698">
        <v>1</v>
      </c>
      <c r="AA698">
        <v>2</v>
      </c>
      <c r="AB698">
        <v>3</v>
      </c>
      <c r="AC698">
        <v>5</v>
      </c>
      <c r="AD698">
        <v>5</v>
      </c>
      <c r="AE698">
        <v>5</v>
      </c>
      <c r="AF698">
        <v>5</v>
      </c>
      <c r="AG698">
        <v>3</v>
      </c>
      <c r="AH698">
        <v>5</v>
      </c>
      <c r="AI698">
        <v>5</v>
      </c>
      <c r="AJ698">
        <v>5</v>
      </c>
      <c r="AK698" t="s">
        <v>187</v>
      </c>
    </row>
    <row r="699" spans="1:37" x14ac:dyDescent="0.25">
      <c r="A699" t="s">
        <v>188</v>
      </c>
      <c r="B699" t="s">
        <v>40</v>
      </c>
      <c r="C699" t="s">
        <v>368</v>
      </c>
      <c r="D699" t="s">
        <v>1866</v>
      </c>
      <c r="E699" t="s">
        <v>1879</v>
      </c>
      <c r="F699" t="s">
        <v>2199</v>
      </c>
      <c r="G699" t="s">
        <v>1878</v>
      </c>
      <c r="H699" t="s">
        <v>1869</v>
      </c>
      <c r="I699" t="s">
        <v>1870</v>
      </c>
      <c r="J699" t="s">
        <v>1882</v>
      </c>
      <c r="K699" t="s">
        <v>1871</v>
      </c>
      <c r="L699" t="s">
        <v>1871</v>
      </c>
      <c r="M699" t="s">
        <v>1872</v>
      </c>
      <c r="N699" t="s">
        <v>1871</v>
      </c>
      <c r="O699" t="s">
        <v>1871</v>
      </c>
      <c r="P699" t="s">
        <v>1871</v>
      </c>
      <c r="Q699" t="s">
        <v>1871</v>
      </c>
      <c r="R699" t="s">
        <v>1871</v>
      </c>
      <c r="S699" t="s">
        <v>2509</v>
      </c>
      <c r="T699" t="s">
        <v>2510</v>
      </c>
      <c r="U699" t="s">
        <v>1877</v>
      </c>
      <c r="V699" t="s">
        <v>1877</v>
      </c>
      <c r="W699">
        <v>0</v>
      </c>
      <c r="X699">
        <v>4</v>
      </c>
      <c r="Y699">
        <v>1</v>
      </c>
      <c r="Z699">
        <v>2</v>
      </c>
      <c r="AA699">
        <v>3</v>
      </c>
      <c r="AB699">
        <v>3</v>
      </c>
      <c r="AC699">
        <v>5</v>
      </c>
      <c r="AD699">
        <v>5</v>
      </c>
      <c r="AE699">
        <v>4</v>
      </c>
      <c r="AF699">
        <v>5</v>
      </c>
      <c r="AG699">
        <v>5</v>
      </c>
      <c r="AH699">
        <v>5</v>
      </c>
      <c r="AI699">
        <v>5</v>
      </c>
      <c r="AJ699">
        <v>5</v>
      </c>
      <c r="AK699" t="s">
        <v>188</v>
      </c>
    </row>
    <row r="700" spans="1:37" x14ac:dyDescent="0.25">
      <c r="A700" t="s">
        <v>189</v>
      </c>
      <c r="B700" t="s">
        <v>40</v>
      </c>
      <c r="C700" t="s">
        <v>524</v>
      </c>
      <c r="D700" t="s">
        <v>1866</v>
      </c>
      <c r="E700" t="s">
        <v>1879</v>
      </c>
      <c r="F700" t="s">
        <v>2241</v>
      </c>
      <c r="G700" t="s">
        <v>1868</v>
      </c>
      <c r="H700" t="s">
        <v>1869</v>
      </c>
      <c r="I700" t="s">
        <v>1870</v>
      </c>
      <c r="J700" t="s">
        <v>1866</v>
      </c>
      <c r="K700" t="s">
        <v>1871</v>
      </c>
      <c r="L700" t="s">
        <v>1871</v>
      </c>
      <c r="M700" t="s">
        <v>1872</v>
      </c>
      <c r="N700" t="s">
        <v>1871</v>
      </c>
      <c r="O700" t="s">
        <v>1872</v>
      </c>
      <c r="P700" t="s">
        <v>1871</v>
      </c>
      <c r="Q700" t="s">
        <v>1871</v>
      </c>
      <c r="R700" t="s">
        <v>1871</v>
      </c>
      <c r="S700" t="s">
        <v>1903</v>
      </c>
      <c r="T700" t="s">
        <v>1903</v>
      </c>
      <c r="U700" t="s">
        <v>1877</v>
      </c>
      <c r="V700" t="s">
        <v>1877</v>
      </c>
      <c r="W700">
        <v>0</v>
      </c>
      <c r="X700">
        <v>4</v>
      </c>
      <c r="Y700">
        <v>1</v>
      </c>
      <c r="Z700">
        <v>2</v>
      </c>
      <c r="AA700">
        <v>2</v>
      </c>
      <c r="AB700">
        <v>3</v>
      </c>
      <c r="AC700">
        <v>5</v>
      </c>
      <c r="AD700">
        <v>5</v>
      </c>
      <c r="AE700">
        <v>4</v>
      </c>
      <c r="AF700">
        <v>5</v>
      </c>
      <c r="AG700">
        <v>4</v>
      </c>
      <c r="AH700">
        <v>5</v>
      </c>
      <c r="AI700">
        <v>5</v>
      </c>
      <c r="AJ700">
        <v>5</v>
      </c>
      <c r="AK700" t="s">
        <v>189</v>
      </c>
    </row>
    <row r="701" spans="1:37" x14ac:dyDescent="0.25">
      <c r="A701" t="s">
        <v>189</v>
      </c>
      <c r="B701" t="s">
        <v>40</v>
      </c>
      <c r="C701" t="s">
        <v>524</v>
      </c>
      <c r="D701" t="s">
        <v>1877</v>
      </c>
      <c r="E701" t="s">
        <v>1867</v>
      </c>
      <c r="F701" t="s">
        <v>2275</v>
      </c>
      <c r="G701" t="s">
        <v>1878</v>
      </c>
      <c r="H701" t="s">
        <v>1880</v>
      </c>
      <c r="I701" t="s">
        <v>1870</v>
      </c>
      <c r="J701" t="s">
        <v>1882</v>
      </c>
      <c r="K701" t="s">
        <v>1871</v>
      </c>
      <c r="L701" t="s">
        <v>1871</v>
      </c>
      <c r="M701" t="s">
        <v>1873</v>
      </c>
      <c r="N701" t="s">
        <v>1871</v>
      </c>
      <c r="O701" t="s">
        <v>1871</v>
      </c>
      <c r="P701" t="s">
        <v>1872</v>
      </c>
      <c r="Q701" t="s">
        <v>1871</v>
      </c>
      <c r="R701" t="s">
        <v>1871</v>
      </c>
      <c r="S701" t="s">
        <v>2511</v>
      </c>
      <c r="T701" t="s">
        <v>2512</v>
      </c>
      <c r="U701" t="s">
        <v>1877</v>
      </c>
      <c r="V701" t="s">
        <v>1877</v>
      </c>
      <c r="W701">
        <v>1</v>
      </c>
      <c r="X701">
        <v>5</v>
      </c>
      <c r="Y701">
        <v>1</v>
      </c>
      <c r="Z701">
        <v>3</v>
      </c>
      <c r="AA701">
        <v>3</v>
      </c>
      <c r="AB701">
        <v>3</v>
      </c>
      <c r="AC701">
        <v>5</v>
      </c>
      <c r="AD701">
        <v>5</v>
      </c>
      <c r="AE701">
        <v>3</v>
      </c>
      <c r="AF701">
        <v>5</v>
      </c>
      <c r="AG701">
        <v>5</v>
      </c>
      <c r="AH701">
        <v>4</v>
      </c>
      <c r="AI701">
        <v>5</v>
      </c>
      <c r="AJ701">
        <v>5</v>
      </c>
      <c r="AK701" t="s">
        <v>189</v>
      </c>
    </row>
    <row r="702" spans="1:37" x14ac:dyDescent="0.25">
      <c r="A702" t="s">
        <v>765</v>
      </c>
      <c r="B702" t="s">
        <v>43</v>
      </c>
      <c r="C702" t="s">
        <v>365</v>
      </c>
      <c r="D702" t="s">
        <v>1877</v>
      </c>
      <c r="E702" t="s">
        <v>1884</v>
      </c>
      <c r="F702" t="s">
        <v>2513</v>
      </c>
      <c r="G702" t="s">
        <v>1878</v>
      </c>
      <c r="H702" t="s">
        <v>1869</v>
      </c>
      <c r="I702" t="s">
        <v>1883</v>
      </c>
      <c r="J702" t="s">
        <v>1882</v>
      </c>
      <c r="K702" t="s">
        <v>1871</v>
      </c>
      <c r="L702" t="s">
        <v>1871</v>
      </c>
      <c r="M702" t="s">
        <v>1871</v>
      </c>
      <c r="N702" t="s">
        <v>1873</v>
      </c>
      <c r="O702" t="s">
        <v>1873</v>
      </c>
      <c r="P702" t="s">
        <v>1871</v>
      </c>
      <c r="Q702" t="s">
        <v>1871</v>
      </c>
      <c r="R702" t="s">
        <v>1871</v>
      </c>
      <c r="S702" t="s">
        <v>1889</v>
      </c>
      <c r="T702" t="s">
        <v>1903</v>
      </c>
      <c r="U702" t="s">
        <v>1877</v>
      </c>
      <c r="V702" t="s">
        <v>1877</v>
      </c>
      <c r="W702">
        <v>1</v>
      </c>
      <c r="X702">
        <v>3</v>
      </c>
      <c r="Y702">
        <v>1</v>
      </c>
      <c r="Z702">
        <v>2</v>
      </c>
      <c r="AA702">
        <v>3</v>
      </c>
      <c r="AB702">
        <v>3</v>
      </c>
      <c r="AC702">
        <v>5</v>
      </c>
      <c r="AD702">
        <v>5</v>
      </c>
      <c r="AE702">
        <v>5</v>
      </c>
      <c r="AF702">
        <v>3</v>
      </c>
      <c r="AG702">
        <v>3</v>
      </c>
      <c r="AH702">
        <v>5</v>
      </c>
      <c r="AI702">
        <v>5</v>
      </c>
      <c r="AJ702">
        <v>5</v>
      </c>
      <c r="AK702" t="s">
        <v>765</v>
      </c>
    </row>
    <row r="703" spans="1:37" x14ac:dyDescent="0.25">
      <c r="A703" t="s">
        <v>765</v>
      </c>
      <c r="B703" t="s">
        <v>43</v>
      </c>
      <c r="C703" t="s">
        <v>365</v>
      </c>
      <c r="D703" t="s">
        <v>1877</v>
      </c>
      <c r="E703" t="s">
        <v>1884</v>
      </c>
      <c r="F703" t="s">
        <v>2206</v>
      </c>
      <c r="G703" t="s">
        <v>1878</v>
      </c>
      <c r="H703" t="s">
        <v>1869</v>
      </c>
      <c r="I703" t="s">
        <v>1870</v>
      </c>
      <c r="J703" t="s">
        <v>1882</v>
      </c>
      <c r="K703" t="s">
        <v>1871</v>
      </c>
      <c r="L703" t="s">
        <v>1871</v>
      </c>
      <c r="M703" t="s">
        <v>1871</v>
      </c>
      <c r="N703" t="s">
        <v>1872</v>
      </c>
      <c r="O703" t="s">
        <v>1871</v>
      </c>
      <c r="P703" t="s">
        <v>1871</v>
      </c>
      <c r="Q703" t="s">
        <v>1871</v>
      </c>
      <c r="R703" t="s">
        <v>1871</v>
      </c>
      <c r="S703" t="s">
        <v>2514</v>
      </c>
      <c r="T703" t="s">
        <v>2515</v>
      </c>
      <c r="U703" t="s">
        <v>1877</v>
      </c>
      <c r="V703" t="s">
        <v>1877</v>
      </c>
      <c r="W703">
        <v>1</v>
      </c>
      <c r="X703">
        <v>3</v>
      </c>
      <c r="Y703">
        <v>1</v>
      </c>
      <c r="Z703">
        <v>2</v>
      </c>
      <c r="AA703">
        <v>3</v>
      </c>
      <c r="AB703">
        <v>3</v>
      </c>
      <c r="AC703">
        <v>5</v>
      </c>
      <c r="AD703">
        <v>5</v>
      </c>
      <c r="AE703">
        <v>5</v>
      </c>
      <c r="AF703">
        <v>4</v>
      </c>
      <c r="AG703">
        <v>5</v>
      </c>
      <c r="AH703">
        <v>5</v>
      </c>
      <c r="AI703">
        <v>5</v>
      </c>
      <c r="AJ703">
        <v>5</v>
      </c>
      <c r="AK703" t="s">
        <v>765</v>
      </c>
    </row>
    <row r="704" spans="1:37" x14ac:dyDescent="0.25">
      <c r="A704" t="s">
        <v>1494</v>
      </c>
      <c r="B704" t="s">
        <v>43</v>
      </c>
      <c r="C704" t="s">
        <v>757</v>
      </c>
      <c r="D704" t="s">
        <v>1866</v>
      </c>
      <c r="E704" t="s">
        <v>1884</v>
      </c>
      <c r="F704" t="s">
        <v>2215</v>
      </c>
      <c r="G704" t="s">
        <v>1868</v>
      </c>
      <c r="H704" t="s">
        <v>1880</v>
      </c>
      <c r="I704" t="s">
        <v>1870</v>
      </c>
      <c r="J704" t="s">
        <v>1882</v>
      </c>
      <c r="K704" t="s">
        <v>1871</v>
      </c>
      <c r="L704" t="s">
        <v>1871</v>
      </c>
      <c r="M704" t="s">
        <v>1871</v>
      </c>
      <c r="N704" t="s">
        <v>1871</v>
      </c>
      <c r="O704" t="s">
        <v>1872</v>
      </c>
      <c r="P704" t="s">
        <v>1871</v>
      </c>
      <c r="Q704" t="s">
        <v>1871</v>
      </c>
      <c r="R704" t="s">
        <v>1871</v>
      </c>
      <c r="S704" t="s">
        <v>2516</v>
      </c>
      <c r="T704" t="s">
        <v>2517</v>
      </c>
      <c r="U704" t="s">
        <v>1877</v>
      </c>
      <c r="V704" t="s">
        <v>1877</v>
      </c>
      <c r="W704">
        <v>0</v>
      </c>
      <c r="X704">
        <v>3</v>
      </c>
      <c r="Y704">
        <v>1</v>
      </c>
      <c r="Z704">
        <v>3</v>
      </c>
      <c r="AA704">
        <v>2</v>
      </c>
      <c r="AB704">
        <v>3</v>
      </c>
      <c r="AC704">
        <v>5</v>
      </c>
      <c r="AD704">
        <v>5</v>
      </c>
      <c r="AE704">
        <v>5</v>
      </c>
      <c r="AF704">
        <v>5</v>
      </c>
      <c r="AG704">
        <v>4</v>
      </c>
      <c r="AH704">
        <v>5</v>
      </c>
      <c r="AI704">
        <v>5</v>
      </c>
      <c r="AJ704">
        <v>5</v>
      </c>
      <c r="AK704" t="s">
        <v>1494</v>
      </c>
    </row>
    <row r="705" spans="1:37" x14ac:dyDescent="0.25">
      <c r="A705" t="s">
        <v>811</v>
      </c>
      <c r="B705" t="s">
        <v>43</v>
      </c>
      <c r="C705" t="s">
        <v>500</v>
      </c>
      <c r="D705" t="s">
        <v>1866</v>
      </c>
      <c r="E705" t="s">
        <v>1867</v>
      </c>
      <c r="F705" t="s">
        <v>2218</v>
      </c>
      <c r="G705" t="s">
        <v>1868</v>
      </c>
      <c r="H705" t="s">
        <v>1880</v>
      </c>
      <c r="I705" t="s">
        <v>1870</v>
      </c>
      <c r="J705" t="s">
        <v>1866</v>
      </c>
      <c r="K705" t="s">
        <v>1871</v>
      </c>
      <c r="L705" t="s">
        <v>1871</v>
      </c>
      <c r="M705" t="s">
        <v>1871</v>
      </c>
      <c r="N705" t="s">
        <v>1871</v>
      </c>
      <c r="O705" t="s">
        <v>1871</v>
      </c>
      <c r="P705" t="s">
        <v>1871</v>
      </c>
      <c r="Q705" t="s">
        <v>1871</v>
      </c>
      <c r="R705" t="s">
        <v>1871</v>
      </c>
      <c r="S705" t="s">
        <v>2518</v>
      </c>
      <c r="T705" t="s">
        <v>2519</v>
      </c>
      <c r="U705" t="s">
        <v>1877</v>
      </c>
      <c r="V705" t="s">
        <v>1877</v>
      </c>
      <c r="W705">
        <v>0</v>
      </c>
      <c r="X705">
        <v>5</v>
      </c>
      <c r="Y705">
        <v>1</v>
      </c>
      <c r="Z705">
        <v>3</v>
      </c>
      <c r="AA705">
        <v>2</v>
      </c>
      <c r="AB705">
        <v>3</v>
      </c>
      <c r="AC705">
        <v>5</v>
      </c>
      <c r="AD705">
        <v>5</v>
      </c>
      <c r="AE705">
        <v>5</v>
      </c>
      <c r="AF705">
        <v>5</v>
      </c>
      <c r="AG705">
        <v>5</v>
      </c>
      <c r="AH705">
        <v>5</v>
      </c>
      <c r="AI705">
        <v>5</v>
      </c>
      <c r="AJ705">
        <v>5</v>
      </c>
      <c r="AK705" t="s">
        <v>811</v>
      </c>
    </row>
    <row r="706" spans="1:37" x14ac:dyDescent="0.25">
      <c r="A706" t="s">
        <v>1780</v>
      </c>
      <c r="B706" t="s">
        <v>45</v>
      </c>
      <c r="C706" t="s">
        <v>1779</v>
      </c>
      <c r="D706" t="s">
        <v>1866</v>
      </c>
      <c r="E706" t="s">
        <v>1894</v>
      </c>
      <c r="F706" t="s">
        <v>2199</v>
      </c>
      <c r="G706" t="s">
        <v>1878</v>
      </c>
      <c r="H706" t="s">
        <v>1880</v>
      </c>
      <c r="I706" t="s">
        <v>1870</v>
      </c>
      <c r="J706" t="s">
        <v>1882</v>
      </c>
      <c r="K706" t="s">
        <v>1871</v>
      </c>
      <c r="L706" t="s">
        <v>1871</v>
      </c>
      <c r="M706" t="s">
        <v>1871</v>
      </c>
      <c r="N706" t="s">
        <v>1871</v>
      </c>
      <c r="O706" t="s">
        <v>1871</v>
      </c>
      <c r="P706" t="s">
        <v>1871</v>
      </c>
      <c r="Q706" t="s">
        <v>1871</v>
      </c>
      <c r="R706" t="s">
        <v>1871</v>
      </c>
      <c r="T706" t="s">
        <v>2520</v>
      </c>
      <c r="U706" t="s">
        <v>1877</v>
      </c>
      <c r="V706" t="s">
        <v>1877</v>
      </c>
      <c r="W706">
        <v>0</v>
      </c>
      <c r="X706">
        <v>1</v>
      </c>
      <c r="Y706">
        <v>1</v>
      </c>
      <c r="Z706">
        <v>3</v>
      </c>
      <c r="AA706">
        <v>3</v>
      </c>
      <c r="AB706">
        <v>3</v>
      </c>
      <c r="AC706">
        <v>5</v>
      </c>
      <c r="AD706">
        <v>5</v>
      </c>
      <c r="AE706">
        <v>5</v>
      </c>
      <c r="AF706">
        <v>5</v>
      </c>
      <c r="AG706">
        <v>5</v>
      </c>
      <c r="AH706">
        <v>5</v>
      </c>
      <c r="AI706">
        <v>5</v>
      </c>
      <c r="AJ706">
        <v>5</v>
      </c>
      <c r="AK706" t="s">
        <v>1780</v>
      </c>
    </row>
    <row r="707" spans="1:37" x14ac:dyDescent="0.25">
      <c r="A707" t="s">
        <v>190</v>
      </c>
      <c r="B707" t="s">
        <v>47</v>
      </c>
      <c r="C707" t="s">
        <v>472</v>
      </c>
      <c r="D707" t="s">
        <v>1877</v>
      </c>
      <c r="E707" t="s">
        <v>1867</v>
      </c>
      <c r="F707" t="s">
        <v>2218</v>
      </c>
      <c r="G707" t="s">
        <v>1868</v>
      </c>
      <c r="H707" t="s">
        <v>1887</v>
      </c>
      <c r="I707" t="s">
        <v>1881</v>
      </c>
      <c r="J707" t="s">
        <v>1882</v>
      </c>
      <c r="K707" t="s">
        <v>1871</v>
      </c>
      <c r="L707" t="s">
        <v>1871</v>
      </c>
      <c r="M707" t="s">
        <v>1872</v>
      </c>
      <c r="N707" t="s">
        <v>1871</v>
      </c>
      <c r="O707" t="s">
        <v>1871</v>
      </c>
      <c r="P707" t="s">
        <v>1871</v>
      </c>
      <c r="Q707" t="s">
        <v>1871</v>
      </c>
      <c r="R707" t="s">
        <v>1871</v>
      </c>
      <c r="S707" t="s">
        <v>2521</v>
      </c>
      <c r="T707" t="s">
        <v>2522</v>
      </c>
      <c r="U707" t="s">
        <v>1876</v>
      </c>
      <c r="V707" t="s">
        <v>1877</v>
      </c>
      <c r="W707">
        <v>1</v>
      </c>
      <c r="X707">
        <v>5</v>
      </c>
      <c r="Y707">
        <v>1</v>
      </c>
      <c r="AA707">
        <v>2</v>
      </c>
      <c r="AB707">
        <v>2</v>
      </c>
      <c r="AC707">
        <v>5</v>
      </c>
      <c r="AD707">
        <v>5</v>
      </c>
      <c r="AE707">
        <v>4</v>
      </c>
      <c r="AF707">
        <v>5</v>
      </c>
      <c r="AG707">
        <v>5</v>
      </c>
      <c r="AH707">
        <v>5</v>
      </c>
      <c r="AI707">
        <v>5</v>
      </c>
      <c r="AJ707">
        <v>5</v>
      </c>
      <c r="AK707" t="s">
        <v>190</v>
      </c>
    </row>
    <row r="708" spans="1:37" x14ac:dyDescent="0.25">
      <c r="A708" t="s">
        <v>190</v>
      </c>
      <c r="B708" t="s">
        <v>47</v>
      </c>
      <c r="C708" t="s">
        <v>472</v>
      </c>
      <c r="D708" t="s">
        <v>1877</v>
      </c>
      <c r="E708" t="s">
        <v>1884</v>
      </c>
      <c r="F708" t="s">
        <v>2523</v>
      </c>
      <c r="G708" t="s">
        <v>1878</v>
      </c>
      <c r="H708" t="s">
        <v>1880</v>
      </c>
      <c r="I708" t="s">
        <v>1883</v>
      </c>
      <c r="J708" t="s">
        <v>1882</v>
      </c>
      <c r="K708" t="s">
        <v>1871</v>
      </c>
      <c r="L708" t="s">
        <v>1871</v>
      </c>
      <c r="M708" t="s">
        <v>1871</v>
      </c>
      <c r="N708" t="s">
        <v>1871</v>
      </c>
      <c r="O708" t="s">
        <v>1871</v>
      </c>
      <c r="P708" t="s">
        <v>1871</v>
      </c>
      <c r="Q708" t="s">
        <v>1871</v>
      </c>
      <c r="R708" t="s">
        <v>1871</v>
      </c>
      <c r="S708" t="s">
        <v>1911</v>
      </c>
      <c r="T708" t="s">
        <v>2524</v>
      </c>
      <c r="U708" t="s">
        <v>1877</v>
      </c>
      <c r="V708" t="s">
        <v>1877</v>
      </c>
      <c r="W708">
        <v>1</v>
      </c>
      <c r="X708">
        <v>3</v>
      </c>
      <c r="Y708">
        <v>1</v>
      </c>
      <c r="Z708">
        <v>3</v>
      </c>
      <c r="AA708">
        <v>3</v>
      </c>
      <c r="AB708">
        <v>3</v>
      </c>
      <c r="AC708">
        <v>5</v>
      </c>
      <c r="AD708">
        <v>5</v>
      </c>
      <c r="AE708">
        <v>5</v>
      </c>
      <c r="AF708">
        <v>5</v>
      </c>
      <c r="AG708">
        <v>5</v>
      </c>
      <c r="AH708">
        <v>5</v>
      </c>
      <c r="AI708">
        <v>5</v>
      </c>
      <c r="AJ708">
        <v>5</v>
      </c>
      <c r="AK708" t="s">
        <v>190</v>
      </c>
    </row>
    <row r="709" spans="1:37" x14ac:dyDescent="0.25">
      <c r="A709" t="s">
        <v>190</v>
      </c>
      <c r="B709" t="s">
        <v>47</v>
      </c>
      <c r="C709" t="s">
        <v>472</v>
      </c>
      <c r="D709" t="s">
        <v>1866</v>
      </c>
      <c r="E709" t="s">
        <v>1884</v>
      </c>
      <c r="F709" t="s">
        <v>2525</v>
      </c>
      <c r="G709" t="s">
        <v>1878</v>
      </c>
      <c r="H709" t="s">
        <v>1880</v>
      </c>
      <c r="I709" t="s">
        <v>1870</v>
      </c>
      <c r="J709" t="s">
        <v>1882</v>
      </c>
      <c r="K709" t="s">
        <v>1871</v>
      </c>
      <c r="L709" t="s">
        <v>1871</v>
      </c>
      <c r="M709" t="s">
        <v>1872</v>
      </c>
      <c r="N709" t="s">
        <v>1871</v>
      </c>
      <c r="O709" t="s">
        <v>1872</v>
      </c>
      <c r="P709" t="s">
        <v>1871</v>
      </c>
      <c r="Q709" t="s">
        <v>1871</v>
      </c>
      <c r="R709" t="s">
        <v>1871</v>
      </c>
      <c r="S709" t="s">
        <v>2526</v>
      </c>
      <c r="T709" t="s">
        <v>2527</v>
      </c>
      <c r="U709" t="s">
        <v>1877</v>
      </c>
      <c r="V709" t="s">
        <v>1877</v>
      </c>
      <c r="W709">
        <v>0</v>
      </c>
      <c r="X709">
        <v>3</v>
      </c>
      <c r="Y709">
        <v>1</v>
      </c>
      <c r="Z709">
        <v>3</v>
      </c>
      <c r="AA709">
        <v>3</v>
      </c>
      <c r="AB709">
        <v>3</v>
      </c>
      <c r="AC709">
        <v>5</v>
      </c>
      <c r="AD709">
        <v>5</v>
      </c>
      <c r="AE709">
        <v>4</v>
      </c>
      <c r="AF709">
        <v>5</v>
      </c>
      <c r="AG709">
        <v>4</v>
      </c>
      <c r="AH709">
        <v>5</v>
      </c>
      <c r="AI709">
        <v>5</v>
      </c>
      <c r="AJ709">
        <v>5</v>
      </c>
      <c r="AK709" t="s">
        <v>190</v>
      </c>
    </row>
    <row r="710" spans="1:37" x14ac:dyDescent="0.25">
      <c r="A710" t="s">
        <v>190</v>
      </c>
      <c r="B710" t="s">
        <v>47</v>
      </c>
      <c r="C710" t="s">
        <v>472</v>
      </c>
      <c r="D710" t="s">
        <v>1866</v>
      </c>
      <c r="E710" t="s">
        <v>1884</v>
      </c>
      <c r="F710" t="s">
        <v>2528</v>
      </c>
      <c r="G710" t="s">
        <v>1868</v>
      </c>
      <c r="H710" t="s">
        <v>1869</v>
      </c>
      <c r="I710" t="s">
        <v>1870</v>
      </c>
      <c r="J710" t="s">
        <v>1866</v>
      </c>
      <c r="K710" t="s">
        <v>1871</v>
      </c>
      <c r="L710" t="s">
        <v>1871</v>
      </c>
      <c r="M710" t="s">
        <v>1871</v>
      </c>
      <c r="N710" t="s">
        <v>1871</v>
      </c>
      <c r="O710" t="s">
        <v>1871</v>
      </c>
      <c r="P710" t="s">
        <v>1871</v>
      </c>
      <c r="Q710" t="s">
        <v>1871</v>
      </c>
      <c r="R710" t="s">
        <v>1871</v>
      </c>
      <c r="S710" t="s">
        <v>1903</v>
      </c>
      <c r="T710" t="s">
        <v>1903</v>
      </c>
      <c r="U710" t="s">
        <v>1877</v>
      </c>
      <c r="V710" t="s">
        <v>1877</v>
      </c>
      <c r="W710">
        <v>0</v>
      </c>
      <c r="X710">
        <v>3</v>
      </c>
      <c r="Y710">
        <v>1</v>
      </c>
      <c r="Z710">
        <v>2</v>
      </c>
      <c r="AA710">
        <v>2</v>
      </c>
      <c r="AB710">
        <v>3</v>
      </c>
      <c r="AC710">
        <v>5</v>
      </c>
      <c r="AD710">
        <v>5</v>
      </c>
      <c r="AE710">
        <v>5</v>
      </c>
      <c r="AF710">
        <v>5</v>
      </c>
      <c r="AG710">
        <v>5</v>
      </c>
      <c r="AH710">
        <v>5</v>
      </c>
      <c r="AI710">
        <v>5</v>
      </c>
      <c r="AJ710">
        <v>5</v>
      </c>
      <c r="AK710" t="s">
        <v>190</v>
      </c>
    </row>
    <row r="711" spans="1:37" x14ac:dyDescent="0.25">
      <c r="A711" t="s">
        <v>1089</v>
      </c>
      <c r="B711" t="s">
        <v>47</v>
      </c>
      <c r="C711" t="s">
        <v>1088</v>
      </c>
      <c r="D711" t="s">
        <v>1877</v>
      </c>
      <c r="E711" t="s">
        <v>1884</v>
      </c>
      <c r="F711" t="s">
        <v>2196</v>
      </c>
      <c r="G711" t="s">
        <v>1868</v>
      </c>
      <c r="H711" t="s">
        <v>1869</v>
      </c>
      <c r="I711" t="s">
        <v>1870</v>
      </c>
      <c r="J711" t="s">
        <v>1882</v>
      </c>
      <c r="K711" t="s">
        <v>1871</v>
      </c>
      <c r="L711" t="s">
        <v>1871</v>
      </c>
      <c r="M711" t="s">
        <v>1871</v>
      </c>
      <c r="N711" t="s">
        <v>1872</v>
      </c>
      <c r="O711" t="s">
        <v>1871</v>
      </c>
      <c r="P711" t="s">
        <v>1871</v>
      </c>
      <c r="Q711" t="s">
        <v>1871</v>
      </c>
      <c r="R711" t="s">
        <v>1871</v>
      </c>
      <c r="S711" t="s">
        <v>1903</v>
      </c>
      <c r="T711" t="s">
        <v>2529</v>
      </c>
      <c r="U711" t="s">
        <v>1877</v>
      </c>
      <c r="V711" t="s">
        <v>1866</v>
      </c>
      <c r="W711">
        <v>1</v>
      </c>
      <c r="X711">
        <v>3</v>
      </c>
      <c r="Y711">
        <v>1</v>
      </c>
      <c r="Z711">
        <v>2</v>
      </c>
      <c r="AA711">
        <v>2</v>
      </c>
      <c r="AB711">
        <v>3</v>
      </c>
      <c r="AC711">
        <v>5</v>
      </c>
      <c r="AD711">
        <v>5</v>
      </c>
      <c r="AE711">
        <v>5</v>
      </c>
      <c r="AF711">
        <v>4</v>
      </c>
      <c r="AG711">
        <v>5</v>
      </c>
      <c r="AH711">
        <v>5</v>
      </c>
      <c r="AI711">
        <v>5</v>
      </c>
      <c r="AJ711">
        <v>5</v>
      </c>
      <c r="AK711" t="s">
        <v>1089</v>
      </c>
    </row>
    <row r="712" spans="1:37" x14ac:dyDescent="0.25">
      <c r="A712" t="s">
        <v>1089</v>
      </c>
      <c r="B712" t="s">
        <v>47</v>
      </c>
      <c r="C712" t="s">
        <v>1088</v>
      </c>
      <c r="D712" t="s">
        <v>1866</v>
      </c>
      <c r="E712" t="s">
        <v>1867</v>
      </c>
      <c r="F712" t="s">
        <v>2218</v>
      </c>
      <c r="G712" t="s">
        <v>1878</v>
      </c>
      <c r="H712" t="s">
        <v>1869</v>
      </c>
      <c r="I712" t="s">
        <v>1870</v>
      </c>
      <c r="J712" t="s">
        <v>1882</v>
      </c>
      <c r="K712" t="s">
        <v>1871</v>
      </c>
      <c r="L712" t="s">
        <v>1871</v>
      </c>
      <c r="M712" t="s">
        <v>1871</v>
      </c>
      <c r="N712" t="s">
        <v>1871</v>
      </c>
      <c r="O712" t="s">
        <v>1871</v>
      </c>
      <c r="P712" t="s">
        <v>1871</v>
      </c>
      <c r="Q712" t="s">
        <v>1871</v>
      </c>
      <c r="R712" t="s">
        <v>1871</v>
      </c>
      <c r="S712" t="s">
        <v>1993</v>
      </c>
      <c r="T712" t="s">
        <v>2530</v>
      </c>
      <c r="U712" t="s">
        <v>1877</v>
      </c>
      <c r="V712" t="s">
        <v>1877</v>
      </c>
      <c r="W712">
        <v>0</v>
      </c>
      <c r="X712">
        <v>5</v>
      </c>
      <c r="Y712">
        <v>1</v>
      </c>
      <c r="Z712">
        <v>2</v>
      </c>
      <c r="AA712">
        <v>3</v>
      </c>
      <c r="AB712">
        <v>3</v>
      </c>
      <c r="AC712">
        <v>5</v>
      </c>
      <c r="AD712">
        <v>5</v>
      </c>
      <c r="AE712">
        <v>5</v>
      </c>
      <c r="AF712">
        <v>5</v>
      </c>
      <c r="AG712">
        <v>5</v>
      </c>
      <c r="AH712">
        <v>5</v>
      </c>
      <c r="AI712">
        <v>5</v>
      </c>
      <c r="AJ712">
        <v>5</v>
      </c>
      <c r="AK712" t="s">
        <v>1089</v>
      </c>
    </row>
    <row r="713" spans="1:37" x14ac:dyDescent="0.25">
      <c r="A713" t="s">
        <v>1764</v>
      </c>
      <c r="B713" t="s">
        <v>47</v>
      </c>
      <c r="C713" t="s">
        <v>1763</v>
      </c>
      <c r="D713" t="s">
        <v>1866</v>
      </c>
      <c r="E713" t="s">
        <v>1867</v>
      </c>
      <c r="F713" t="s">
        <v>2531</v>
      </c>
      <c r="G713" t="s">
        <v>1868</v>
      </c>
      <c r="H713" t="s">
        <v>1869</v>
      </c>
      <c r="I713" t="s">
        <v>1870</v>
      </c>
      <c r="J713" t="s">
        <v>1882</v>
      </c>
      <c r="K713" t="s">
        <v>1871</v>
      </c>
      <c r="L713" t="s">
        <v>1871</v>
      </c>
      <c r="M713" t="s">
        <v>1873</v>
      </c>
      <c r="N713" t="s">
        <v>1872</v>
      </c>
      <c r="O713" t="s">
        <v>1874</v>
      </c>
      <c r="P713" t="s">
        <v>1871</v>
      </c>
      <c r="Q713" t="s">
        <v>1871</v>
      </c>
      <c r="R713" t="s">
        <v>1871</v>
      </c>
      <c r="S713" t="s">
        <v>2532</v>
      </c>
      <c r="T713" t="s">
        <v>1903</v>
      </c>
      <c r="U713" t="s">
        <v>1876</v>
      </c>
      <c r="V713" t="s">
        <v>1877</v>
      </c>
      <c r="W713">
        <v>0</v>
      </c>
      <c r="X713">
        <v>5</v>
      </c>
      <c r="Y713">
        <v>1</v>
      </c>
      <c r="Z713">
        <v>2</v>
      </c>
      <c r="AA713">
        <v>2</v>
      </c>
      <c r="AB713">
        <v>2</v>
      </c>
      <c r="AC713">
        <v>5</v>
      </c>
      <c r="AD713">
        <v>5</v>
      </c>
      <c r="AE713">
        <v>3</v>
      </c>
      <c r="AF713">
        <v>4</v>
      </c>
      <c r="AG713">
        <v>2</v>
      </c>
      <c r="AH713">
        <v>5</v>
      </c>
      <c r="AI713">
        <v>5</v>
      </c>
      <c r="AJ713">
        <v>5</v>
      </c>
      <c r="AK713" t="s">
        <v>1764</v>
      </c>
    </row>
    <row r="714" spans="1:37" x14ac:dyDescent="0.25">
      <c r="A714" t="s">
        <v>1516</v>
      </c>
      <c r="B714" t="s">
        <v>47</v>
      </c>
      <c r="C714" t="s">
        <v>1515</v>
      </c>
      <c r="D714" t="s">
        <v>1866</v>
      </c>
      <c r="E714" t="s">
        <v>1884</v>
      </c>
      <c r="F714" t="s">
        <v>2218</v>
      </c>
      <c r="G714" t="s">
        <v>1868</v>
      </c>
      <c r="H714" t="s">
        <v>1869</v>
      </c>
      <c r="I714" t="s">
        <v>1870</v>
      </c>
      <c r="J714" t="s">
        <v>1882</v>
      </c>
      <c r="K714" t="s">
        <v>1871</v>
      </c>
      <c r="L714" t="s">
        <v>1871</v>
      </c>
      <c r="M714" t="s">
        <v>1872</v>
      </c>
      <c r="N714" t="s">
        <v>1871</v>
      </c>
      <c r="O714" t="s">
        <v>1872</v>
      </c>
      <c r="P714" t="s">
        <v>1871</v>
      </c>
      <c r="Q714" t="s">
        <v>1871</v>
      </c>
      <c r="R714" t="s">
        <v>1871</v>
      </c>
      <c r="S714" t="s">
        <v>2533</v>
      </c>
      <c r="T714" t="s">
        <v>1945</v>
      </c>
      <c r="U714" t="s">
        <v>1877</v>
      </c>
      <c r="V714" t="s">
        <v>1877</v>
      </c>
      <c r="W714">
        <v>0</v>
      </c>
      <c r="X714">
        <v>3</v>
      </c>
      <c r="Y714">
        <v>1</v>
      </c>
      <c r="Z714">
        <v>2</v>
      </c>
      <c r="AA714">
        <v>2</v>
      </c>
      <c r="AB714">
        <v>3</v>
      </c>
      <c r="AC714">
        <v>5</v>
      </c>
      <c r="AD714">
        <v>5</v>
      </c>
      <c r="AE714">
        <v>4</v>
      </c>
      <c r="AF714">
        <v>5</v>
      </c>
      <c r="AG714">
        <v>4</v>
      </c>
      <c r="AH714">
        <v>5</v>
      </c>
      <c r="AI714">
        <v>5</v>
      </c>
      <c r="AJ714">
        <v>5</v>
      </c>
      <c r="AK714" t="s">
        <v>1516</v>
      </c>
    </row>
    <row r="715" spans="1:37" x14ac:dyDescent="0.25">
      <c r="A715" t="s">
        <v>963</v>
      </c>
      <c r="B715" t="s">
        <v>49</v>
      </c>
      <c r="C715" t="s">
        <v>448</v>
      </c>
      <c r="D715" t="s">
        <v>1877</v>
      </c>
      <c r="E715" t="s">
        <v>1894</v>
      </c>
      <c r="F715" t="s">
        <v>2199</v>
      </c>
      <c r="G715" t="s">
        <v>1878</v>
      </c>
      <c r="H715" t="s">
        <v>1869</v>
      </c>
      <c r="I715" t="s">
        <v>1870</v>
      </c>
      <c r="J715" t="s">
        <v>1866</v>
      </c>
      <c r="K715" t="s">
        <v>1871</v>
      </c>
      <c r="L715" t="s">
        <v>1871</v>
      </c>
      <c r="M715" t="s">
        <v>1871</v>
      </c>
      <c r="N715" t="s">
        <v>1871</v>
      </c>
      <c r="O715" t="s">
        <v>1871</v>
      </c>
      <c r="P715" t="s">
        <v>1871</v>
      </c>
      <c r="Q715" t="s">
        <v>1871</v>
      </c>
      <c r="R715" t="s">
        <v>1871</v>
      </c>
      <c r="S715" t="s">
        <v>2534</v>
      </c>
      <c r="T715" t="s">
        <v>2535</v>
      </c>
      <c r="U715" t="s">
        <v>1877</v>
      </c>
      <c r="V715" t="s">
        <v>1877</v>
      </c>
      <c r="W715">
        <v>1</v>
      </c>
      <c r="X715">
        <v>1</v>
      </c>
      <c r="Y715">
        <v>1</v>
      </c>
      <c r="Z715">
        <v>2</v>
      </c>
      <c r="AA715">
        <v>3</v>
      </c>
      <c r="AB715">
        <v>3</v>
      </c>
      <c r="AC715">
        <v>5</v>
      </c>
      <c r="AD715">
        <v>5</v>
      </c>
      <c r="AE715">
        <v>5</v>
      </c>
      <c r="AF715">
        <v>5</v>
      </c>
      <c r="AG715">
        <v>5</v>
      </c>
      <c r="AH715">
        <v>5</v>
      </c>
      <c r="AI715">
        <v>5</v>
      </c>
      <c r="AJ715">
        <v>5</v>
      </c>
      <c r="AK715" t="s">
        <v>963</v>
      </c>
    </row>
    <row r="716" spans="1:37" x14ac:dyDescent="0.25">
      <c r="A716" t="s">
        <v>968</v>
      </c>
      <c r="B716" t="s">
        <v>49</v>
      </c>
      <c r="C716" t="s">
        <v>967</v>
      </c>
      <c r="D716" t="s">
        <v>1866</v>
      </c>
      <c r="E716" t="s">
        <v>1879</v>
      </c>
      <c r="F716" t="s">
        <v>2218</v>
      </c>
      <c r="G716" t="s">
        <v>1878</v>
      </c>
      <c r="H716" t="s">
        <v>1869</v>
      </c>
      <c r="I716" t="s">
        <v>1870</v>
      </c>
      <c r="J716" t="s">
        <v>1882</v>
      </c>
      <c r="K716" t="s">
        <v>1871</v>
      </c>
      <c r="L716" t="s">
        <v>1871</v>
      </c>
      <c r="M716" t="s">
        <v>1872</v>
      </c>
      <c r="N716" t="s">
        <v>1872</v>
      </c>
      <c r="O716" t="s">
        <v>1873</v>
      </c>
      <c r="P716" t="s">
        <v>1871</v>
      </c>
      <c r="Q716" t="s">
        <v>1871</v>
      </c>
      <c r="R716" t="s">
        <v>1871</v>
      </c>
      <c r="S716" t="s">
        <v>2536</v>
      </c>
      <c r="T716" t="s">
        <v>1903</v>
      </c>
      <c r="U716" t="s">
        <v>1877</v>
      </c>
      <c r="V716" t="s">
        <v>1877</v>
      </c>
      <c r="W716">
        <v>0</v>
      </c>
      <c r="X716">
        <v>4</v>
      </c>
      <c r="Y716">
        <v>1</v>
      </c>
      <c r="Z716">
        <v>2</v>
      </c>
      <c r="AA716">
        <v>3</v>
      </c>
      <c r="AB716">
        <v>3</v>
      </c>
      <c r="AC716">
        <v>5</v>
      </c>
      <c r="AD716">
        <v>5</v>
      </c>
      <c r="AE716">
        <v>4</v>
      </c>
      <c r="AF716">
        <v>4</v>
      </c>
      <c r="AG716">
        <v>3</v>
      </c>
      <c r="AH716">
        <v>5</v>
      </c>
      <c r="AI716">
        <v>5</v>
      </c>
      <c r="AJ716">
        <v>5</v>
      </c>
      <c r="AK716" t="s">
        <v>968</v>
      </c>
    </row>
    <row r="717" spans="1:37" x14ac:dyDescent="0.25">
      <c r="A717" t="s">
        <v>968</v>
      </c>
      <c r="B717" t="s">
        <v>49</v>
      </c>
      <c r="C717" t="s">
        <v>967</v>
      </c>
      <c r="D717" t="s">
        <v>1866</v>
      </c>
      <c r="E717" t="s">
        <v>1879</v>
      </c>
      <c r="F717" t="s">
        <v>2246</v>
      </c>
      <c r="G717" t="s">
        <v>1868</v>
      </c>
      <c r="H717" t="s">
        <v>1869</v>
      </c>
      <c r="I717" t="s">
        <v>1883</v>
      </c>
      <c r="J717" t="s">
        <v>1882</v>
      </c>
      <c r="K717" t="s">
        <v>1871</v>
      </c>
      <c r="L717" t="s">
        <v>1871</v>
      </c>
      <c r="M717" t="s">
        <v>1871</v>
      </c>
      <c r="N717" t="s">
        <v>1871</v>
      </c>
      <c r="O717" t="s">
        <v>1871</v>
      </c>
      <c r="P717" t="s">
        <v>1871</v>
      </c>
      <c r="Q717" t="s">
        <v>1871</v>
      </c>
      <c r="R717" t="s">
        <v>1871</v>
      </c>
      <c r="S717" t="s">
        <v>1903</v>
      </c>
      <c r="T717" t="s">
        <v>2537</v>
      </c>
      <c r="U717" t="s">
        <v>1877</v>
      </c>
      <c r="V717" t="s">
        <v>1877</v>
      </c>
      <c r="W717">
        <v>0</v>
      </c>
      <c r="X717">
        <v>4</v>
      </c>
      <c r="Y717">
        <v>1</v>
      </c>
      <c r="Z717">
        <v>2</v>
      </c>
      <c r="AA717">
        <v>2</v>
      </c>
      <c r="AB717">
        <v>3</v>
      </c>
      <c r="AC717">
        <v>5</v>
      </c>
      <c r="AD717">
        <v>5</v>
      </c>
      <c r="AE717">
        <v>5</v>
      </c>
      <c r="AF717">
        <v>5</v>
      </c>
      <c r="AG717">
        <v>5</v>
      </c>
      <c r="AH717">
        <v>5</v>
      </c>
      <c r="AI717">
        <v>5</v>
      </c>
      <c r="AJ717">
        <v>5</v>
      </c>
      <c r="AK717" t="s">
        <v>968</v>
      </c>
    </row>
    <row r="718" spans="1:37" x14ac:dyDescent="0.25">
      <c r="A718" t="s">
        <v>968</v>
      </c>
      <c r="B718" t="s">
        <v>49</v>
      </c>
      <c r="C718" t="s">
        <v>967</v>
      </c>
      <c r="D718" t="s">
        <v>1866</v>
      </c>
      <c r="E718" t="s">
        <v>1894</v>
      </c>
      <c r="F718" t="s">
        <v>2199</v>
      </c>
      <c r="G718" t="s">
        <v>1868</v>
      </c>
      <c r="H718" t="s">
        <v>1869</v>
      </c>
      <c r="I718" t="s">
        <v>1881</v>
      </c>
      <c r="J718" t="s">
        <v>1882</v>
      </c>
      <c r="K718" t="s">
        <v>1871</v>
      </c>
      <c r="L718" t="s">
        <v>1871</v>
      </c>
      <c r="M718" t="s">
        <v>1871</v>
      </c>
      <c r="N718" t="s">
        <v>1871</v>
      </c>
      <c r="O718" t="s">
        <v>1871</v>
      </c>
      <c r="P718" t="s">
        <v>1871</v>
      </c>
      <c r="Q718" t="s">
        <v>1871</v>
      </c>
      <c r="R718" t="s">
        <v>1871</v>
      </c>
      <c r="S718" t="s">
        <v>1911</v>
      </c>
      <c r="T718" t="s">
        <v>1903</v>
      </c>
      <c r="U718" t="s">
        <v>1877</v>
      </c>
      <c r="V718" t="s">
        <v>1877</v>
      </c>
      <c r="W718">
        <v>0</v>
      </c>
      <c r="X718">
        <v>1</v>
      </c>
      <c r="Y718">
        <v>1</v>
      </c>
      <c r="Z718">
        <v>2</v>
      </c>
      <c r="AA718">
        <v>2</v>
      </c>
      <c r="AB718">
        <v>3</v>
      </c>
      <c r="AC718">
        <v>5</v>
      </c>
      <c r="AD718">
        <v>5</v>
      </c>
      <c r="AE718">
        <v>5</v>
      </c>
      <c r="AF718">
        <v>5</v>
      </c>
      <c r="AG718">
        <v>5</v>
      </c>
      <c r="AH718">
        <v>5</v>
      </c>
      <c r="AI718">
        <v>5</v>
      </c>
      <c r="AJ718">
        <v>5</v>
      </c>
      <c r="AK718" t="s">
        <v>968</v>
      </c>
    </row>
    <row r="719" spans="1:37" x14ac:dyDescent="0.25">
      <c r="A719" t="s">
        <v>192</v>
      </c>
      <c r="B719" t="s">
        <v>51</v>
      </c>
      <c r="C719" t="s">
        <v>454</v>
      </c>
      <c r="D719" t="s">
        <v>1877</v>
      </c>
      <c r="E719" t="s">
        <v>1879</v>
      </c>
      <c r="F719" t="s">
        <v>2538</v>
      </c>
      <c r="G719" t="s">
        <v>1868</v>
      </c>
      <c r="H719" t="s">
        <v>1869</v>
      </c>
      <c r="I719" t="s">
        <v>1883</v>
      </c>
      <c r="J719" t="s">
        <v>1882</v>
      </c>
      <c r="K719" t="s">
        <v>1871</v>
      </c>
      <c r="L719" t="s">
        <v>1871</v>
      </c>
      <c r="M719" t="s">
        <v>1872</v>
      </c>
      <c r="N719" t="s">
        <v>1872</v>
      </c>
      <c r="O719" t="s">
        <v>1872</v>
      </c>
      <c r="P719" t="s">
        <v>1873</v>
      </c>
      <c r="Q719" t="s">
        <v>1871</v>
      </c>
      <c r="R719" t="s">
        <v>1871</v>
      </c>
      <c r="S719" t="s">
        <v>1920</v>
      </c>
      <c r="T719" t="s">
        <v>2539</v>
      </c>
      <c r="U719" t="s">
        <v>1877</v>
      </c>
      <c r="V719" t="s">
        <v>1877</v>
      </c>
      <c r="W719">
        <v>1</v>
      </c>
      <c r="X719">
        <v>4</v>
      </c>
      <c r="Y719">
        <v>1</v>
      </c>
      <c r="Z719">
        <v>2</v>
      </c>
      <c r="AA719">
        <v>2</v>
      </c>
      <c r="AB719">
        <v>3</v>
      </c>
      <c r="AC719">
        <v>5</v>
      </c>
      <c r="AD719">
        <v>5</v>
      </c>
      <c r="AE719">
        <v>4</v>
      </c>
      <c r="AF719">
        <v>4</v>
      </c>
      <c r="AG719">
        <v>4</v>
      </c>
      <c r="AH719">
        <v>3</v>
      </c>
      <c r="AI719">
        <v>5</v>
      </c>
      <c r="AJ719">
        <v>5</v>
      </c>
      <c r="AK719" t="s">
        <v>192</v>
      </c>
    </row>
    <row r="720" spans="1:37" x14ac:dyDescent="0.25">
      <c r="A720" t="s">
        <v>192</v>
      </c>
      <c r="B720" t="s">
        <v>51</v>
      </c>
      <c r="C720" t="s">
        <v>454</v>
      </c>
      <c r="D720" t="s">
        <v>1866</v>
      </c>
      <c r="E720" t="s">
        <v>1884</v>
      </c>
      <c r="F720" t="s">
        <v>2218</v>
      </c>
      <c r="G720" t="s">
        <v>1868</v>
      </c>
      <c r="H720" t="s">
        <v>1869</v>
      </c>
      <c r="I720" t="s">
        <v>1870</v>
      </c>
      <c r="J720" t="s">
        <v>1882</v>
      </c>
      <c r="K720" t="s">
        <v>1871</v>
      </c>
      <c r="L720" t="s">
        <v>1871</v>
      </c>
      <c r="M720" t="s">
        <v>1871</v>
      </c>
      <c r="N720" t="s">
        <v>1871</v>
      </c>
      <c r="O720" t="s">
        <v>1873</v>
      </c>
      <c r="P720" t="s">
        <v>1873</v>
      </c>
      <c r="Q720" t="s">
        <v>1871</v>
      </c>
      <c r="R720" t="s">
        <v>1871</v>
      </c>
      <c r="S720" t="s">
        <v>1903</v>
      </c>
      <c r="T720" t="s">
        <v>2540</v>
      </c>
      <c r="U720" t="s">
        <v>1877</v>
      </c>
      <c r="V720" t="s">
        <v>1877</v>
      </c>
      <c r="W720">
        <v>0</v>
      </c>
      <c r="X720">
        <v>3</v>
      </c>
      <c r="Y720">
        <v>1</v>
      </c>
      <c r="Z720">
        <v>2</v>
      </c>
      <c r="AA720">
        <v>2</v>
      </c>
      <c r="AB720">
        <v>3</v>
      </c>
      <c r="AC720">
        <v>5</v>
      </c>
      <c r="AD720">
        <v>5</v>
      </c>
      <c r="AE720">
        <v>5</v>
      </c>
      <c r="AF720">
        <v>5</v>
      </c>
      <c r="AG720">
        <v>3</v>
      </c>
      <c r="AH720">
        <v>3</v>
      </c>
      <c r="AI720">
        <v>5</v>
      </c>
      <c r="AJ720">
        <v>5</v>
      </c>
      <c r="AK720" t="s">
        <v>192</v>
      </c>
    </row>
    <row r="721" spans="1:37" x14ac:dyDescent="0.25">
      <c r="A721" t="s">
        <v>192</v>
      </c>
      <c r="B721" t="s">
        <v>51</v>
      </c>
      <c r="C721" t="s">
        <v>454</v>
      </c>
      <c r="D721" t="s">
        <v>1877</v>
      </c>
      <c r="E721" t="s">
        <v>1884</v>
      </c>
      <c r="F721" t="s">
        <v>2199</v>
      </c>
      <c r="G721" t="s">
        <v>1878</v>
      </c>
      <c r="H721" t="s">
        <v>1880</v>
      </c>
      <c r="I721" t="s">
        <v>1870</v>
      </c>
      <c r="J721" t="s">
        <v>1882</v>
      </c>
      <c r="K721" t="s">
        <v>1871</v>
      </c>
      <c r="L721" t="s">
        <v>1871</v>
      </c>
      <c r="M721" t="s">
        <v>1871</v>
      </c>
      <c r="N721" t="s">
        <v>1871</v>
      </c>
      <c r="O721" t="s">
        <v>1871</v>
      </c>
      <c r="P721" t="s">
        <v>1871</v>
      </c>
      <c r="Q721" t="s">
        <v>1871</v>
      </c>
      <c r="R721" t="s">
        <v>1871</v>
      </c>
      <c r="S721" t="s">
        <v>1889</v>
      </c>
      <c r="T721" t="s">
        <v>1945</v>
      </c>
      <c r="U721" t="s">
        <v>1877</v>
      </c>
      <c r="V721" t="s">
        <v>1877</v>
      </c>
      <c r="W721">
        <v>1</v>
      </c>
      <c r="X721">
        <v>3</v>
      </c>
      <c r="Y721">
        <v>1</v>
      </c>
      <c r="Z721">
        <v>3</v>
      </c>
      <c r="AA721">
        <v>3</v>
      </c>
      <c r="AB721">
        <v>3</v>
      </c>
      <c r="AC721">
        <v>5</v>
      </c>
      <c r="AD721">
        <v>5</v>
      </c>
      <c r="AE721">
        <v>5</v>
      </c>
      <c r="AF721">
        <v>5</v>
      </c>
      <c r="AG721">
        <v>5</v>
      </c>
      <c r="AH721">
        <v>5</v>
      </c>
      <c r="AI721">
        <v>5</v>
      </c>
      <c r="AJ721">
        <v>5</v>
      </c>
      <c r="AK721" t="s">
        <v>192</v>
      </c>
    </row>
    <row r="722" spans="1:37" x14ac:dyDescent="0.25">
      <c r="A722" t="s">
        <v>192</v>
      </c>
      <c r="B722" t="s">
        <v>51</v>
      </c>
      <c r="C722" t="s">
        <v>454</v>
      </c>
      <c r="D722" t="s">
        <v>1877</v>
      </c>
      <c r="E722" t="s">
        <v>1879</v>
      </c>
      <c r="F722" t="s">
        <v>2196</v>
      </c>
      <c r="G722" t="s">
        <v>1878</v>
      </c>
      <c r="H722" t="s">
        <v>1880</v>
      </c>
      <c r="I722" t="s">
        <v>1870</v>
      </c>
      <c r="J722" t="s">
        <v>1882</v>
      </c>
      <c r="K722" t="s">
        <v>1871</v>
      </c>
      <c r="L722" t="s">
        <v>1871</v>
      </c>
      <c r="M722" t="s">
        <v>1871</v>
      </c>
      <c r="N722" t="s">
        <v>1871</v>
      </c>
      <c r="O722" t="s">
        <v>1871</v>
      </c>
      <c r="P722" t="s">
        <v>1871</v>
      </c>
      <c r="Q722" t="s">
        <v>1871</v>
      </c>
      <c r="R722" t="s">
        <v>1871</v>
      </c>
      <c r="S722" t="s">
        <v>2541</v>
      </c>
      <c r="T722" t="s">
        <v>2542</v>
      </c>
      <c r="U722" t="s">
        <v>1877</v>
      </c>
      <c r="V722" t="s">
        <v>1877</v>
      </c>
      <c r="W722">
        <v>1</v>
      </c>
      <c r="X722">
        <v>4</v>
      </c>
      <c r="Y722">
        <v>1</v>
      </c>
      <c r="Z722">
        <v>3</v>
      </c>
      <c r="AA722">
        <v>3</v>
      </c>
      <c r="AB722">
        <v>3</v>
      </c>
      <c r="AC722">
        <v>5</v>
      </c>
      <c r="AD722">
        <v>5</v>
      </c>
      <c r="AE722">
        <v>5</v>
      </c>
      <c r="AF722">
        <v>5</v>
      </c>
      <c r="AG722">
        <v>5</v>
      </c>
      <c r="AH722">
        <v>5</v>
      </c>
      <c r="AI722">
        <v>5</v>
      </c>
      <c r="AJ722">
        <v>5</v>
      </c>
      <c r="AK722" t="s">
        <v>192</v>
      </c>
    </row>
    <row r="723" spans="1:37" x14ac:dyDescent="0.25">
      <c r="A723" t="s">
        <v>977</v>
      </c>
      <c r="B723" t="s">
        <v>51</v>
      </c>
      <c r="C723" t="s">
        <v>456</v>
      </c>
      <c r="D723" t="s">
        <v>1877</v>
      </c>
      <c r="E723" t="s">
        <v>1884</v>
      </c>
      <c r="F723" t="s">
        <v>2196</v>
      </c>
      <c r="G723" t="s">
        <v>1878</v>
      </c>
      <c r="H723" t="s">
        <v>1880</v>
      </c>
      <c r="I723" t="s">
        <v>1870</v>
      </c>
      <c r="J723" t="s">
        <v>1882</v>
      </c>
      <c r="K723" t="s">
        <v>1871</v>
      </c>
      <c r="L723" t="s">
        <v>1871</v>
      </c>
      <c r="M723" t="s">
        <v>1871</v>
      </c>
      <c r="N723" t="s">
        <v>1871</v>
      </c>
      <c r="O723" t="s">
        <v>1871</v>
      </c>
      <c r="P723" t="s">
        <v>1871</v>
      </c>
      <c r="Q723" t="s">
        <v>1871</v>
      </c>
      <c r="R723" t="s">
        <v>1871</v>
      </c>
      <c r="S723" t="s">
        <v>1926</v>
      </c>
      <c r="T723" t="s">
        <v>1927</v>
      </c>
      <c r="U723" t="s">
        <v>1877</v>
      </c>
      <c r="V723" t="s">
        <v>1877</v>
      </c>
      <c r="W723">
        <v>1</v>
      </c>
      <c r="X723">
        <v>3</v>
      </c>
      <c r="Y723">
        <v>1</v>
      </c>
      <c r="Z723">
        <v>3</v>
      </c>
      <c r="AA723">
        <v>3</v>
      </c>
      <c r="AB723">
        <v>3</v>
      </c>
      <c r="AC723">
        <v>5</v>
      </c>
      <c r="AD723">
        <v>5</v>
      </c>
      <c r="AE723">
        <v>5</v>
      </c>
      <c r="AF723">
        <v>5</v>
      </c>
      <c r="AG723">
        <v>5</v>
      </c>
      <c r="AH723">
        <v>5</v>
      </c>
      <c r="AI723">
        <v>5</v>
      </c>
      <c r="AJ723">
        <v>5</v>
      </c>
      <c r="AK723" t="s">
        <v>977</v>
      </c>
    </row>
    <row r="724" spans="1:37" x14ac:dyDescent="0.25">
      <c r="A724" t="s">
        <v>980</v>
      </c>
      <c r="B724" t="s">
        <v>51</v>
      </c>
      <c r="C724" t="s">
        <v>462</v>
      </c>
      <c r="D724" t="s">
        <v>1866</v>
      </c>
      <c r="E724" t="s">
        <v>1867</v>
      </c>
      <c r="F724" t="s">
        <v>2543</v>
      </c>
      <c r="G724" t="s">
        <v>1868</v>
      </c>
      <c r="H724" t="s">
        <v>1869</v>
      </c>
      <c r="I724" t="s">
        <v>1870</v>
      </c>
      <c r="J724" t="s">
        <v>1882</v>
      </c>
      <c r="K724" t="s">
        <v>1871</v>
      </c>
      <c r="L724" t="s">
        <v>1871</v>
      </c>
      <c r="M724" t="s">
        <v>1871</v>
      </c>
      <c r="N724" t="s">
        <v>1871</v>
      </c>
      <c r="O724" t="s">
        <v>1871</v>
      </c>
      <c r="P724" t="s">
        <v>1871</v>
      </c>
      <c r="Q724" t="s">
        <v>1871</v>
      </c>
      <c r="R724" t="s">
        <v>1871</v>
      </c>
      <c r="S724" t="s">
        <v>1911</v>
      </c>
      <c r="T724" t="s">
        <v>2544</v>
      </c>
      <c r="U724" t="s">
        <v>1877</v>
      </c>
      <c r="W724">
        <v>0</v>
      </c>
      <c r="X724">
        <v>5</v>
      </c>
      <c r="Y724">
        <v>1</v>
      </c>
      <c r="Z724">
        <v>2</v>
      </c>
      <c r="AA724">
        <v>2</v>
      </c>
      <c r="AB724">
        <v>3</v>
      </c>
      <c r="AC724">
        <v>5</v>
      </c>
      <c r="AD724">
        <v>5</v>
      </c>
      <c r="AE724">
        <v>5</v>
      </c>
      <c r="AF724">
        <v>5</v>
      </c>
      <c r="AG724">
        <v>5</v>
      </c>
      <c r="AH724">
        <v>5</v>
      </c>
      <c r="AI724">
        <v>5</v>
      </c>
      <c r="AJ724">
        <v>5</v>
      </c>
      <c r="AK724" t="s">
        <v>980</v>
      </c>
    </row>
    <row r="725" spans="1:37" x14ac:dyDescent="0.25">
      <c r="A725" t="s">
        <v>980</v>
      </c>
      <c r="B725" t="s">
        <v>51</v>
      </c>
      <c r="C725" t="s">
        <v>462</v>
      </c>
      <c r="D725" t="s">
        <v>1877</v>
      </c>
      <c r="E725" t="s">
        <v>1884</v>
      </c>
      <c r="F725" t="s">
        <v>2545</v>
      </c>
      <c r="G725" t="s">
        <v>1878</v>
      </c>
      <c r="H725" t="s">
        <v>1880</v>
      </c>
      <c r="I725" t="s">
        <v>1883</v>
      </c>
      <c r="J725" t="s">
        <v>1882</v>
      </c>
      <c r="K725" t="s">
        <v>1871</v>
      </c>
      <c r="L725" t="s">
        <v>1871</v>
      </c>
      <c r="M725" t="s">
        <v>1871</v>
      </c>
      <c r="N725" t="s">
        <v>1871</v>
      </c>
      <c r="O725" t="s">
        <v>1871</v>
      </c>
      <c r="P725" t="s">
        <v>1871</v>
      </c>
      <c r="Q725" t="s">
        <v>1871</v>
      </c>
      <c r="R725" t="s">
        <v>1871</v>
      </c>
      <c r="S725" t="s">
        <v>2546</v>
      </c>
      <c r="T725" t="s">
        <v>2547</v>
      </c>
      <c r="U725" t="s">
        <v>1877</v>
      </c>
      <c r="V725" t="s">
        <v>1877</v>
      </c>
      <c r="W725">
        <v>1</v>
      </c>
      <c r="X725">
        <v>3</v>
      </c>
      <c r="Y725">
        <v>1</v>
      </c>
      <c r="Z725">
        <v>3</v>
      </c>
      <c r="AA725">
        <v>3</v>
      </c>
      <c r="AB725">
        <v>3</v>
      </c>
      <c r="AC725">
        <v>5</v>
      </c>
      <c r="AD725">
        <v>5</v>
      </c>
      <c r="AE725">
        <v>5</v>
      </c>
      <c r="AF725">
        <v>5</v>
      </c>
      <c r="AG725">
        <v>5</v>
      </c>
      <c r="AH725">
        <v>5</v>
      </c>
      <c r="AI725">
        <v>5</v>
      </c>
      <c r="AJ725">
        <v>5</v>
      </c>
      <c r="AK725" t="s">
        <v>980</v>
      </c>
    </row>
    <row r="726" spans="1:37" x14ac:dyDescent="0.25">
      <c r="A726" t="s">
        <v>980</v>
      </c>
      <c r="B726" t="s">
        <v>51</v>
      </c>
      <c r="C726" t="s">
        <v>462</v>
      </c>
      <c r="D726" t="s">
        <v>1866</v>
      </c>
      <c r="E726" t="s">
        <v>1879</v>
      </c>
      <c r="F726" t="s">
        <v>2235</v>
      </c>
      <c r="G726" t="s">
        <v>1878</v>
      </c>
      <c r="H726" t="s">
        <v>1869</v>
      </c>
      <c r="I726" t="s">
        <v>1883</v>
      </c>
      <c r="J726" t="s">
        <v>1882</v>
      </c>
      <c r="K726" t="s">
        <v>1871</v>
      </c>
      <c r="L726" t="s">
        <v>1871</v>
      </c>
      <c r="M726" t="s">
        <v>1873</v>
      </c>
      <c r="N726" t="s">
        <v>1873</v>
      </c>
      <c r="O726" t="s">
        <v>1873</v>
      </c>
      <c r="P726" t="s">
        <v>1873</v>
      </c>
      <c r="Q726" t="s">
        <v>1871</v>
      </c>
      <c r="R726" t="s">
        <v>1871</v>
      </c>
      <c r="S726" t="s">
        <v>2548</v>
      </c>
      <c r="T726" t="s">
        <v>2549</v>
      </c>
      <c r="U726" t="s">
        <v>1877</v>
      </c>
      <c r="V726" t="s">
        <v>1877</v>
      </c>
      <c r="W726">
        <v>0</v>
      </c>
      <c r="X726">
        <v>4</v>
      </c>
      <c r="Y726">
        <v>1</v>
      </c>
      <c r="Z726">
        <v>2</v>
      </c>
      <c r="AA726">
        <v>3</v>
      </c>
      <c r="AB726">
        <v>3</v>
      </c>
      <c r="AC726">
        <v>5</v>
      </c>
      <c r="AD726">
        <v>5</v>
      </c>
      <c r="AE726">
        <v>3</v>
      </c>
      <c r="AF726">
        <v>3</v>
      </c>
      <c r="AG726">
        <v>3</v>
      </c>
      <c r="AH726">
        <v>3</v>
      </c>
      <c r="AI726">
        <v>5</v>
      </c>
      <c r="AJ726">
        <v>5</v>
      </c>
      <c r="AK726" t="s">
        <v>980</v>
      </c>
    </row>
    <row r="727" spans="1:37" x14ac:dyDescent="0.25">
      <c r="A727" t="s">
        <v>980</v>
      </c>
      <c r="B727" t="s">
        <v>51</v>
      </c>
      <c r="C727" t="s">
        <v>462</v>
      </c>
      <c r="D727" t="s">
        <v>1866</v>
      </c>
      <c r="E727" t="s">
        <v>1879</v>
      </c>
      <c r="F727" t="s">
        <v>2254</v>
      </c>
      <c r="G727" t="s">
        <v>1878</v>
      </c>
      <c r="H727" t="s">
        <v>1869</v>
      </c>
      <c r="I727" t="s">
        <v>1883</v>
      </c>
      <c r="J727" t="s">
        <v>1882</v>
      </c>
      <c r="K727" t="s">
        <v>1871</v>
      </c>
      <c r="L727" t="s">
        <v>1871</v>
      </c>
      <c r="M727" t="s">
        <v>1872</v>
      </c>
      <c r="N727" t="s">
        <v>1871</v>
      </c>
      <c r="O727" t="s">
        <v>1871</v>
      </c>
      <c r="P727" t="s">
        <v>1871</v>
      </c>
      <c r="Q727" t="s">
        <v>1871</v>
      </c>
      <c r="R727" t="s">
        <v>1871</v>
      </c>
      <c r="S727" t="s">
        <v>2550</v>
      </c>
      <c r="T727" t="s">
        <v>2551</v>
      </c>
      <c r="U727" t="s">
        <v>1877</v>
      </c>
      <c r="V727" t="s">
        <v>1877</v>
      </c>
      <c r="W727">
        <v>0</v>
      </c>
      <c r="X727">
        <v>4</v>
      </c>
      <c r="Y727">
        <v>1</v>
      </c>
      <c r="Z727">
        <v>2</v>
      </c>
      <c r="AA727">
        <v>3</v>
      </c>
      <c r="AB727">
        <v>3</v>
      </c>
      <c r="AC727">
        <v>5</v>
      </c>
      <c r="AD727">
        <v>5</v>
      </c>
      <c r="AE727">
        <v>4</v>
      </c>
      <c r="AF727">
        <v>5</v>
      </c>
      <c r="AG727">
        <v>5</v>
      </c>
      <c r="AH727">
        <v>5</v>
      </c>
      <c r="AI727">
        <v>5</v>
      </c>
      <c r="AJ727">
        <v>5</v>
      </c>
      <c r="AK727" t="s">
        <v>980</v>
      </c>
    </row>
    <row r="728" spans="1:37" x14ac:dyDescent="0.25">
      <c r="A728" t="s">
        <v>980</v>
      </c>
      <c r="B728" t="s">
        <v>51</v>
      </c>
      <c r="C728" t="s">
        <v>462</v>
      </c>
      <c r="D728" t="s">
        <v>1877</v>
      </c>
      <c r="E728" t="s">
        <v>1879</v>
      </c>
      <c r="F728" t="s">
        <v>2292</v>
      </c>
      <c r="G728" t="s">
        <v>1878</v>
      </c>
      <c r="H728" t="s">
        <v>1869</v>
      </c>
      <c r="I728" t="s">
        <v>1883</v>
      </c>
      <c r="J728" t="s">
        <v>1882</v>
      </c>
      <c r="K728" t="s">
        <v>1871</v>
      </c>
      <c r="L728" t="s">
        <v>1871</v>
      </c>
      <c r="M728" t="s">
        <v>1871</v>
      </c>
      <c r="N728" t="s">
        <v>1871</v>
      </c>
      <c r="O728" t="s">
        <v>1871</v>
      </c>
      <c r="P728" t="s">
        <v>1871</v>
      </c>
      <c r="Q728" t="s">
        <v>1871</v>
      </c>
      <c r="R728" t="s">
        <v>1871</v>
      </c>
      <c r="S728" t="s">
        <v>2552</v>
      </c>
      <c r="T728" t="s">
        <v>1903</v>
      </c>
      <c r="U728" t="s">
        <v>1877</v>
      </c>
      <c r="V728" t="s">
        <v>1877</v>
      </c>
      <c r="W728">
        <v>1</v>
      </c>
      <c r="X728">
        <v>4</v>
      </c>
      <c r="Y728">
        <v>1</v>
      </c>
      <c r="Z728">
        <v>2</v>
      </c>
      <c r="AA728">
        <v>3</v>
      </c>
      <c r="AB728">
        <v>3</v>
      </c>
      <c r="AC728">
        <v>5</v>
      </c>
      <c r="AD728">
        <v>5</v>
      </c>
      <c r="AE728">
        <v>5</v>
      </c>
      <c r="AF728">
        <v>5</v>
      </c>
      <c r="AG728">
        <v>5</v>
      </c>
      <c r="AH728">
        <v>5</v>
      </c>
      <c r="AI728">
        <v>5</v>
      </c>
      <c r="AJ728">
        <v>5</v>
      </c>
      <c r="AK728" t="s">
        <v>980</v>
      </c>
    </row>
    <row r="729" spans="1:37" x14ac:dyDescent="0.25">
      <c r="A729" t="s">
        <v>976</v>
      </c>
      <c r="B729" t="s">
        <v>51</v>
      </c>
      <c r="C729" t="s">
        <v>572</v>
      </c>
      <c r="D729" t="s">
        <v>1866</v>
      </c>
      <c r="E729" t="s">
        <v>1879</v>
      </c>
      <c r="F729" t="s">
        <v>2246</v>
      </c>
      <c r="G729" t="s">
        <v>1868</v>
      </c>
      <c r="H729" t="s">
        <v>1880</v>
      </c>
      <c r="I729" t="s">
        <v>1870</v>
      </c>
      <c r="J729" t="s">
        <v>1866</v>
      </c>
      <c r="K729" t="s">
        <v>1871</v>
      </c>
      <c r="L729" t="s">
        <v>1871</v>
      </c>
      <c r="M729" t="s">
        <v>1872</v>
      </c>
      <c r="N729" t="s">
        <v>1871</v>
      </c>
      <c r="O729" t="s">
        <v>1871</v>
      </c>
      <c r="P729" t="s">
        <v>1871</v>
      </c>
      <c r="Q729" t="s">
        <v>1871</v>
      </c>
      <c r="R729" t="s">
        <v>1871</v>
      </c>
      <c r="S729" t="s">
        <v>2553</v>
      </c>
      <c r="T729" t="s">
        <v>2554</v>
      </c>
      <c r="U729" t="s">
        <v>1877</v>
      </c>
      <c r="V729" t="s">
        <v>1877</v>
      </c>
      <c r="W729">
        <v>0</v>
      </c>
      <c r="X729">
        <v>4</v>
      </c>
      <c r="Y729">
        <v>1</v>
      </c>
      <c r="Z729">
        <v>3</v>
      </c>
      <c r="AA729">
        <v>2</v>
      </c>
      <c r="AB729">
        <v>3</v>
      </c>
      <c r="AC729">
        <v>5</v>
      </c>
      <c r="AD729">
        <v>5</v>
      </c>
      <c r="AE729">
        <v>4</v>
      </c>
      <c r="AF729">
        <v>5</v>
      </c>
      <c r="AG729">
        <v>5</v>
      </c>
      <c r="AH729">
        <v>5</v>
      </c>
      <c r="AI729">
        <v>5</v>
      </c>
      <c r="AJ729">
        <v>5</v>
      </c>
      <c r="AK729" t="s">
        <v>976</v>
      </c>
    </row>
    <row r="730" spans="1:37" x14ac:dyDescent="0.25">
      <c r="A730" t="s">
        <v>1521</v>
      </c>
      <c r="B730" t="s">
        <v>51</v>
      </c>
      <c r="C730" t="s">
        <v>574</v>
      </c>
      <c r="D730" t="s">
        <v>1866</v>
      </c>
      <c r="E730" t="s">
        <v>1867</v>
      </c>
      <c r="F730" t="s">
        <v>2218</v>
      </c>
      <c r="G730" t="s">
        <v>1868</v>
      </c>
      <c r="H730" t="s">
        <v>1869</v>
      </c>
      <c r="I730" t="s">
        <v>1870</v>
      </c>
      <c r="J730" t="s">
        <v>1882</v>
      </c>
      <c r="K730" t="s">
        <v>1871</v>
      </c>
      <c r="L730" t="s">
        <v>1871</v>
      </c>
      <c r="M730" t="s">
        <v>1871</v>
      </c>
      <c r="N730" t="s">
        <v>1871</v>
      </c>
      <c r="O730" t="s">
        <v>1871</v>
      </c>
      <c r="P730" t="s">
        <v>1871</v>
      </c>
      <c r="Q730" t="s">
        <v>1871</v>
      </c>
      <c r="R730" t="s">
        <v>1871</v>
      </c>
      <c r="S730" t="s">
        <v>1902</v>
      </c>
      <c r="T730" t="s">
        <v>2555</v>
      </c>
      <c r="U730" t="s">
        <v>1877</v>
      </c>
      <c r="V730" t="s">
        <v>1877</v>
      </c>
      <c r="W730">
        <v>0</v>
      </c>
      <c r="X730">
        <v>5</v>
      </c>
      <c r="Y730">
        <v>1</v>
      </c>
      <c r="Z730">
        <v>2</v>
      </c>
      <c r="AA730">
        <v>2</v>
      </c>
      <c r="AB730">
        <v>3</v>
      </c>
      <c r="AC730">
        <v>5</v>
      </c>
      <c r="AD730">
        <v>5</v>
      </c>
      <c r="AE730">
        <v>5</v>
      </c>
      <c r="AF730">
        <v>5</v>
      </c>
      <c r="AG730">
        <v>5</v>
      </c>
      <c r="AH730">
        <v>5</v>
      </c>
      <c r="AI730">
        <v>5</v>
      </c>
      <c r="AJ730">
        <v>5</v>
      </c>
      <c r="AK730" t="s">
        <v>1521</v>
      </c>
    </row>
    <row r="731" spans="1:37" x14ac:dyDescent="0.25">
      <c r="A731" t="s">
        <v>1522</v>
      </c>
      <c r="B731" t="s">
        <v>51</v>
      </c>
      <c r="C731" t="s">
        <v>965</v>
      </c>
      <c r="D731" t="s">
        <v>1877</v>
      </c>
      <c r="E731" t="s">
        <v>1884</v>
      </c>
      <c r="F731" t="s">
        <v>2421</v>
      </c>
      <c r="G731" t="s">
        <v>1878</v>
      </c>
      <c r="H731" t="s">
        <v>1880</v>
      </c>
      <c r="I731" t="s">
        <v>1883</v>
      </c>
      <c r="J731" t="s">
        <v>1882</v>
      </c>
      <c r="K731" t="s">
        <v>1871</v>
      </c>
      <c r="L731" t="s">
        <v>1871</v>
      </c>
      <c r="M731" t="s">
        <v>1873</v>
      </c>
      <c r="N731" t="s">
        <v>1871</v>
      </c>
      <c r="O731" t="s">
        <v>1871</v>
      </c>
      <c r="P731" t="s">
        <v>1871</v>
      </c>
      <c r="Q731" t="s">
        <v>1871</v>
      </c>
      <c r="R731" t="s">
        <v>1871</v>
      </c>
      <c r="S731" t="s">
        <v>2556</v>
      </c>
      <c r="T731" t="s">
        <v>2557</v>
      </c>
      <c r="U731" t="s">
        <v>1877</v>
      </c>
      <c r="V731" t="s">
        <v>1877</v>
      </c>
      <c r="W731">
        <v>1</v>
      </c>
      <c r="X731">
        <v>3</v>
      </c>
      <c r="Y731">
        <v>1</v>
      </c>
      <c r="Z731">
        <v>3</v>
      </c>
      <c r="AA731">
        <v>3</v>
      </c>
      <c r="AB731">
        <v>3</v>
      </c>
      <c r="AC731">
        <v>5</v>
      </c>
      <c r="AD731">
        <v>5</v>
      </c>
      <c r="AE731">
        <v>3</v>
      </c>
      <c r="AF731">
        <v>5</v>
      </c>
      <c r="AG731">
        <v>5</v>
      </c>
      <c r="AH731">
        <v>5</v>
      </c>
      <c r="AI731">
        <v>5</v>
      </c>
      <c r="AJ731">
        <v>5</v>
      </c>
      <c r="AK731" t="s">
        <v>1522</v>
      </c>
    </row>
    <row r="732" spans="1:37" x14ac:dyDescent="0.25">
      <c r="A732" t="s">
        <v>1527</v>
      </c>
      <c r="B732" t="s">
        <v>51</v>
      </c>
      <c r="C732" t="s">
        <v>1090</v>
      </c>
      <c r="D732" t="s">
        <v>1866</v>
      </c>
      <c r="E732" t="s">
        <v>1867</v>
      </c>
      <c r="F732" t="s">
        <v>2261</v>
      </c>
      <c r="G732" t="s">
        <v>1888</v>
      </c>
      <c r="H732" t="s">
        <v>1869</v>
      </c>
      <c r="I732" t="s">
        <v>1870</v>
      </c>
      <c r="J732" t="s">
        <v>1882</v>
      </c>
      <c r="K732" t="s">
        <v>1871</v>
      </c>
      <c r="L732" t="s">
        <v>1871</v>
      </c>
      <c r="M732" t="s">
        <v>1871</v>
      </c>
      <c r="N732" t="s">
        <v>1871</v>
      </c>
      <c r="O732" t="s">
        <v>1871</v>
      </c>
      <c r="P732" t="s">
        <v>1871</v>
      </c>
      <c r="Q732" t="s">
        <v>1871</v>
      </c>
      <c r="R732" t="s">
        <v>1871</v>
      </c>
      <c r="S732" t="s">
        <v>1910</v>
      </c>
      <c r="T732" t="s">
        <v>2558</v>
      </c>
      <c r="U732" t="s">
        <v>1877</v>
      </c>
      <c r="V732" t="s">
        <v>1877</v>
      </c>
      <c r="W732">
        <v>0</v>
      </c>
      <c r="X732">
        <v>5</v>
      </c>
      <c r="Y732">
        <v>1</v>
      </c>
      <c r="Z732">
        <v>2</v>
      </c>
      <c r="AA732">
        <v>1</v>
      </c>
      <c r="AB732">
        <v>3</v>
      </c>
      <c r="AC732">
        <v>5</v>
      </c>
      <c r="AD732">
        <v>5</v>
      </c>
      <c r="AE732">
        <v>5</v>
      </c>
      <c r="AF732">
        <v>5</v>
      </c>
      <c r="AG732">
        <v>5</v>
      </c>
      <c r="AH732">
        <v>5</v>
      </c>
      <c r="AI732">
        <v>5</v>
      </c>
      <c r="AJ732">
        <v>5</v>
      </c>
      <c r="AK732" t="s">
        <v>1527</v>
      </c>
    </row>
    <row r="733" spans="1:37" x14ac:dyDescent="0.25">
      <c r="A733" t="s">
        <v>1766</v>
      </c>
      <c r="B733" t="s">
        <v>51</v>
      </c>
      <c r="C733" t="s">
        <v>1515</v>
      </c>
      <c r="D733" t="s">
        <v>1866</v>
      </c>
      <c r="E733" t="s">
        <v>1879</v>
      </c>
      <c r="F733" t="s">
        <v>2235</v>
      </c>
      <c r="G733" t="s">
        <v>1868</v>
      </c>
      <c r="H733" t="s">
        <v>1869</v>
      </c>
      <c r="I733" t="s">
        <v>1870</v>
      </c>
      <c r="J733" t="s">
        <v>1882</v>
      </c>
      <c r="K733" t="s">
        <v>1871</v>
      </c>
      <c r="L733" t="s">
        <v>1871</v>
      </c>
      <c r="M733" t="s">
        <v>1872</v>
      </c>
      <c r="N733" t="s">
        <v>1871</v>
      </c>
      <c r="O733" t="s">
        <v>1871</v>
      </c>
      <c r="P733" t="s">
        <v>1871</v>
      </c>
      <c r="Q733" t="s">
        <v>1871</v>
      </c>
      <c r="R733" t="s">
        <v>1871</v>
      </c>
      <c r="S733" t="s">
        <v>2559</v>
      </c>
      <c r="T733" t="s">
        <v>2560</v>
      </c>
      <c r="U733" t="s">
        <v>1877</v>
      </c>
      <c r="V733" t="s">
        <v>1877</v>
      </c>
      <c r="W733">
        <v>0</v>
      </c>
      <c r="X733">
        <v>4</v>
      </c>
      <c r="Y733">
        <v>1</v>
      </c>
      <c r="Z733">
        <v>2</v>
      </c>
      <c r="AA733">
        <v>2</v>
      </c>
      <c r="AB733">
        <v>3</v>
      </c>
      <c r="AC733">
        <v>5</v>
      </c>
      <c r="AD733">
        <v>5</v>
      </c>
      <c r="AE733">
        <v>4</v>
      </c>
      <c r="AF733">
        <v>5</v>
      </c>
      <c r="AG733">
        <v>5</v>
      </c>
      <c r="AH733">
        <v>5</v>
      </c>
      <c r="AI733">
        <v>5</v>
      </c>
      <c r="AJ733">
        <v>5</v>
      </c>
      <c r="AK733" t="s">
        <v>1766</v>
      </c>
    </row>
    <row r="734" spans="1:37" x14ac:dyDescent="0.25">
      <c r="A734" t="s">
        <v>1766</v>
      </c>
      <c r="B734" t="s">
        <v>51</v>
      </c>
      <c r="C734" t="s">
        <v>1515</v>
      </c>
      <c r="D734" t="s">
        <v>1866</v>
      </c>
      <c r="E734" t="s">
        <v>1879</v>
      </c>
      <c r="F734" t="s">
        <v>2218</v>
      </c>
      <c r="G734" t="s">
        <v>1878</v>
      </c>
      <c r="H734" t="s">
        <v>1869</v>
      </c>
      <c r="I734" t="s">
        <v>1883</v>
      </c>
      <c r="J734" t="s">
        <v>1882</v>
      </c>
      <c r="K734" t="s">
        <v>1871</v>
      </c>
      <c r="L734" t="s">
        <v>1871</v>
      </c>
      <c r="M734" t="s">
        <v>1871</v>
      </c>
      <c r="N734" t="s">
        <v>1871</v>
      </c>
      <c r="O734" t="s">
        <v>1871</v>
      </c>
      <c r="P734" t="s">
        <v>1871</v>
      </c>
      <c r="Q734" t="s">
        <v>1871</v>
      </c>
      <c r="R734" t="s">
        <v>1871</v>
      </c>
      <c r="S734" t="s">
        <v>2561</v>
      </c>
      <c r="T734" t="s">
        <v>2562</v>
      </c>
      <c r="U734" t="s">
        <v>1877</v>
      </c>
      <c r="V734" t="s">
        <v>1877</v>
      </c>
      <c r="W734">
        <v>0</v>
      </c>
      <c r="X734">
        <v>4</v>
      </c>
      <c r="Y734">
        <v>1</v>
      </c>
      <c r="Z734">
        <v>2</v>
      </c>
      <c r="AA734">
        <v>3</v>
      </c>
      <c r="AB734">
        <v>3</v>
      </c>
      <c r="AC734">
        <v>5</v>
      </c>
      <c r="AD734">
        <v>5</v>
      </c>
      <c r="AE734">
        <v>5</v>
      </c>
      <c r="AF734">
        <v>5</v>
      </c>
      <c r="AG734">
        <v>5</v>
      </c>
      <c r="AH734">
        <v>5</v>
      </c>
      <c r="AI734">
        <v>5</v>
      </c>
      <c r="AJ734">
        <v>5</v>
      </c>
      <c r="AK734" t="s">
        <v>1766</v>
      </c>
    </row>
    <row r="735" spans="1:37" x14ac:dyDescent="0.25">
      <c r="A735" t="s">
        <v>193</v>
      </c>
      <c r="B735" t="s">
        <v>62</v>
      </c>
      <c r="C735" t="s">
        <v>365</v>
      </c>
      <c r="D735" t="s">
        <v>1877</v>
      </c>
      <c r="E735" t="s">
        <v>1879</v>
      </c>
      <c r="F735" t="s">
        <v>2199</v>
      </c>
      <c r="G735" t="s">
        <v>1878</v>
      </c>
      <c r="H735" t="s">
        <v>1880</v>
      </c>
      <c r="I735" t="s">
        <v>1870</v>
      </c>
      <c r="J735" t="s">
        <v>1882</v>
      </c>
      <c r="K735" t="s">
        <v>1871</v>
      </c>
      <c r="L735" t="s">
        <v>1871</v>
      </c>
      <c r="M735" t="s">
        <v>1871</v>
      </c>
      <c r="N735" t="s">
        <v>1871</v>
      </c>
      <c r="O735" t="s">
        <v>1871</v>
      </c>
      <c r="P735" t="s">
        <v>1871</v>
      </c>
      <c r="Q735" t="s">
        <v>1871</v>
      </c>
      <c r="R735" t="s">
        <v>1871</v>
      </c>
      <c r="S735" t="s">
        <v>1889</v>
      </c>
      <c r="T735" t="s">
        <v>2563</v>
      </c>
      <c r="U735" t="s">
        <v>1877</v>
      </c>
      <c r="V735" t="s">
        <v>1877</v>
      </c>
      <c r="W735">
        <v>1</v>
      </c>
      <c r="X735">
        <v>4</v>
      </c>
      <c r="Y735">
        <v>1</v>
      </c>
      <c r="Z735">
        <v>3</v>
      </c>
      <c r="AA735">
        <v>3</v>
      </c>
      <c r="AB735">
        <v>3</v>
      </c>
      <c r="AC735">
        <v>5</v>
      </c>
      <c r="AD735">
        <v>5</v>
      </c>
      <c r="AE735">
        <v>5</v>
      </c>
      <c r="AF735">
        <v>5</v>
      </c>
      <c r="AG735">
        <v>5</v>
      </c>
      <c r="AH735">
        <v>5</v>
      </c>
      <c r="AI735">
        <v>5</v>
      </c>
      <c r="AJ735">
        <v>5</v>
      </c>
      <c r="AK735" t="s">
        <v>193</v>
      </c>
    </row>
    <row r="736" spans="1:37" x14ac:dyDescent="0.25">
      <c r="A736" t="s">
        <v>193</v>
      </c>
      <c r="B736" t="s">
        <v>62</v>
      </c>
      <c r="C736" t="s">
        <v>365</v>
      </c>
      <c r="D736" t="s">
        <v>1877</v>
      </c>
      <c r="E736" t="s">
        <v>1884</v>
      </c>
      <c r="F736" t="s">
        <v>2564</v>
      </c>
      <c r="G736" t="s">
        <v>1868</v>
      </c>
      <c r="H736" t="s">
        <v>1880</v>
      </c>
      <c r="I736" t="s">
        <v>1870</v>
      </c>
      <c r="J736" t="s">
        <v>1882</v>
      </c>
      <c r="K736" t="s">
        <v>1871</v>
      </c>
      <c r="L736" t="s">
        <v>1871</v>
      </c>
      <c r="M736" t="s">
        <v>1871</v>
      </c>
      <c r="N736" t="s">
        <v>1871</v>
      </c>
      <c r="O736" t="s">
        <v>1872</v>
      </c>
      <c r="P736" t="s">
        <v>1871</v>
      </c>
      <c r="Q736" t="s">
        <v>1871</v>
      </c>
      <c r="R736" t="s">
        <v>1871</v>
      </c>
      <c r="S736" t="s">
        <v>2565</v>
      </c>
      <c r="T736" t="s">
        <v>1903</v>
      </c>
      <c r="U736" t="s">
        <v>1877</v>
      </c>
      <c r="V736" t="s">
        <v>1877</v>
      </c>
      <c r="W736">
        <v>1</v>
      </c>
      <c r="X736">
        <v>3</v>
      </c>
      <c r="Y736">
        <v>1</v>
      </c>
      <c r="Z736">
        <v>3</v>
      </c>
      <c r="AA736">
        <v>2</v>
      </c>
      <c r="AB736">
        <v>3</v>
      </c>
      <c r="AC736">
        <v>5</v>
      </c>
      <c r="AD736">
        <v>5</v>
      </c>
      <c r="AE736">
        <v>5</v>
      </c>
      <c r="AF736">
        <v>5</v>
      </c>
      <c r="AG736">
        <v>4</v>
      </c>
      <c r="AH736">
        <v>5</v>
      </c>
      <c r="AI736">
        <v>5</v>
      </c>
      <c r="AJ736">
        <v>5</v>
      </c>
      <c r="AK736" t="s">
        <v>193</v>
      </c>
    </row>
    <row r="737" spans="1:37" x14ac:dyDescent="0.25">
      <c r="A737" t="s">
        <v>644</v>
      </c>
      <c r="B737" t="s">
        <v>62</v>
      </c>
      <c r="C737" t="s">
        <v>374</v>
      </c>
      <c r="D737" t="s">
        <v>1877</v>
      </c>
      <c r="E737" t="s">
        <v>1884</v>
      </c>
      <c r="F737" t="s">
        <v>2199</v>
      </c>
      <c r="G737" t="s">
        <v>1868</v>
      </c>
      <c r="H737" t="s">
        <v>1869</v>
      </c>
      <c r="I737" t="s">
        <v>1883</v>
      </c>
      <c r="J737" t="s">
        <v>1882</v>
      </c>
      <c r="K737" t="s">
        <v>1871</v>
      </c>
      <c r="L737" t="s">
        <v>1871</v>
      </c>
      <c r="M737" t="s">
        <v>1871</v>
      </c>
      <c r="N737" t="s">
        <v>1871</v>
      </c>
      <c r="O737" t="s">
        <v>1871</v>
      </c>
      <c r="P737" t="s">
        <v>1871</v>
      </c>
      <c r="Q737" t="s">
        <v>1871</v>
      </c>
      <c r="R737" t="s">
        <v>1871</v>
      </c>
      <c r="S737" t="s">
        <v>2443</v>
      </c>
      <c r="T737" t="s">
        <v>1945</v>
      </c>
      <c r="U737" t="s">
        <v>1876</v>
      </c>
      <c r="V737" t="s">
        <v>1877</v>
      </c>
      <c r="W737">
        <v>1</v>
      </c>
      <c r="X737">
        <v>3</v>
      </c>
      <c r="Y737">
        <v>1</v>
      </c>
      <c r="Z737">
        <v>2</v>
      </c>
      <c r="AA737">
        <v>2</v>
      </c>
      <c r="AB737">
        <v>2</v>
      </c>
      <c r="AC737">
        <v>5</v>
      </c>
      <c r="AD737">
        <v>5</v>
      </c>
      <c r="AE737">
        <v>5</v>
      </c>
      <c r="AF737">
        <v>5</v>
      </c>
      <c r="AG737">
        <v>5</v>
      </c>
      <c r="AH737">
        <v>5</v>
      </c>
      <c r="AI737">
        <v>5</v>
      </c>
      <c r="AJ737">
        <v>5</v>
      </c>
      <c r="AK737" t="s">
        <v>644</v>
      </c>
    </row>
    <row r="738" spans="1:37" x14ac:dyDescent="0.25">
      <c r="A738" t="s">
        <v>652</v>
      </c>
      <c r="B738" t="s">
        <v>62</v>
      </c>
      <c r="C738" t="s">
        <v>458</v>
      </c>
      <c r="D738" t="s">
        <v>1877</v>
      </c>
      <c r="E738" t="s">
        <v>1884</v>
      </c>
      <c r="F738" t="s">
        <v>2196</v>
      </c>
      <c r="G738" t="s">
        <v>1878</v>
      </c>
      <c r="H738" t="s">
        <v>1869</v>
      </c>
      <c r="I738" t="s">
        <v>1870</v>
      </c>
      <c r="J738" t="s">
        <v>1882</v>
      </c>
      <c r="K738" t="s">
        <v>1871</v>
      </c>
      <c r="L738" t="s">
        <v>1871</v>
      </c>
      <c r="M738" t="s">
        <v>1871</v>
      </c>
      <c r="N738" t="s">
        <v>1872</v>
      </c>
      <c r="O738" t="s">
        <v>1872</v>
      </c>
      <c r="P738" t="s">
        <v>1871</v>
      </c>
      <c r="Q738" t="s">
        <v>1871</v>
      </c>
      <c r="R738" t="s">
        <v>1871</v>
      </c>
      <c r="S738" t="s">
        <v>1911</v>
      </c>
      <c r="T738" t="s">
        <v>1945</v>
      </c>
      <c r="U738" t="s">
        <v>1877</v>
      </c>
      <c r="V738" t="s">
        <v>1866</v>
      </c>
      <c r="W738">
        <v>1</v>
      </c>
      <c r="X738">
        <v>3</v>
      </c>
      <c r="Y738">
        <v>1</v>
      </c>
      <c r="Z738">
        <v>2</v>
      </c>
      <c r="AA738">
        <v>3</v>
      </c>
      <c r="AB738">
        <v>3</v>
      </c>
      <c r="AC738">
        <v>5</v>
      </c>
      <c r="AD738">
        <v>5</v>
      </c>
      <c r="AE738">
        <v>5</v>
      </c>
      <c r="AF738">
        <v>4</v>
      </c>
      <c r="AG738">
        <v>4</v>
      </c>
      <c r="AH738">
        <v>5</v>
      </c>
      <c r="AI738">
        <v>5</v>
      </c>
      <c r="AJ738">
        <v>5</v>
      </c>
      <c r="AK738" t="s">
        <v>652</v>
      </c>
    </row>
    <row r="739" spans="1:37" x14ac:dyDescent="0.25">
      <c r="A739" t="s">
        <v>657</v>
      </c>
      <c r="B739" t="s">
        <v>64</v>
      </c>
      <c r="C739" t="s">
        <v>406</v>
      </c>
      <c r="D739" t="s">
        <v>1866</v>
      </c>
      <c r="E739" t="s">
        <v>1867</v>
      </c>
      <c r="F739" t="s">
        <v>2199</v>
      </c>
      <c r="G739" t="s">
        <v>1878</v>
      </c>
      <c r="H739" t="s">
        <v>1869</v>
      </c>
      <c r="I739" t="s">
        <v>1883</v>
      </c>
      <c r="J739" t="s">
        <v>1882</v>
      </c>
      <c r="K739" t="s">
        <v>1871</v>
      </c>
      <c r="L739" t="s">
        <v>1871</v>
      </c>
      <c r="M739" t="s">
        <v>1871</v>
      </c>
      <c r="N739" t="s">
        <v>1871</v>
      </c>
      <c r="O739" t="s">
        <v>1871</v>
      </c>
      <c r="P739" t="s">
        <v>1872</v>
      </c>
      <c r="Q739" t="s">
        <v>1871</v>
      </c>
      <c r="R739" t="s">
        <v>1871</v>
      </c>
      <c r="S739" t="s">
        <v>2566</v>
      </c>
      <c r="T739" t="s">
        <v>2567</v>
      </c>
      <c r="U739" t="s">
        <v>1877</v>
      </c>
      <c r="V739" t="s">
        <v>1877</v>
      </c>
      <c r="W739">
        <v>0</v>
      </c>
      <c r="X739">
        <v>5</v>
      </c>
      <c r="Y739">
        <v>1</v>
      </c>
      <c r="Z739">
        <v>2</v>
      </c>
      <c r="AA739">
        <v>3</v>
      </c>
      <c r="AB739">
        <v>3</v>
      </c>
      <c r="AC739">
        <v>5</v>
      </c>
      <c r="AD739">
        <v>5</v>
      </c>
      <c r="AE739">
        <v>5</v>
      </c>
      <c r="AF739">
        <v>5</v>
      </c>
      <c r="AG739">
        <v>5</v>
      </c>
      <c r="AH739">
        <v>4</v>
      </c>
      <c r="AI739">
        <v>5</v>
      </c>
      <c r="AJ739">
        <v>5</v>
      </c>
      <c r="AK739" t="s">
        <v>657</v>
      </c>
    </row>
    <row r="740" spans="1:37" x14ac:dyDescent="0.25">
      <c r="A740" t="s">
        <v>659</v>
      </c>
      <c r="B740" t="s">
        <v>64</v>
      </c>
      <c r="C740" t="s">
        <v>448</v>
      </c>
      <c r="D740" t="s">
        <v>1866</v>
      </c>
      <c r="E740" t="s">
        <v>1879</v>
      </c>
      <c r="F740" t="s">
        <v>2218</v>
      </c>
      <c r="G740" t="s">
        <v>1878</v>
      </c>
      <c r="H740" t="s">
        <v>1869</v>
      </c>
      <c r="I740" t="s">
        <v>1870</v>
      </c>
      <c r="J740" t="s">
        <v>1866</v>
      </c>
      <c r="K740" t="s">
        <v>1871</v>
      </c>
      <c r="L740" t="s">
        <v>1871</v>
      </c>
      <c r="M740" t="s">
        <v>1871</v>
      </c>
      <c r="N740" t="s">
        <v>1873</v>
      </c>
      <c r="O740" t="s">
        <v>1872</v>
      </c>
      <c r="P740" t="s">
        <v>1871</v>
      </c>
      <c r="Q740" t="s">
        <v>1871</v>
      </c>
      <c r="R740" t="s">
        <v>1871</v>
      </c>
      <c r="S740" t="s">
        <v>2568</v>
      </c>
      <c r="T740" t="s">
        <v>1903</v>
      </c>
      <c r="U740" t="s">
        <v>1877</v>
      </c>
      <c r="V740" t="s">
        <v>1877</v>
      </c>
      <c r="W740">
        <v>0</v>
      </c>
      <c r="X740">
        <v>4</v>
      </c>
      <c r="Y740">
        <v>1</v>
      </c>
      <c r="Z740">
        <v>2</v>
      </c>
      <c r="AA740">
        <v>3</v>
      </c>
      <c r="AB740">
        <v>3</v>
      </c>
      <c r="AC740">
        <v>5</v>
      </c>
      <c r="AD740">
        <v>5</v>
      </c>
      <c r="AE740">
        <v>5</v>
      </c>
      <c r="AF740">
        <v>3</v>
      </c>
      <c r="AG740">
        <v>4</v>
      </c>
      <c r="AH740">
        <v>5</v>
      </c>
      <c r="AI740">
        <v>5</v>
      </c>
      <c r="AJ740">
        <v>5</v>
      </c>
      <c r="AK740" t="s">
        <v>659</v>
      </c>
    </row>
    <row r="741" spans="1:37" x14ac:dyDescent="0.25">
      <c r="A741" t="s">
        <v>659</v>
      </c>
      <c r="B741" t="s">
        <v>64</v>
      </c>
      <c r="C741" t="s">
        <v>448</v>
      </c>
      <c r="D741" t="s">
        <v>1877</v>
      </c>
      <c r="E741" t="s">
        <v>1884</v>
      </c>
      <c r="F741" t="s">
        <v>2399</v>
      </c>
      <c r="G741" t="s">
        <v>1868</v>
      </c>
      <c r="H741" t="s">
        <v>1869</v>
      </c>
      <c r="I741" t="s">
        <v>1870</v>
      </c>
      <c r="J741" t="s">
        <v>1866</v>
      </c>
      <c r="K741" t="s">
        <v>1871</v>
      </c>
      <c r="L741" t="s">
        <v>1871</v>
      </c>
      <c r="M741" t="s">
        <v>1873</v>
      </c>
      <c r="N741" t="s">
        <v>1873</v>
      </c>
      <c r="O741" t="s">
        <v>1871</v>
      </c>
      <c r="P741" t="s">
        <v>1871</v>
      </c>
      <c r="Q741" t="s">
        <v>1871</v>
      </c>
      <c r="R741" t="s">
        <v>1871</v>
      </c>
      <c r="S741" t="s">
        <v>2131</v>
      </c>
      <c r="T741" t="s">
        <v>2569</v>
      </c>
      <c r="U741" t="s">
        <v>1877</v>
      </c>
      <c r="V741" t="s">
        <v>1877</v>
      </c>
      <c r="W741">
        <v>1</v>
      </c>
      <c r="X741">
        <v>3</v>
      </c>
      <c r="Y741">
        <v>1</v>
      </c>
      <c r="Z741">
        <v>2</v>
      </c>
      <c r="AA741">
        <v>2</v>
      </c>
      <c r="AB741">
        <v>3</v>
      </c>
      <c r="AC741">
        <v>5</v>
      </c>
      <c r="AD741">
        <v>5</v>
      </c>
      <c r="AE741">
        <v>3</v>
      </c>
      <c r="AF741">
        <v>3</v>
      </c>
      <c r="AG741">
        <v>5</v>
      </c>
      <c r="AH741">
        <v>5</v>
      </c>
      <c r="AI741">
        <v>5</v>
      </c>
      <c r="AJ741">
        <v>5</v>
      </c>
      <c r="AK741" t="s">
        <v>659</v>
      </c>
    </row>
    <row r="742" spans="1:37" x14ac:dyDescent="0.25">
      <c r="A742" t="s">
        <v>195</v>
      </c>
      <c r="B742" t="s">
        <v>65</v>
      </c>
      <c r="C742" t="s">
        <v>365</v>
      </c>
      <c r="D742" t="s">
        <v>1877</v>
      </c>
      <c r="E742" t="s">
        <v>1879</v>
      </c>
      <c r="F742" t="s">
        <v>2269</v>
      </c>
      <c r="G742" t="s">
        <v>1878</v>
      </c>
      <c r="H742" t="s">
        <v>1869</v>
      </c>
      <c r="I742" t="s">
        <v>1870</v>
      </c>
      <c r="J742" t="s">
        <v>1882</v>
      </c>
      <c r="K742" t="s">
        <v>1871</v>
      </c>
      <c r="L742" t="s">
        <v>1871</v>
      </c>
      <c r="M742" t="s">
        <v>1871</v>
      </c>
      <c r="N742" t="s">
        <v>1871</v>
      </c>
      <c r="O742" t="s">
        <v>1871</v>
      </c>
      <c r="P742" t="s">
        <v>1871</v>
      </c>
      <c r="Q742" t="s">
        <v>1871</v>
      </c>
      <c r="R742" t="s">
        <v>1871</v>
      </c>
      <c r="S742" t="s">
        <v>1892</v>
      </c>
      <c r="T742" t="s">
        <v>2119</v>
      </c>
      <c r="U742" t="s">
        <v>1877</v>
      </c>
      <c r="W742">
        <v>1</v>
      </c>
      <c r="X742">
        <v>4</v>
      </c>
      <c r="Y742">
        <v>1</v>
      </c>
      <c r="Z742">
        <v>2</v>
      </c>
      <c r="AA742">
        <v>3</v>
      </c>
      <c r="AB742">
        <v>3</v>
      </c>
      <c r="AC742">
        <v>5</v>
      </c>
      <c r="AD742">
        <v>5</v>
      </c>
      <c r="AE742">
        <v>5</v>
      </c>
      <c r="AF742">
        <v>5</v>
      </c>
      <c r="AG742">
        <v>5</v>
      </c>
      <c r="AH742">
        <v>5</v>
      </c>
      <c r="AI742">
        <v>5</v>
      </c>
      <c r="AJ742">
        <v>5</v>
      </c>
      <c r="AK742" t="s">
        <v>195</v>
      </c>
    </row>
    <row r="743" spans="1:37" x14ac:dyDescent="0.25">
      <c r="A743" t="s">
        <v>195</v>
      </c>
      <c r="B743" t="s">
        <v>65</v>
      </c>
      <c r="C743" t="s">
        <v>365</v>
      </c>
      <c r="D743" t="s">
        <v>1866</v>
      </c>
      <c r="E743" t="s">
        <v>1879</v>
      </c>
      <c r="F743" t="s">
        <v>2241</v>
      </c>
      <c r="G743" t="s">
        <v>1878</v>
      </c>
      <c r="H743" t="s">
        <v>1880</v>
      </c>
      <c r="I743" t="s">
        <v>1870</v>
      </c>
      <c r="J743" t="s">
        <v>1882</v>
      </c>
      <c r="K743" t="s">
        <v>1871</v>
      </c>
      <c r="L743" t="s">
        <v>1871</v>
      </c>
      <c r="M743" t="s">
        <v>1871</v>
      </c>
      <c r="N743" t="s">
        <v>1871</v>
      </c>
      <c r="O743" t="s">
        <v>1871</v>
      </c>
      <c r="P743" t="s">
        <v>1871</v>
      </c>
      <c r="Q743" t="s">
        <v>1871</v>
      </c>
      <c r="R743" t="s">
        <v>1871</v>
      </c>
      <c r="S743" t="s">
        <v>1892</v>
      </c>
      <c r="T743" t="s">
        <v>2082</v>
      </c>
      <c r="U743" t="s">
        <v>1877</v>
      </c>
      <c r="V743" t="s">
        <v>1877</v>
      </c>
      <c r="W743">
        <v>0</v>
      </c>
      <c r="X743">
        <v>4</v>
      </c>
      <c r="Y743">
        <v>1</v>
      </c>
      <c r="Z743">
        <v>3</v>
      </c>
      <c r="AA743">
        <v>3</v>
      </c>
      <c r="AB743">
        <v>3</v>
      </c>
      <c r="AC743">
        <v>5</v>
      </c>
      <c r="AD743">
        <v>5</v>
      </c>
      <c r="AE743">
        <v>5</v>
      </c>
      <c r="AF743">
        <v>5</v>
      </c>
      <c r="AG743">
        <v>5</v>
      </c>
      <c r="AH743">
        <v>5</v>
      </c>
      <c r="AI743">
        <v>5</v>
      </c>
      <c r="AJ743">
        <v>5</v>
      </c>
      <c r="AK743" t="s">
        <v>195</v>
      </c>
    </row>
    <row r="744" spans="1:37" x14ac:dyDescent="0.25">
      <c r="A744" t="s">
        <v>196</v>
      </c>
      <c r="B744" t="s">
        <v>66</v>
      </c>
      <c r="C744" t="s">
        <v>448</v>
      </c>
      <c r="D744" t="s">
        <v>1877</v>
      </c>
      <c r="E744" t="s">
        <v>1884</v>
      </c>
      <c r="F744" t="s">
        <v>2570</v>
      </c>
      <c r="G744" t="s">
        <v>1868</v>
      </c>
      <c r="H744" t="s">
        <v>1869</v>
      </c>
      <c r="I744" t="s">
        <v>1870</v>
      </c>
      <c r="J744" t="s">
        <v>1882</v>
      </c>
      <c r="K744" t="s">
        <v>1871</v>
      </c>
      <c r="L744" t="s">
        <v>1871</v>
      </c>
      <c r="M744" t="s">
        <v>1871</v>
      </c>
      <c r="N744" t="s">
        <v>1873</v>
      </c>
      <c r="O744" t="s">
        <v>1873</v>
      </c>
      <c r="P744" t="s">
        <v>1871</v>
      </c>
      <c r="Q744" t="s">
        <v>1871</v>
      </c>
      <c r="R744" t="s">
        <v>1871</v>
      </c>
      <c r="S744" t="s">
        <v>1903</v>
      </c>
      <c r="T744" t="s">
        <v>2571</v>
      </c>
      <c r="U744" t="s">
        <v>1876</v>
      </c>
      <c r="V744" t="s">
        <v>1877</v>
      </c>
      <c r="W744">
        <v>1</v>
      </c>
      <c r="X744">
        <v>3</v>
      </c>
      <c r="Y744">
        <v>1</v>
      </c>
      <c r="Z744">
        <v>2</v>
      </c>
      <c r="AA744">
        <v>2</v>
      </c>
      <c r="AB744">
        <v>2</v>
      </c>
      <c r="AC744">
        <v>5</v>
      </c>
      <c r="AD744">
        <v>5</v>
      </c>
      <c r="AE744">
        <v>5</v>
      </c>
      <c r="AF744">
        <v>3</v>
      </c>
      <c r="AG744">
        <v>3</v>
      </c>
      <c r="AH744">
        <v>5</v>
      </c>
      <c r="AI744">
        <v>5</v>
      </c>
      <c r="AJ744">
        <v>5</v>
      </c>
      <c r="AK744" t="s">
        <v>196</v>
      </c>
    </row>
    <row r="745" spans="1:37" x14ac:dyDescent="0.25">
      <c r="A745" t="s">
        <v>196</v>
      </c>
      <c r="B745" t="s">
        <v>66</v>
      </c>
      <c r="C745" t="s">
        <v>448</v>
      </c>
      <c r="D745" t="s">
        <v>1866</v>
      </c>
      <c r="E745" t="s">
        <v>1884</v>
      </c>
      <c r="F745" t="s">
        <v>2572</v>
      </c>
      <c r="G745" t="s">
        <v>1878</v>
      </c>
      <c r="H745" t="s">
        <v>1869</v>
      </c>
      <c r="I745" t="s">
        <v>1870</v>
      </c>
      <c r="J745" t="s">
        <v>1882</v>
      </c>
      <c r="K745" t="s">
        <v>1871</v>
      </c>
      <c r="L745" t="s">
        <v>1871</v>
      </c>
      <c r="M745" t="s">
        <v>1871</v>
      </c>
      <c r="N745" t="s">
        <v>1871</v>
      </c>
      <c r="O745" t="s">
        <v>1871</v>
      </c>
      <c r="P745" t="s">
        <v>1871</v>
      </c>
      <c r="Q745" t="s">
        <v>1871</v>
      </c>
      <c r="R745" t="s">
        <v>1871</v>
      </c>
      <c r="S745" t="s">
        <v>2573</v>
      </c>
      <c r="T745" t="s">
        <v>2574</v>
      </c>
      <c r="U745" t="s">
        <v>1876</v>
      </c>
      <c r="V745" t="s">
        <v>1877</v>
      </c>
      <c r="W745">
        <v>0</v>
      </c>
      <c r="X745">
        <v>3</v>
      </c>
      <c r="Y745">
        <v>1</v>
      </c>
      <c r="Z745">
        <v>2</v>
      </c>
      <c r="AA745">
        <v>3</v>
      </c>
      <c r="AB745">
        <v>2</v>
      </c>
      <c r="AC745">
        <v>5</v>
      </c>
      <c r="AD745">
        <v>5</v>
      </c>
      <c r="AE745">
        <v>5</v>
      </c>
      <c r="AF745">
        <v>5</v>
      </c>
      <c r="AG745">
        <v>5</v>
      </c>
      <c r="AH745">
        <v>5</v>
      </c>
      <c r="AI745">
        <v>5</v>
      </c>
      <c r="AJ745">
        <v>5</v>
      </c>
      <c r="AK745" t="s">
        <v>196</v>
      </c>
    </row>
    <row r="746" spans="1:37" x14ac:dyDescent="0.25">
      <c r="A746" t="s">
        <v>196</v>
      </c>
      <c r="B746" t="s">
        <v>66</v>
      </c>
      <c r="C746" t="s">
        <v>448</v>
      </c>
      <c r="D746" t="s">
        <v>1866</v>
      </c>
      <c r="E746" t="s">
        <v>1867</v>
      </c>
      <c r="F746" t="s">
        <v>2575</v>
      </c>
      <c r="G746" t="s">
        <v>1868</v>
      </c>
      <c r="H746" t="s">
        <v>1880</v>
      </c>
      <c r="I746" t="s">
        <v>1870</v>
      </c>
      <c r="J746" t="s">
        <v>1882</v>
      </c>
      <c r="K746" t="s">
        <v>1871</v>
      </c>
      <c r="L746" t="s">
        <v>1871</v>
      </c>
      <c r="M746" t="s">
        <v>1871</v>
      </c>
      <c r="N746" t="s">
        <v>1871</v>
      </c>
      <c r="O746" t="s">
        <v>1871</v>
      </c>
      <c r="P746" t="s">
        <v>1871</v>
      </c>
      <c r="Q746" t="s">
        <v>1871</v>
      </c>
      <c r="R746" t="s">
        <v>1871</v>
      </c>
      <c r="S746" t="s">
        <v>1889</v>
      </c>
      <c r="T746" t="s">
        <v>1903</v>
      </c>
      <c r="U746" t="s">
        <v>1877</v>
      </c>
      <c r="V746" t="s">
        <v>1877</v>
      </c>
      <c r="W746">
        <v>0</v>
      </c>
      <c r="X746">
        <v>5</v>
      </c>
      <c r="Y746">
        <v>1</v>
      </c>
      <c r="Z746">
        <v>3</v>
      </c>
      <c r="AA746">
        <v>2</v>
      </c>
      <c r="AB746">
        <v>3</v>
      </c>
      <c r="AC746">
        <v>5</v>
      </c>
      <c r="AD746">
        <v>5</v>
      </c>
      <c r="AE746">
        <v>5</v>
      </c>
      <c r="AF746">
        <v>5</v>
      </c>
      <c r="AG746">
        <v>5</v>
      </c>
      <c r="AH746">
        <v>5</v>
      </c>
      <c r="AI746">
        <v>5</v>
      </c>
      <c r="AJ746">
        <v>5</v>
      </c>
      <c r="AK746" t="s">
        <v>196</v>
      </c>
    </row>
    <row r="747" spans="1:37" x14ac:dyDescent="0.25">
      <c r="A747" t="s">
        <v>196</v>
      </c>
      <c r="B747" t="s">
        <v>66</v>
      </c>
      <c r="C747" t="s">
        <v>448</v>
      </c>
      <c r="D747" t="s">
        <v>1877</v>
      </c>
      <c r="E747" t="s">
        <v>1884</v>
      </c>
      <c r="F747" t="s">
        <v>2196</v>
      </c>
      <c r="G747" t="s">
        <v>1878</v>
      </c>
      <c r="H747" t="s">
        <v>1869</v>
      </c>
      <c r="I747" t="s">
        <v>1870</v>
      </c>
      <c r="J747" t="s">
        <v>1882</v>
      </c>
      <c r="K747" t="s">
        <v>1871</v>
      </c>
      <c r="L747" t="s">
        <v>1871</v>
      </c>
      <c r="M747" t="s">
        <v>1872</v>
      </c>
      <c r="N747" t="s">
        <v>1873</v>
      </c>
      <c r="O747" t="s">
        <v>1872</v>
      </c>
      <c r="P747" t="s">
        <v>1871</v>
      </c>
      <c r="Q747" t="s">
        <v>1871</v>
      </c>
      <c r="R747" t="s">
        <v>1871</v>
      </c>
      <c r="S747" t="s">
        <v>2576</v>
      </c>
      <c r="T747" t="s">
        <v>1903</v>
      </c>
      <c r="U747" t="s">
        <v>1877</v>
      </c>
      <c r="V747" t="s">
        <v>1877</v>
      </c>
      <c r="W747">
        <v>1</v>
      </c>
      <c r="X747">
        <v>3</v>
      </c>
      <c r="Y747">
        <v>1</v>
      </c>
      <c r="Z747">
        <v>2</v>
      </c>
      <c r="AA747">
        <v>3</v>
      </c>
      <c r="AB747">
        <v>3</v>
      </c>
      <c r="AC747">
        <v>5</v>
      </c>
      <c r="AD747">
        <v>5</v>
      </c>
      <c r="AE747">
        <v>4</v>
      </c>
      <c r="AF747">
        <v>3</v>
      </c>
      <c r="AG747">
        <v>4</v>
      </c>
      <c r="AH747">
        <v>5</v>
      </c>
      <c r="AI747">
        <v>5</v>
      </c>
      <c r="AJ747">
        <v>5</v>
      </c>
      <c r="AK747" t="s">
        <v>196</v>
      </c>
    </row>
    <row r="748" spans="1:37" x14ac:dyDescent="0.25">
      <c r="A748" t="s">
        <v>196</v>
      </c>
      <c r="B748" t="s">
        <v>66</v>
      </c>
      <c r="C748" t="s">
        <v>448</v>
      </c>
      <c r="D748" t="s">
        <v>1877</v>
      </c>
      <c r="E748" t="s">
        <v>1879</v>
      </c>
      <c r="F748" t="s">
        <v>2513</v>
      </c>
      <c r="G748" t="s">
        <v>1878</v>
      </c>
      <c r="H748" t="s">
        <v>1880</v>
      </c>
      <c r="I748" t="s">
        <v>1870</v>
      </c>
      <c r="J748" t="s">
        <v>1882</v>
      </c>
      <c r="K748" t="s">
        <v>1871</v>
      </c>
      <c r="L748" t="s">
        <v>1871</v>
      </c>
      <c r="M748" t="s">
        <v>1872</v>
      </c>
      <c r="N748" t="s">
        <v>1873</v>
      </c>
      <c r="O748" t="s">
        <v>1872</v>
      </c>
      <c r="P748" t="s">
        <v>1871</v>
      </c>
      <c r="Q748" t="s">
        <v>1871</v>
      </c>
      <c r="R748" t="s">
        <v>1871</v>
      </c>
      <c r="S748" t="s">
        <v>2577</v>
      </c>
      <c r="T748" t="s">
        <v>1945</v>
      </c>
      <c r="U748" t="s">
        <v>1877</v>
      </c>
      <c r="V748" t="s">
        <v>1877</v>
      </c>
      <c r="W748">
        <v>1</v>
      </c>
      <c r="X748">
        <v>4</v>
      </c>
      <c r="Y748">
        <v>1</v>
      </c>
      <c r="Z748">
        <v>3</v>
      </c>
      <c r="AA748">
        <v>3</v>
      </c>
      <c r="AB748">
        <v>3</v>
      </c>
      <c r="AC748">
        <v>5</v>
      </c>
      <c r="AD748">
        <v>5</v>
      </c>
      <c r="AE748">
        <v>4</v>
      </c>
      <c r="AF748">
        <v>3</v>
      </c>
      <c r="AG748">
        <v>4</v>
      </c>
      <c r="AH748">
        <v>5</v>
      </c>
      <c r="AI748">
        <v>5</v>
      </c>
      <c r="AJ748">
        <v>5</v>
      </c>
      <c r="AK748" t="s">
        <v>196</v>
      </c>
    </row>
    <row r="749" spans="1:37" x14ac:dyDescent="0.25">
      <c r="A749" t="s">
        <v>1297</v>
      </c>
      <c r="B749" t="s">
        <v>68</v>
      </c>
      <c r="C749" t="s">
        <v>365</v>
      </c>
      <c r="D749" t="s">
        <v>1877</v>
      </c>
      <c r="E749" t="s">
        <v>1879</v>
      </c>
      <c r="F749" t="s">
        <v>2292</v>
      </c>
      <c r="G749" t="s">
        <v>1878</v>
      </c>
      <c r="H749" t="s">
        <v>1880</v>
      </c>
      <c r="I749" t="s">
        <v>1870</v>
      </c>
      <c r="J749" t="s">
        <v>1882</v>
      </c>
      <c r="K749" t="s">
        <v>1871</v>
      </c>
      <c r="L749" t="s">
        <v>1871</v>
      </c>
      <c r="M749" t="s">
        <v>1871</v>
      </c>
      <c r="N749" t="s">
        <v>1872</v>
      </c>
      <c r="O749" t="s">
        <v>1871</v>
      </c>
      <c r="P749" t="s">
        <v>1871</v>
      </c>
      <c r="Q749" t="s">
        <v>1871</v>
      </c>
      <c r="R749" t="s">
        <v>1871</v>
      </c>
      <c r="S749" t="s">
        <v>1903</v>
      </c>
      <c r="T749" t="s">
        <v>2578</v>
      </c>
      <c r="U749" t="s">
        <v>1877</v>
      </c>
      <c r="V749" t="s">
        <v>1877</v>
      </c>
      <c r="W749">
        <v>1</v>
      </c>
      <c r="X749">
        <v>4</v>
      </c>
      <c r="Y749">
        <v>1</v>
      </c>
      <c r="Z749">
        <v>3</v>
      </c>
      <c r="AA749">
        <v>3</v>
      </c>
      <c r="AB749">
        <v>3</v>
      </c>
      <c r="AC749">
        <v>5</v>
      </c>
      <c r="AD749">
        <v>5</v>
      </c>
      <c r="AE749">
        <v>5</v>
      </c>
      <c r="AF749">
        <v>4</v>
      </c>
      <c r="AG749">
        <v>5</v>
      </c>
      <c r="AH749">
        <v>5</v>
      </c>
      <c r="AI749">
        <v>5</v>
      </c>
      <c r="AJ749">
        <v>5</v>
      </c>
      <c r="AK749" t="s">
        <v>1297</v>
      </c>
    </row>
    <row r="750" spans="1:37" x14ac:dyDescent="0.25">
      <c r="A750" t="s">
        <v>1316</v>
      </c>
      <c r="B750" t="s">
        <v>68</v>
      </c>
      <c r="C750" t="s">
        <v>450</v>
      </c>
      <c r="D750" t="s">
        <v>1877</v>
      </c>
      <c r="E750" t="s">
        <v>1884</v>
      </c>
      <c r="F750" t="s">
        <v>2269</v>
      </c>
      <c r="G750" t="s">
        <v>1878</v>
      </c>
      <c r="H750" t="s">
        <v>1869</v>
      </c>
      <c r="I750" t="s">
        <v>1883</v>
      </c>
      <c r="J750" t="s">
        <v>1882</v>
      </c>
      <c r="K750" t="s">
        <v>1871</v>
      </c>
      <c r="L750" t="s">
        <v>1871</v>
      </c>
      <c r="M750" t="s">
        <v>1871</v>
      </c>
      <c r="N750" t="s">
        <v>1871</v>
      </c>
      <c r="O750" t="s">
        <v>1871</v>
      </c>
      <c r="P750" t="s">
        <v>1871</v>
      </c>
      <c r="Q750" t="s">
        <v>1871</v>
      </c>
      <c r="R750" t="s">
        <v>1871</v>
      </c>
      <c r="S750" t="s">
        <v>1903</v>
      </c>
      <c r="T750" t="s">
        <v>1903</v>
      </c>
      <c r="U750" t="s">
        <v>1877</v>
      </c>
      <c r="W750">
        <v>1</v>
      </c>
      <c r="X750">
        <v>3</v>
      </c>
      <c r="Y750">
        <v>1</v>
      </c>
      <c r="Z750">
        <v>2</v>
      </c>
      <c r="AA750">
        <v>3</v>
      </c>
      <c r="AB750">
        <v>3</v>
      </c>
      <c r="AC750">
        <v>5</v>
      </c>
      <c r="AD750">
        <v>5</v>
      </c>
      <c r="AE750">
        <v>5</v>
      </c>
      <c r="AF750">
        <v>5</v>
      </c>
      <c r="AG750">
        <v>5</v>
      </c>
      <c r="AH750">
        <v>5</v>
      </c>
      <c r="AI750">
        <v>5</v>
      </c>
      <c r="AJ750">
        <v>5</v>
      </c>
      <c r="AK750" t="s">
        <v>1316</v>
      </c>
    </row>
    <row r="751" spans="1:37" x14ac:dyDescent="0.25">
      <c r="A751" t="s">
        <v>198</v>
      </c>
      <c r="B751" t="s">
        <v>69</v>
      </c>
      <c r="C751" t="s">
        <v>406</v>
      </c>
      <c r="D751" t="s">
        <v>1866</v>
      </c>
      <c r="E751" t="s">
        <v>1884</v>
      </c>
      <c r="F751" t="s">
        <v>2199</v>
      </c>
      <c r="G751" t="s">
        <v>1868</v>
      </c>
      <c r="H751" t="s">
        <v>1869</v>
      </c>
      <c r="I751" t="s">
        <v>1870</v>
      </c>
      <c r="J751" t="s">
        <v>1882</v>
      </c>
      <c r="K751" t="s">
        <v>1871</v>
      </c>
      <c r="L751" t="s">
        <v>1871</v>
      </c>
      <c r="M751" t="s">
        <v>1871</v>
      </c>
      <c r="N751" t="s">
        <v>1873</v>
      </c>
      <c r="O751" t="s">
        <v>1872</v>
      </c>
      <c r="P751" t="s">
        <v>1871</v>
      </c>
      <c r="Q751" t="s">
        <v>1871</v>
      </c>
      <c r="R751" t="s">
        <v>1871</v>
      </c>
      <c r="S751" t="s">
        <v>2017</v>
      </c>
      <c r="T751" t="s">
        <v>2579</v>
      </c>
      <c r="U751" t="s">
        <v>1877</v>
      </c>
      <c r="V751" t="s">
        <v>1877</v>
      </c>
      <c r="W751">
        <v>0</v>
      </c>
      <c r="X751">
        <v>3</v>
      </c>
      <c r="Y751">
        <v>1</v>
      </c>
      <c r="Z751">
        <v>2</v>
      </c>
      <c r="AA751">
        <v>2</v>
      </c>
      <c r="AB751">
        <v>3</v>
      </c>
      <c r="AC751">
        <v>5</v>
      </c>
      <c r="AD751">
        <v>5</v>
      </c>
      <c r="AE751">
        <v>5</v>
      </c>
      <c r="AF751">
        <v>3</v>
      </c>
      <c r="AG751">
        <v>4</v>
      </c>
      <c r="AH751">
        <v>5</v>
      </c>
      <c r="AI751">
        <v>5</v>
      </c>
      <c r="AJ751">
        <v>5</v>
      </c>
      <c r="AK751" t="s">
        <v>198</v>
      </c>
    </row>
    <row r="752" spans="1:37" x14ac:dyDescent="0.25">
      <c r="A752" t="s">
        <v>1639</v>
      </c>
      <c r="B752" t="s">
        <v>69</v>
      </c>
      <c r="C752" t="s">
        <v>534</v>
      </c>
      <c r="D752" t="s">
        <v>1877</v>
      </c>
      <c r="E752" t="s">
        <v>1867</v>
      </c>
      <c r="F752" t="s">
        <v>2199</v>
      </c>
      <c r="G752" t="s">
        <v>1878</v>
      </c>
      <c r="H752" t="s">
        <v>1869</v>
      </c>
      <c r="I752" t="s">
        <v>1881</v>
      </c>
      <c r="J752" t="s">
        <v>1886</v>
      </c>
      <c r="K752" t="s">
        <v>1871</v>
      </c>
      <c r="L752" t="s">
        <v>1871</v>
      </c>
      <c r="M752" t="s">
        <v>1871</v>
      </c>
      <c r="N752" t="s">
        <v>1871</v>
      </c>
      <c r="O752" t="s">
        <v>1871</v>
      </c>
      <c r="P752" t="s">
        <v>1871</v>
      </c>
      <c r="Q752" t="s">
        <v>1871</v>
      </c>
      <c r="R752" t="s">
        <v>1871</v>
      </c>
      <c r="S752" t="s">
        <v>2580</v>
      </c>
      <c r="T752" t="s">
        <v>2581</v>
      </c>
      <c r="U752" t="s">
        <v>1877</v>
      </c>
      <c r="V752" t="s">
        <v>1877</v>
      </c>
      <c r="W752">
        <v>1</v>
      </c>
      <c r="X752">
        <v>5</v>
      </c>
      <c r="Y752">
        <v>1</v>
      </c>
      <c r="Z752">
        <v>2</v>
      </c>
      <c r="AA752">
        <v>3</v>
      </c>
      <c r="AB752">
        <v>3</v>
      </c>
      <c r="AC752">
        <v>5</v>
      </c>
      <c r="AD752">
        <v>5</v>
      </c>
      <c r="AE752">
        <v>5</v>
      </c>
      <c r="AF752">
        <v>5</v>
      </c>
      <c r="AG752">
        <v>5</v>
      </c>
      <c r="AH752">
        <v>5</v>
      </c>
      <c r="AI752">
        <v>5</v>
      </c>
      <c r="AJ752">
        <v>5</v>
      </c>
      <c r="AK752" t="s">
        <v>1639</v>
      </c>
    </row>
    <row r="753" spans="1:37" x14ac:dyDescent="0.25">
      <c r="A753" t="s">
        <v>1644</v>
      </c>
      <c r="B753" t="s">
        <v>69</v>
      </c>
      <c r="C753" t="s">
        <v>540</v>
      </c>
      <c r="D753" t="s">
        <v>1866</v>
      </c>
      <c r="E753" t="s">
        <v>1867</v>
      </c>
      <c r="F753" t="s">
        <v>2199</v>
      </c>
      <c r="G753" t="s">
        <v>1868</v>
      </c>
      <c r="H753" t="s">
        <v>1869</v>
      </c>
      <c r="I753" t="s">
        <v>1870</v>
      </c>
      <c r="J753" t="s">
        <v>1866</v>
      </c>
      <c r="K753" t="s">
        <v>1871</v>
      </c>
      <c r="L753" t="s">
        <v>1871</v>
      </c>
      <c r="M753" t="s">
        <v>1872</v>
      </c>
      <c r="N753" t="s">
        <v>1872</v>
      </c>
      <c r="O753" t="s">
        <v>1873</v>
      </c>
      <c r="P753" t="s">
        <v>1871</v>
      </c>
      <c r="Q753" t="s">
        <v>1871</v>
      </c>
      <c r="R753" t="s">
        <v>1871</v>
      </c>
      <c r="S753" t="s">
        <v>2582</v>
      </c>
      <c r="T753" t="s">
        <v>2583</v>
      </c>
      <c r="U753" t="s">
        <v>1877</v>
      </c>
      <c r="V753" t="s">
        <v>1877</v>
      </c>
      <c r="W753">
        <v>0</v>
      </c>
      <c r="X753">
        <v>5</v>
      </c>
      <c r="Y753">
        <v>1</v>
      </c>
      <c r="Z753">
        <v>2</v>
      </c>
      <c r="AA753">
        <v>2</v>
      </c>
      <c r="AB753">
        <v>3</v>
      </c>
      <c r="AC753">
        <v>5</v>
      </c>
      <c r="AD753">
        <v>5</v>
      </c>
      <c r="AE753">
        <v>4</v>
      </c>
      <c r="AF753">
        <v>4</v>
      </c>
      <c r="AG753">
        <v>3</v>
      </c>
      <c r="AH753">
        <v>5</v>
      </c>
      <c r="AI753">
        <v>5</v>
      </c>
      <c r="AJ753">
        <v>5</v>
      </c>
      <c r="AK753" t="s">
        <v>1644</v>
      </c>
    </row>
    <row r="754" spans="1:37" x14ac:dyDescent="0.25">
      <c r="A754" t="s">
        <v>1644</v>
      </c>
      <c r="B754" t="s">
        <v>69</v>
      </c>
      <c r="C754" t="s">
        <v>540</v>
      </c>
      <c r="D754" t="s">
        <v>1866</v>
      </c>
      <c r="E754" t="s">
        <v>1867</v>
      </c>
      <c r="F754" t="s">
        <v>2199</v>
      </c>
      <c r="G754" t="s">
        <v>1878</v>
      </c>
      <c r="H754" t="s">
        <v>1880</v>
      </c>
      <c r="I754" t="s">
        <v>1883</v>
      </c>
      <c r="J754" t="s">
        <v>1882</v>
      </c>
      <c r="K754" t="s">
        <v>1871</v>
      </c>
      <c r="L754" t="s">
        <v>1871</v>
      </c>
      <c r="M754" t="s">
        <v>1871</v>
      </c>
      <c r="N754" t="s">
        <v>1871</v>
      </c>
      <c r="O754" t="s">
        <v>1871</v>
      </c>
      <c r="P754" t="s">
        <v>1871</v>
      </c>
      <c r="Q754" t="s">
        <v>1871</v>
      </c>
      <c r="R754" t="s">
        <v>1871</v>
      </c>
      <c r="S754" t="s">
        <v>2216</v>
      </c>
      <c r="T754" t="s">
        <v>2584</v>
      </c>
      <c r="U754" t="s">
        <v>1877</v>
      </c>
      <c r="V754" t="s">
        <v>1877</v>
      </c>
      <c r="W754">
        <v>0</v>
      </c>
      <c r="X754">
        <v>5</v>
      </c>
      <c r="Y754">
        <v>1</v>
      </c>
      <c r="Z754">
        <v>3</v>
      </c>
      <c r="AA754">
        <v>3</v>
      </c>
      <c r="AB754">
        <v>3</v>
      </c>
      <c r="AC754">
        <v>5</v>
      </c>
      <c r="AD754">
        <v>5</v>
      </c>
      <c r="AE754">
        <v>5</v>
      </c>
      <c r="AF754">
        <v>5</v>
      </c>
      <c r="AG754">
        <v>5</v>
      </c>
      <c r="AH754">
        <v>5</v>
      </c>
      <c r="AI754">
        <v>5</v>
      </c>
      <c r="AJ754">
        <v>5</v>
      </c>
      <c r="AK754" t="s">
        <v>1644</v>
      </c>
    </row>
    <row r="755" spans="1:37" x14ac:dyDescent="0.25">
      <c r="A755" t="s">
        <v>1649</v>
      </c>
      <c r="B755" t="s">
        <v>72</v>
      </c>
      <c r="C755" t="s">
        <v>368</v>
      </c>
      <c r="D755" t="s">
        <v>1866</v>
      </c>
      <c r="E755" t="s">
        <v>1867</v>
      </c>
      <c r="F755" t="s">
        <v>2437</v>
      </c>
      <c r="G755" t="s">
        <v>1878</v>
      </c>
      <c r="H755" t="s">
        <v>1880</v>
      </c>
      <c r="I755" t="s">
        <v>1870</v>
      </c>
      <c r="J755" t="s">
        <v>1882</v>
      </c>
      <c r="K755" t="s">
        <v>1871</v>
      </c>
      <c r="L755" t="s">
        <v>1871</v>
      </c>
      <c r="M755" t="s">
        <v>1871</v>
      </c>
      <c r="N755" t="s">
        <v>1871</v>
      </c>
      <c r="O755" t="s">
        <v>1871</v>
      </c>
      <c r="P755" t="s">
        <v>1871</v>
      </c>
      <c r="Q755" t="s">
        <v>1871</v>
      </c>
      <c r="R755" t="s">
        <v>1871</v>
      </c>
      <c r="S755" t="s">
        <v>2585</v>
      </c>
      <c r="T755" t="s">
        <v>2586</v>
      </c>
      <c r="U755" t="s">
        <v>1877</v>
      </c>
      <c r="V755" t="s">
        <v>1866</v>
      </c>
      <c r="W755">
        <v>0</v>
      </c>
      <c r="X755">
        <v>5</v>
      </c>
      <c r="Y755">
        <v>1</v>
      </c>
      <c r="Z755">
        <v>3</v>
      </c>
      <c r="AA755">
        <v>3</v>
      </c>
      <c r="AB755">
        <v>3</v>
      </c>
      <c r="AC755">
        <v>5</v>
      </c>
      <c r="AD755">
        <v>5</v>
      </c>
      <c r="AE755">
        <v>5</v>
      </c>
      <c r="AF755">
        <v>5</v>
      </c>
      <c r="AG755">
        <v>5</v>
      </c>
      <c r="AH755">
        <v>5</v>
      </c>
      <c r="AI755">
        <v>5</v>
      </c>
      <c r="AJ755">
        <v>5</v>
      </c>
      <c r="AK755" t="s">
        <v>1649</v>
      </c>
    </row>
    <row r="756" spans="1:37" x14ac:dyDescent="0.25">
      <c r="A756" t="s">
        <v>1649</v>
      </c>
      <c r="B756" t="s">
        <v>72</v>
      </c>
      <c r="C756" t="s">
        <v>368</v>
      </c>
      <c r="D756" t="s">
        <v>1877</v>
      </c>
      <c r="E756" t="s">
        <v>1884</v>
      </c>
      <c r="F756" t="s">
        <v>2196</v>
      </c>
      <c r="G756" t="s">
        <v>1878</v>
      </c>
      <c r="H756" t="s">
        <v>1869</v>
      </c>
      <c r="I756" t="s">
        <v>1870</v>
      </c>
      <c r="J756" t="s">
        <v>1882</v>
      </c>
      <c r="K756" t="s">
        <v>1871</v>
      </c>
      <c r="L756" t="s">
        <v>1871</v>
      </c>
      <c r="M756" t="s">
        <v>1873</v>
      </c>
      <c r="N756" t="s">
        <v>1873</v>
      </c>
      <c r="O756" t="s">
        <v>1873</v>
      </c>
      <c r="P756" t="s">
        <v>1871</v>
      </c>
      <c r="Q756" t="s">
        <v>1871</v>
      </c>
      <c r="R756" t="s">
        <v>1871</v>
      </c>
      <c r="S756" t="s">
        <v>2587</v>
      </c>
      <c r="T756" t="s">
        <v>2588</v>
      </c>
      <c r="U756" t="s">
        <v>1877</v>
      </c>
      <c r="V756" t="s">
        <v>1866</v>
      </c>
      <c r="W756">
        <v>1</v>
      </c>
      <c r="X756">
        <v>3</v>
      </c>
      <c r="Y756">
        <v>1</v>
      </c>
      <c r="Z756">
        <v>2</v>
      </c>
      <c r="AA756">
        <v>3</v>
      </c>
      <c r="AB756">
        <v>3</v>
      </c>
      <c r="AC756">
        <v>5</v>
      </c>
      <c r="AD756">
        <v>5</v>
      </c>
      <c r="AE756">
        <v>3</v>
      </c>
      <c r="AF756">
        <v>3</v>
      </c>
      <c r="AG756">
        <v>3</v>
      </c>
      <c r="AH756">
        <v>5</v>
      </c>
      <c r="AI756">
        <v>5</v>
      </c>
      <c r="AJ756">
        <v>5</v>
      </c>
      <c r="AK756" t="s">
        <v>1649</v>
      </c>
    </row>
    <row r="757" spans="1:37" x14ac:dyDescent="0.25">
      <c r="A757" t="s">
        <v>1651</v>
      </c>
      <c r="B757" t="s">
        <v>72</v>
      </c>
      <c r="C757" t="s">
        <v>376</v>
      </c>
      <c r="D757" t="s">
        <v>1877</v>
      </c>
      <c r="E757" t="s">
        <v>1884</v>
      </c>
      <c r="F757" t="s">
        <v>2589</v>
      </c>
      <c r="G757" t="s">
        <v>1878</v>
      </c>
      <c r="H757" t="s">
        <v>1880</v>
      </c>
      <c r="I757" t="s">
        <v>1870</v>
      </c>
      <c r="J757" t="s">
        <v>1882</v>
      </c>
      <c r="K757" t="s">
        <v>1871</v>
      </c>
      <c r="L757" t="s">
        <v>1871</v>
      </c>
      <c r="M757" t="s">
        <v>1871</v>
      </c>
      <c r="N757" t="s">
        <v>1871</v>
      </c>
      <c r="O757" t="s">
        <v>1871</v>
      </c>
      <c r="P757" t="s">
        <v>1871</v>
      </c>
      <c r="Q757" t="s">
        <v>1871</v>
      </c>
      <c r="R757" t="s">
        <v>1871</v>
      </c>
      <c r="S757" t="s">
        <v>2590</v>
      </c>
      <c r="T757" t="s">
        <v>2591</v>
      </c>
      <c r="U757" t="s">
        <v>1877</v>
      </c>
      <c r="V757" t="s">
        <v>1877</v>
      </c>
      <c r="W757">
        <v>1</v>
      </c>
      <c r="X757">
        <v>3</v>
      </c>
      <c r="Y757">
        <v>1</v>
      </c>
      <c r="Z757">
        <v>3</v>
      </c>
      <c r="AA757">
        <v>3</v>
      </c>
      <c r="AB757">
        <v>3</v>
      </c>
      <c r="AC757">
        <v>5</v>
      </c>
      <c r="AD757">
        <v>5</v>
      </c>
      <c r="AE757">
        <v>5</v>
      </c>
      <c r="AF757">
        <v>5</v>
      </c>
      <c r="AG757">
        <v>5</v>
      </c>
      <c r="AH757">
        <v>5</v>
      </c>
      <c r="AI757">
        <v>5</v>
      </c>
      <c r="AJ757">
        <v>5</v>
      </c>
      <c r="AK757" t="s">
        <v>1651</v>
      </c>
    </row>
    <row r="758" spans="1:37" x14ac:dyDescent="0.25">
      <c r="A758" t="s">
        <v>1651</v>
      </c>
      <c r="B758" t="s">
        <v>72</v>
      </c>
      <c r="C758" t="s">
        <v>376</v>
      </c>
      <c r="D758" t="s">
        <v>1866</v>
      </c>
      <c r="E758" t="s">
        <v>1867</v>
      </c>
      <c r="F758" t="s">
        <v>2218</v>
      </c>
      <c r="G758" t="s">
        <v>1868</v>
      </c>
      <c r="H758" t="s">
        <v>1880</v>
      </c>
      <c r="I758" t="s">
        <v>1870</v>
      </c>
      <c r="J758" t="s">
        <v>1866</v>
      </c>
      <c r="K758" t="s">
        <v>1871</v>
      </c>
      <c r="L758" t="s">
        <v>1871</v>
      </c>
      <c r="M758" t="s">
        <v>1871</v>
      </c>
      <c r="N758" t="s">
        <v>1871</v>
      </c>
      <c r="O758" t="s">
        <v>1871</v>
      </c>
      <c r="P758" t="s">
        <v>1871</v>
      </c>
      <c r="Q758" t="s">
        <v>1871</v>
      </c>
      <c r="R758" t="s">
        <v>1871</v>
      </c>
      <c r="S758" t="s">
        <v>1903</v>
      </c>
      <c r="T758" t="s">
        <v>2592</v>
      </c>
      <c r="U758" t="s">
        <v>1877</v>
      </c>
      <c r="V758" t="s">
        <v>1877</v>
      </c>
      <c r="W758">
        <v>0</v>
      </c>
      <c r="X758">
        <v>5</v>
      </c>
      <c r="Y758">
        <v>1</v>
      </c>
      <c r="Z758">
        <v>3</v>
      </c>
      <c r="AA758">
        <v>2</v>
      </c>
      <c r="AB758">
        <v>3</v>
      </c>
      <c r="AC758">
        <v>5</v>
      </c>
      <c r="AD758">
        <v>5</v>
      </c>
      <c r="AE758">
        <v>5</v>
      </c>
      <c r="AF758">
        <v>5</v>
      </c>
      <c r="AG758">
        <v>5</v>
      </c>
      <c r="AH758">
        <v>5</v>
      </c>
      <c r="AI758">
        <v>5</v>
      </c>
      <c r="AJ758">
        <v>5</v>
      </c>
      <c r="AK758" t="s">
        <v>1651</v>
      </c>
    </row>
    <row r="759" spans="1:37" x14ac:dyDescent="0.25">
      <c r="A759" t="s">
        <v>1651</v>
      </c>
      <c r="B759" t="s">
        <v>72</v>
      </c>
      <c r="C759" t="s">
        <v>376</v>
      </c>
      <c r="D759" t="s">
        <v>1877</v>
      </c>
      <c r="E759" t="s">
        <v>1884</v>
      </c>
      <c r="F759" t="s">
        <v>2593</v>
      </c>
      <c r="G759" t="s">
        <v>1878</v>
      </c>
      <c r="H759" t="s">
        <v>1880</v>
      </c>
      <c r="I759" t="s">
        <v>1870</v>
      </c>
      <c r="J759" t="s">
        <v>1882</v>
      </c>
      <c r="K759" t="s">
        <v>1871</v>
      </c>
      <c r="L759" t="s">
        <v>1871</v>
      </c>
      <c r="M759" t="s">
        <v>1871</v>
      </c>
      <c r="N759" t="s">
        <v>1871</v>
      </c>
      <c r="O759" t="s">
        <v>1873</v>
      </c>
      <c r="P759" t="s">
        <v>1871</v>
      </c>
      <c r="Q759" t="s">
        <v>1871</v>
      </c>
      <c r="R759" t="s">
        <v>1871</v>
      </c>
      <c r="S759" t="s">
        <v>1889</v>
      </c>
      <c r="T759" t="s">
        <v>1889</v>
      </c>
      <c r="U759" t="s">
        <v>1877</v>
      </c>
      <c r="V759" t="s">
        <v>1877</v>
      </c>
      <c r="W759">
        <v>1</v>
      </c>
      <c r="X759">
        <v>3</v>
      </c>
      <c r="Y759">
        <v>1</v>
      </c>
      <c r="Z759">
        <v>3</v>
      </c>
      <c r="AA759">
        <v>3</v>
      </c>
      <c r="AB759">
        <v>3</v>
      </c>
      <c r="AC759">
        <v>5</v>
      </c>
      <c r="AD759">
        <v>5</v>
      </c>
      <c r="AE759">
        <v>5</v>
      </c>
      <c r="AF759">
        <v>5</v>
      </c>
      <c r="AG759">
        <v>3</v>
      </c>
      <c r="AH759">
        <v>5</v>
      </c>
      <c r="AI759">
        <v>5</v>
      </c>
      <c r="AJ759">
        <v>5</v>
      </c>
      <c r="AK759" t="s">
        <v>1651</v>
      </c>
    </row>
    <row r="760" spans="1:37" x14ac:dyDescent="0.25">
      <c r="A760" t="s">
        <v>1652</v>
      </c>
      <c r="B760" t="s">
        <v>72</v>
      </c>
      <c r="C760" t="s">
        <v>406</v>
      </c>
      <c r="D760" t="s">
        <v>1877</v>
      </c>
      <c r="E760" t="s">
        <v>1879</v>
      </c>
      <c r="F760" t="s">
        <v>2199</v>
      </c>
      <c r="G760" t="s">
        <v>1878</v>
      </c>
      <c r="H760" t="s">
        <v>1880</v>
      </c>
      <c r="I760" t="s">
        <v>1883</v>
      </c>
      <c r="J760" t="s">
        <v>1866</v>
      </c>
      <c r="K760" t="s">
        <v>1871</v>
      </c>
      <c r="L760" t="s">
        <v>1871</v>
      </c>
      <c r="M760" t="s">
        <v>1871</v>
      </c>
      <c r="N760" t="s">
        <v>1871</v>
      </c>
      <c r="O760" t="s">
        <v>1871</v>
      </c>
      <c r="P760" t="s">
        <v>1871</v>
      </c>
      <c r="Q760" t="s">
        <v>1871</v>
      </c>
      <c r="R760" t="s">
        <v>1871</v>
      </c>
      <c r="S760" t="s">
        <v>1903</v>
      </c>
      <c r="T760" t="s">
        <v>2594</v>
      </c>
      <c r="U760" t="s">
        <v>1877</v>
      </c>
      <c r="V760" t="s">
        <v>1877</v>
      </c>
      <c r="W760">
        <v>1</v>
      </c>
      <c r="X760">
        <v>4</v>
      </c>
      <c r="Y760">
        <v>1</v>
      </c>
      <c r="Z760">
        <v>3</v>
      </c>
      <c r="AA760">
        <v>3</v>
      </c>
      <c r="AB760">
        <v>3</v>
      </c>
      <c r="AC760">
        <v>5</v>
      </c>
      <c r="AD760">
        <v>5</v>
      </c>
      <c r="AE760">
        <v>5</v>
      </c>
      <c r="AF760">
        <v>5</v>
      </c>
      <c r="AG760">
        <v>5</v>
      </c>
      <c r="AH760">
        <v>5</v>
      </c>
      <c r="AI760">
        <v>5</v>
      </c>
      <c r="AJ760">
        <v>5</v>
      </c>
      <c r="AK760" t="s">
        <v>1652</v>
      </c>
    </row>
    <row r="761" spans="1:37" x14ac:dyDescent="0.25">
      <c r="A761" t="s">
        <v>199</v>
      </c>
      <c r="B761" t="s">
        <v>73</v>
      </c>
      <c r="C761" t="s">
        <v>450</v>
      </c>
      <c r="D761" t="s">
        <v>1877</v>
      </c>
      <c r="E761" t="s">
        <v>1879</v>
      </c>
      <c r="F761" t="s">
        <v>2409</v>
      </c>
      <c r="G761" t="s">
        <v>1868</v>
      </c>
      <c r="H761" t="s">
        <v>1880</v>
      </c>
      <c r="I761" t="s">
        <v>1870</v>
      </c>
      <c r="J761" t="s">
        <v>1882</v>
      </c>
      <c r="K761" t="s">
        <v>1871</v>
      </c>
      <c r="L761" t="s">
        <v>1871</v>
      </c>
      <c r="M761" t="s">
        <v>1871</v>
      </c>
      <c r="N761" t="s">
        <v>1871</v>
      </c>
      <c r="O761" t="s">
        <v>1871</v>
      </c>
      <c r="P761" t="s">
        <v>1871</v>
      </c>
      <c r="Q761" t="s">
        <v>1871</v>
      </c>
      <c r="R761" t="s">
        <v>1871</v>
      </c>
      <c r="S761" t="s">
        <v>2595</v>
      </c>
      <c r="T761" t="s">
        <v>2185</v>
      </c>
      <c r="U761" t="s">
        <v>1877</v>
      </c>
      <c r="V761" t="s">
        <v>1877</v>
      </c>
      <c r="W761">
        <v>1</v>
      </c>
      <c r="X761">
        <v>4</v>
      </c>
      <c r="Y761">
        <v>1</v>
      </c>
      <c r="Z761">
        <v>3</v>
      </c>
      <c r="AA761">
        <v>2</v>
      </c>
      <c r="AB761">
        <v>3</v>
      </c>
      <c r="AC761">
        <v>5</v>
      </c>
      <c r="AD761">
        <v>5</v>
      </c>
      <c r="AE761">
        <v>5</v>
      </c>
      <c r="AF761">
        <v>5</v>
      </c>
      <c r="AG761">
        <v>5</v>
      </c>
      <c r="AH761">
        <v>5</v>
      </c>
      <c r="AI761">
        <v>5</v>
      </c>
      <c r="AJ761">
        <v>5</v>
      </c>
      <c r="AK761" t="s">
        <v>199</v>
      </c>
    </row>
    <row r="762" spans="1:37" x14ac:dyDescent="0.25">
      <c r="A762" t="s">
        <v>199</v>
      </c>
      <c r="B762" t="s">
        <v>73</v>
      </c>
      <c r="C762" t="s">
        <v>450</v>
      </c>
      <c r="D762" t="s">
        <v>1866</v>
      </c>
      <c r="E762" t="s">
        <v>1867</v>
      </c>
      <c r="F762" t="s">
        <v>2323</v>
      </c>
      <c r="G762" t="s">
        <v>1868</v>
      </c>
      <c r="H762" t="s">
        <v>1880</v>
      </c>
      <c r="I762" t="s">
        <v>1870</v>
      </c>
      <c r="J762" t="s">
        <v>1882</v>
      </c>
      <c r="K762" t="s">
        <v>1871</v>
      </c>
      <c r="L762" t="s">
        <v>1871</v>
      </c>
      <c r="M762" t="s">
        <v>1871</v>
      </c>
      <c r="N762" t="s">
        <v>1871</v>
      </c>
      <c r="O762" t="s">
        <v>1871</v>
      </c>
      <c r="P762" t="s">
        <v>1871</v>
      </c>
      <c r="Q762" t="s">
        <v>1871</v>
      </c>
      <c r="R762" t="s">
        <v>1871</v>
      </c>
      <c r="S762" t="s">
        <v>1889</v>
      </c>
      <c r="T762" t="s">
        <v>1889</v>
      </c>
      <c r="U762" t="s">
        <v>1877</v>
      </c>
      <c r="V762" t="s">
        <v>1877</v>
      </c>
      <c r="W762">
        <v>0</v>
      </c>
      <c r="X762">
        <v>5</v>
      </c>
      <c r="Y762">
        <v>1</v>
      </c>
      <c r="Z762">
        <v>3</v>
      </c>
      <c r="AA762">
        <v>2</v>
      </c>
      <c r="AB762">
        <v>3</v>
      </c>
      <c r="AC762">
        <v>5</v>
      </c>
      <c r="AD762">
        <v>5</v>
      </c>
      <c r="AE762">
        <v>5</v>
      </c>
      <c r="AF762">
        <v>5</v>
      </c>
      <c r="AG762">
        <v>5</v>
      </c>
      <c r="AH762">
        <v>5</v>
      </c>
      <c r="AI762">
        <v>5</v>
      </c>
      <c r="AJ762">
        <v>5</v>
      </c>
      <c r="AK762" t="s">
        <v>199</v>
      </c>
    </row>
    <row r="763" spans="1:37" x14ac:dyDescent="0.25">
      <c r="A763" t="s">
        <v>676</v>
      </c>
      <c r="B763" t="s">
        <v>73</v>
      </c>
      <c r="C763" t="s">
        <v>452</v>
      </c>
      <c r="D763" t="s">
        <v>1877</v>
      </c>
      <c r="E763" t="s">
        <v>1867</v>
      </c>
      <c r="F763" t="s">
        <v>2199</v>
      </c>
      <c r="G763" t="s">
        <v>1878</v>
      </c>
      <c r="H763" t="s">
        <v>1880</v>
      </c>
      <c r="I763" t="s">
        <v>1881</v>
      </c>
      <c r="J763" t="s">
        <v>1882</v>
      </c>
      <c r="K763" t="s">
        <v>1871</v>
      </c>
      <c r="L763" t="s">
        <v>1871</v>
      </c>
      <c r="M763" t="s">
        <v>1871</v>
      </c>
      <c r="N763" t="s">
        <v>1871</v>
      </c>
      <c r="O763" t="s">
        <v>1871</v>
      </c>
      <c r="P763" t="s">
        <v>1871</v>
      </c>
      <c r="Q763" t="s">
        <v>1871</v>
      </c>
      <c r="R763" t="s">
        <v>1871</v>
      </c>
      <c r="S763" t="s">
        <v>1903</v>
      </c>
      <c r="T763" t="s">
        <v>2596</v>
      </c>
      <c r="U763" t="s">
        <v>1877</v>
      </c>
      <c r="V763" t="s">
        <v>1866</v>
      </c>
      <c r="W763">
        <v>1</v>
      </c>
      <c r="X763">
        <v>5</v>
      </c>
      <c r="Y763">
        <v>1</v>
      </c>
      <c r="Z763">
        <v>3</v>
      </c>
      <c r="AA763">
        <v>3</v>
      </c>
      <c r="AB763">
        <v>3</v>
      </c>
      <c r="AC763">
        <v>5</v>
      </c>
      <c r="AD763">
        <v>5</v>
      </c>
      <c r="AE763">
        <v>5</v>
      </c>
      <c r="AF763">
        <v>5</v>
      </c>
      <c r="AG763">
        <v>5</v>
      </c>
      <c r="AH763">
        <v>5</v>
      </c>
      <c r="AI763">
        <v>5</v>
      </c>
      <c r="AJ763">
        <v>5</v>
      </c>
      <c r="AK763" t="s">
        <v>676</v>
      </c>
    </row>
    <row r="764" spans="1:37" x14ac:dyDescent="0.25">
      <c r="A764" t="s">
        <v>1661</v>
      </c>
      <c r="B764" t="s">
        <v>73</v>
      </c>
      <c r="C764" t="s">
        <v>454</v>
      </c>
      <c r="D764" t="s">
        <v>1877</v>
      </c>
      <c r="E764" t="s">
        <v>1879</v>
      </c>
      <c r="F764" t="s">
        <v>2199</v>
      </c>
      <c r="G764" t="s">
        <v>1868</v>
      </c>
      <c r="H764" t="s">
        <v>1869</v>
      </c>
      <c r="I764" t="s">
        <v>1883</v>
      </c>
      <c r="J764" t="s">
        <v>1882</v>
      </c>
      <c r="K764" t="s">
        <v>1871</v>
      </c>
      <c r="L764" t="s">
        <v>1871</v>
      </c>
      <c r="M764" t="s">
        <v>1872</v>
      </c>
      <c r="N764" t="s">
        <v>1871</v>
      </c>
      <c r="O764" t="s">
        <v>1871</v>
      </c>
      <c r="P764" t="s">
        <v>1871</v>
      </c>
      <c r="Q764" t="s">
        <v>1871</v>
      </c>
      <c r="R764" t="s">
        <v>1871</v>
      </c>
      <c r="S764" t="s">
        <v>1911</v>
      </c>
      <c r="T764" t="s">
        <v>2597</v>
      </c>
      <c r="U764" t="s">
        <v>1877</v>
      </c>
      <c r="V764" t="s">
        <v>1877</v>
      </c>
      <c r="W764">
        <v>1</v>
      </c>
      <c r="X764">
        <v>4</v>
      </c>
      <c r="Y764">
        <v>1</v>
      </c>
      <c r="Z764">
        <v>2</v>
      </c>
      <c r="AA764">
        <v>2</v>
      </c>
      <c r="AB764">
        <v>3</v>
      </c>
      <c r="AC764">
        <v>5</v>
      </c>
      <c r="AD764">
        <v>5</v>
      </c>
      <c r="AE764">
        <v>4</v>
      </c>
      <c r="AF764">
        <v>5</v>
      </c>
      <c r="AG764">
        <v>5</v>
      </c>
      <c r="AH764">
        <v>5</v>
      </c>
      <c r="AI764">
        <v>5</v>
      </c>
      <c r="AJ764">
        <v>5</v>
      </c>
      <c r="AK764" t="s">
        <v>1661</v>
      </c>
    </row>
    <row r="765" spans="1:37" x14ac:dyDescent="0.25">
      <c r="A765" t="s">
        <v>1661</v>
      </c>
      <c r="B765" t="s">
        <v>73</v>
      </c>
      <c r="C765" t="s">
        <v>454</v>
      </c>
      <c r="D765" t="s">
        <v>1866</v>
      </c>
      <c r="E765" t="s">
        <v>1867</v>
      </c>
      <c r="F765" t="s">
        <v>2241</v>
      </c>
      <c r="G765" t="s">
        <v>1878</v>
      </c>
      <c r="H765" t="s">
        <v>1869</v>
      </c>
      <c r="I765" t="s">
        <v>1870</v>
      </c>
      <c r="J765" t="s">
        <v>1866</v>
      </c>
      <c r="K765" t="s">
        <v>1871</v>
      </c>
      <c r="L765" t="s">
        <v>1871</v>
      </c>
      <c r="M765" t="s">
        <v>1871</v>
      </c>
      <c r="N765" t="s">
        <v>1873</v>
      </c>
      <c r="O765" t="s">
        <v>1873</v>
      </c>
      <c r="P765" t="s">
        <v>1872</v>
      </c>
      <c r="Q765" t="s">
        <v>1871</v>
      </c>
      <c r="R765" t="s">
        <v>1871</v>
      </c>
      <c r="S765" t="s">
        <v>2094</v>
      </c>
      <c r="T765" t="s">
        <v>2598</v>
      </c>
      <c r="U765" t="s">
        <v>1877</v>
      </c>
      <c r="V765" t="s">
        <v>1877</v>
      </c>
      <c r="W765">
        <v>0</v>
      </c>
      <c r="X765">
        <v>5</v>
      </c>
      <c r="Y765">
        <v>1</v>
      </c>
      <c r="Z765">
        <v>2</v>
      </c>
      <c r="AA765">
        <v>3</v>
      </c>
      <c r="AB765">
        <v>3</v>
      </c>
      <c r="AC765">
        <v>5</v>
      </c>
      <c r="AD765">
        <v>5</v>
      </c>
      <c r="AE765">
        <v>5</v>
      </c>
      <c r="AF765">
        <v>3</v>
      </c>
      <c r="AG765">
        <v>3</v>
      </c>
      <c r="AH765">
        <v>4</v>
      </c>
      <c r="AI765">
        <v>5</v>
      </c>
      <c r="AJ765">
        <v>5</v>
      </c>
      <c r="AK765" t="s">
        <v>1661</v>
      </c>
    </row>
    <row r="766" spans="1:37" x14ac:dyDescent="0.25">
      <c r="A766" t="s">
        <v>1661</v>
      </c>
      <c r="B766" t="s">
        <v>73</v>
      </c>
      <c r="C766" t="s">
        <v>454</v>
      </c>
      <c r="D766" t="s">
        <v>1877</v>
      </c>
      <c r="E766" t="s">
        <v>1879</v>
      </c>
      <c r="F766" t="s">
        <v>2199</v>
      </c>
      <c r="G766" t="s">
        <v>1878</v>
      </c>
      <c r="H766" t="s">
        <v>1880</v>
      </c>
      <c r="I766" t="s">
        <v>1883</v>
      </c>
      <c r="J766" t="s">
        <v>1882</v>
      </c>
      <c r="K766" t="s">
        <v>1871</v>
      </c>
      <c r="L766" t="s">
        <v>1871</v>
      </c>
      <c r="M766" t="s">
        <v>1871</v>
      </c>
      <c r="N766" t="s">
        <v>1871</v>
      </c>
      <c r="O766" t="s">
        <v>1871</v>
      </c>
      <c r="P766" t="s">
        <v>1871</v>
      </c>
      <c r="Q766" t="s">
        <v>1871</v>
      </c>
      <c r="R766" t="s">
        <v>1871</v>
      </c>
      <c r="S766" t="s">
        <v>1923</v>
      </c>
      <c r="T766" t="s">
        <v>2599</v>
      </c>
      <c r="U766" t="s">
        <v>1877</v>
      </c>
      <c r="V766" t="s">
        <v>1877</v>
      </c>
      <c r="W766">
        <v>1</v>
      </c>
      <c r="X766">
        <v>4</v>
      </c>
      <c r="Y766">
        <v>1</v>
      </c>
      <c r="Z766">
        <v>3</v>
      </c>
      <c r="AA766">
        <v>3</v>
      </c>
      <c r="AB766">
        <v>3</v>
      </c>
      <c r="AC766">
        <v>5</v>
      </c>
      <c r="AD766">
        <v>5</v>
      </c>
      <c r="AE766">
        <v>5</v>
      </c>
      <c r="AF766">
        <v>5</v>
      </c>
      <c r="AG766">
        <v>5</v>
      </c>
      <c r="AH766">
        <v>5</v>
      </c>
      <c r="AI766">
        <v>5</v>
      </c>
      <c r="AJ766">
        <v>5</v>
      </c>
      <c r="AK766" t="s">
        <v>1661</v>
      </c>
    </row>
    <row r="767" spans="1:37" x14ac:dyDescent="0.25">
      <c r="A767" t="s">
        <v>1661</v>
      </c>
      <c r="B767" t="s">
        <v>73</v>
      </c>
      <c r="C767" t="s">
        <v>454</v>
      </c>
      <c r="D767" t="s">
        <v>1866</v>
      </c>
      <c r="E767" t="s">
        <v>1867</v>
      </c>
      <c r="F767" t="s">
        <v>2437</v>
      </c>
      <c r="G767" t="s">
        <v>1878</v>
      </c>
      <c r="H767" t="s">
        <v>1869</v>
      </c>
      <c r="I767" t="s">
        <v>1883</v>
      </c>
      <c r="J767" t="s">
        <v>1882</v>
      </c>
      <c r="K767" t="s">
        <v>1871</v>
      </c>
      <c r="L767" t="s">
        <v>1871</v>
      </c>
      <c r="M767" t="s">
        <v>1871</v>
      </c>
      <c r="N767" t="s">
        <v>1871</v>
      </c>
      <c r="O767" t="s">
        <v>1873</v>
      </c>
      <c r="P767" t="s">
        <v>1871</v>
      </c>
      <c r="Q767" t="s">
        <v>1871</v>
      </c>
      <c r="R767" t="s">
        <v>1871</v>
      </c>
      <c r="S767" t="s">
        <v>2600</v>
      </c>
      <c r="T767" t="s">
        <v>2601</v>
      </c>
      <c r="U767" t="s">
        <v>1877</v>
      </c>
      <c r="V767" t="s">
        <v>1877</v>
      </c>
      <c r="W767">
        <v>0</v>
      </c>
      <c r="X767">
        <v>5</v>
      </c>
      <c r="Y767">
        <v>1</v>
      </c>
      <c r="Z767">
        <v>2</v>
      </c>
      <c r="AA767">
        <v>3</v>
      </c>
      <c r="AB767">
        <v>3</v>
      </c>
      <c r="AC767">
        <v>5</v>
      </c>
      <c r="AD767">
        <v>5</v>
      </c>
      <c r="AE767">
        <v>5</v>
      </c>
      <c r="AF767">
        <v>5</v>
      </c>
      <c r="AG767">
        <v>3</v>
      </c>
      <c r="AH767">
        <v>5</v>
      </c>
      <c r="AI767">
        <v>5</v>
      </c>
      <c r="AJ767">
        <v>5</v>
      </c>
      <c r="AK767" t="s">
        <v>1661</v>
      </c>
    </row>
    <row r="768" spans="1:37" x14ac:dyDescent="0.25">
      <c r="A768" t="s">
        <v>1662</v>
      </c>
      <c r="B768" t="s">
        <v>73</v>
      </c>
      <c r="C768" t="s">
        <v>492</v>
      </c>
      <c r="D768" t="s">
        <v>1877</v>
      </c>
      <c r="E768" t="s">
        <v>1879</v>
      </c>
      <c r="F768" t="s">
        <v>2199</v>
      </c>
      <c r="G768" t="s">
        <v>1868</v>
      </c>
      <c r="H768" t="s">
        <v>1869</v>
      </c>
      <c r="I768" t="s">
        <v>1870</v>
      </c>
      <c r="J768" t="s">
        <v>1866</v>
      </c>
      <c r="K768" t="s">
        <v>1871</v>
      </c>
      <c r="L768" t="s">
        <v>1871</v>
      </c>
      <c r="M768" t="s">
        <v>1871</v>
      </c>
      <c r="N768" t="s">
        <v>1873</v>
      </c>
      <c r="O768" t="s">
        <v>1873</v>
      </c>
      <c r="P768" t="s">
        <v>1872</v>
      </c>
      <c r="Q768" t="s">
        <v>1871</v>
      </c>
      <c r="R768" t="s">
        <v>1871</v>
      </c>
      <c r="S768" t="s">
        <v>1892</v>
      </c>
      <c r="T768" t="s">
        <v>2602</v>
      </c>
      <c r="U768" t="s">
        <v>1877</v>
      </c>
      <c r="V768" t="s">
        <v>1866</v>
      </c>
      <c r="W768">
        <v>1</v>
      </c>
      <c r="X768">
        <v>4</v>
      </c>
      <c r="Y768">
        <v>1</v>
      </c>
      <c r="Z768">
        <v>2</v>
      </c>
      <c r="AA768">
        <v>2</v>
      </c>
      <c r="AB768">
        <v>3</v>
      </c>
      <c r="AC768">
        <v>5</v>
      </c>
      <c r="AD768">
        <v>5</v>
      </c>
      <c r="AE768">
        <v>5</v>
      </c>
      <c r="AF768">
        <v>3</v>
      </c>
      <c r="AG768">
        <v>3</v>
      </c>
      <c r="AH768">
        <v>4</v>
      </c>
      <c r="AI768">
        <v>5</v>
      </c>
      <c r="AJ768">
        <v>5</v>
      </c>
      <c r="AK768" t="s">
        <v>1662</v>
      </c>
    </row>
    <row r="769" spans="1:37" x14ac:dyDescent="0.25">
      <c r="A769" t="s">
        <v>1672</v>
      </c>
      <c r="B769" t="s">
        <v>77</v>
      </c>
      <c r="C769" t="s">
        <v>368</v>
      </c>
      <c r="D769" t="s">
        <v>1877</v>
      </c>
      <c r="E769" t="s">
        <v>1884</v>
      </c>
      <c r="F769" t="s">
        <v>2199</v>
      </c>
      <c r="G769" t="s">
        <v>1878</v>
      </c>
      <c r="H769" t="s">
        <v>1869</v>
      </c>
      <c r="I769" t="s">
        <v>1883</v>
      </c>
      <c r="J769" t="s">
        <v>1882</v>
      </c>
      <c r="K769" t="s">
        <v>1871</v>
      </c>
      <c r="L769" t="s">
        <v>1871</v>
      </c>
      <c r="M769" t="s">
        <v>1872</v>
      </c>
      <c r="N769" t="s">
        <v>1872</v>
      </c>
      <c r="O769" t="s">
        <v>1872</v>
      </c>
      <c r="P769" t="s">
        <v>1871</v>
      </c>
      <c r="Q769" t="s">
        <v>1871</v>
      </c>
      <c r="R769" t="s">
        <v>1871</v>
      </c>
      <c r="T769" t="s">
        <v>2603</v>
      </c>
      <c r="U769" t="s">
        <v>1877</v>
      </c>
      <c r="V769" t="s">
        <v>1866</v>
      </c>
      <c r="W769">
        <v>1</v>
      </c>
      <c r="X769">
        <v>3</v>
      </c>
      <c r="Y769">
        <v>1</v>
      </c>
      <c r="Z769">
        <v>2</v>
      </c>
      <c r="AA769">
        <v>3</v>
      </c>
      <c r="AB769">
        <v>3</v>
      </c>
      <c r="AC769">
        <v>5</v>
      </c>
      <c r="AD769">
        <v>5</v>
      </c>
      <c r="AE769">
        <v>4</v>
      </c>
      <c r="AF769">
        <v>4</v>
      </c>
      <c r="AG769">
        <v>4</v>
      </c>
      <c r="AH769">
        <v>5</v>
      </c>
      <c r="AI769">
        <v>5</v>
      </c>
      <c r="AJ769">
        <v>5</v>
      </c>
      <c r="AK769" t="s">
        <v>1672</v>
      </c>
    </row>
    <row r="770" spans="1:37" x14ac:dyDescent="0.25">
      <c r="A770" t="s">
        <v>200</v>
      </c>
      <c r="B770" t="s">
        <v>78</v>
      </c>
      <c r="C770" t="s">
        <v>406</v>
      </c>
      <c r="D770" t="s">
        <v>1866</v>
      </c>
      <c r="E770" t="s">
        <v>1879</v>
      </c>
      <c r="F770" t="s">
        <v>2392</v>
      </c>
      <c r="G770" t="s">
        <v>1868</v>
      </c>
      <c r="H770" t="s">
        <v>1869</v>
      </c>
      <c r="I770" t="s">
        <v>1870</v>
      </c>
      <c r="J770" t="s">
        <v>1866</v>
      </c>
      <c r="K770" t="s">
        <v>1871</v>
      </c>
      <c r="L770" t="s">
        <v>1871</v>
      </c>
      <c r="M770" t="s">
        <v>1872</v>
      </c>
      <c r="N770" t="s">
        <v>1873</v>
      </c>
      <c r="O770" t="s">
        <v>1873</v>
      </c>
      <c r="P770" t="s">
        <v>1871</v>
      </c>
      <c r="Q770" t="s">
        <v>1871</v>
      </c>
      <c r="R770" t="s">
        <v>1871</v>
      </c>
      <c r="S770" t="s">
        <v>2604</v>
      </c>
      <c r="T770" t="s">
        <v>1903</v>
      </c>
      <c r="U770" t="s">
        <v>1877</v>
      </c>
      <c r="V770" t="s">
        <v>1877</v>
      </c>
      <c r="W770">
        <v>0</v>
      </c>
      <c r="X770">
        <v>4</v>
      </c>
      <c r="Y770">
        <v>1</v>
      </c>
      <c r="Z770">
        <v>2</v>
      </c>
      <c r="AA770">
        <v>2</v>
      </c>
      <c r="AB770">
        <v>3</v>
      </c>
      <c r="AC770">
        <v>5</v>
      </c>
      <c r="AD770">
        <v>5</v>
      </c>
      <c r="AE770">
        <v>4</v>
      </c>
      <c r="AF770">
        <v>3</v>
      </c>
      <c r="AG770">
        <v>3</v>
      </c>
      <c r="AH770">
        <v>5</v>
      </c>
      <c r="AI770">
        <v>5</v>
      </c>
      <c r="AJ770">
        <v>5</v>
      </c>
      <c r="AK770" t="s">
        <v>200</v>
      </c>
    </row>
    <row r="771" spans="1:37" x14ac:dyDescent="0.25">
      <c r="A771" t="s">
        <v>200</v>
      </c>
      <c r="B771" t="s">
        <v>78</v>
      </c>
      <c r="C771" t="s">
        <v>406</v>
      </c>
      <c r="D771" t="s">
        <v>1877</v>
      </c>
      <c r="E771" t="s">
        <v>1879</v>
      </c>
      <c r="F771" t="s">
        <v>2196</v>
      </c>
      <c r="G771" t="s">
        <v>1868</v>
      </c>
      <c r="H771" t="s">
        <v>1887</v>
      </c>
      <c r="I771" t="s">
        <v>1870</v>
      </c>
      <c r="J771" t="s">
        <v>1882</v>
      </c>
      <c r="K771" t="s">
        <v>1871</v>
      </c>
      <c r="L771" t="s">
        <v>1871</v>
      </c>
      <c r="M771" t="s">
        <v>1873</v>
      </c>
      <c r="N771" t="s">
        <v>1872</v>
      </c>
      <c r="O771" t="s">
        <v>1872</v>
      </c>
      <c r="P771" t="s">
        <v>1871</v>
      </c>
      <c r="Q771" t="s">
        <v>1871</v>
      </c>
      <c r="R771" t="s">
        <v>1871</v>
      </c>
      <c r="S771" t="s">
        <v>1911</v>
      </c>
      <c r="T771" t="s">
        <v>1903</v>
      </c>
      <c r="U771" t="s">
        <v>1877</v>
      </c>
      <c r="V771" t="s">
        <v>1877</v>
      </c>
      <c r="W771">
        <v>1</v>
      </c>
      <c r="X771">
        <v>4</v>
      </c>
      <c r="Y771">
        <v>1</v>
      </c>
      <c r="AA771">
        <v>2</v>
      </c>
      <c r="AB771">
        <v>3</v>
      </c>
      <c r="AC771">
        <v>5</v>
      </c>
      <c r="AD771">
        <v>5</v>
      </c>
      <c r="AE771">
        <v>3</v>
      </c>
      <c r="AF771">
        <v>4</v>
      </c>
      <c r="AG771">
        <v>4</v>
      </c>
      <c r="AH771">
        <v>5</v>
      </c>
      <c r="AI771">
        <v>5</v>
      </c>
      <c r="AJ771">
        <v>5</v>
      </c>
      <c r="AK771" t="s">
        <v>200</v>
      </c>
    </row>
    <row r="772" spans="1:37" x14ac:dyDescent="0.25">
      <c r="A772" t="s">
        <v>1682</v>
      </c>
      <c r="B772" t="s">
        <v>78</v>
      </c>
      <c r="C772" t="s">
        <v>410</v>
      </c>
      <c r="D772" t="s">
        <v>1877</v>
      </c>
      <c r="E772" t="s">
        <v>1884</v>
      </c>
      <c r="F772" t="s">
        <v>2605</v>
      </c>
      <c r="G772" t="s">
        <v>1868</v>
      </c>
      <c r="H772" t="s">
        <v>1869</v>
      </c>
      <c r="I772" t="s">
        <v>1883</v>
      </c>
      <c r="J772" t="s">
        <v>1882</v>
      </c>
      <c r="K772" t="s">
        <v>1871</v>
      </c>
      <c r="L772" t="s">
        <v>1871</v>
      </c>
      <c r="M772" t="s">
        <v>1871</v>
      </c>
      <c r="N772" t="s">
        <v>1871</v>
      </c>
      <c r="O772" t="s">
        <v>1871</v>
      </c>
      <c r="P772" t="s">
        <v>1871</v>
      </c>
      <c r="Q772" t="s">
        <v>1871</v>
      </c>
      <c r="R772" t="s">
        <v>1871</v>
      </c>
      <c r="S772" t="s">
        <v>1889</v>
      </c>
      <c r="T772" t="s">
        <v>2606</v>
      </c>
      <c r="U772" t="s">
        <v>1877</v>
      </c>
      <c r="V772" t="s">
        <v>1877</v>
      </c>
      <c r="W772">
        <v>1</v>
      </c>
      <c r="X772">
        <v>3</v>
      </c>
      <c r="Y772">
        <v>1</v>
      </c>
      <c r="Z772">
        <v>2</v>
      </c>
      <c r="AA772">
        <v>2</v>
      </c>
      <c r="AB772">
        <v>3</v>
      </c>
      <c r="AC772">
        <v>5</v>
      </c>
      <c r="AD772">
        <v>5</v>
      </c>
      <c r="AE772">
        <v>5</v>
      </c>
      <c r="AF772">
        <v>5</v>
      </c>
      <c r="AG772">
        <v>5</v>
      </c>
      <c r="AH772">
        <v>5</v>
      </c>
      <c r="AI772">
        <v>5</v>
      </c>
      <c r="AJ772">
        <v>5</v>
      </c>
      <c r="AK772" t="s">
        <v>1682</v>
      </c>
    </row>
    <row r="773" spans="1:37" x14ac:dyDescent="0.25">
      <c r="A773" t="s">
        <v>702</v>
      </c>
      <c r="B773" t="s">
        <v>78</v>
      </c>
      <c r="C773" t="s">
        <v>450</v>
      </c>
      <c r="D773" t="s">
        <v>1866</v>
      </c>
      <c r="E773" t="s">
        <v>1867</v>
      </c>
      <c r="F773" t="s">
        <v>2249</v>
      </c>
      <c r="G773" t="s">
        <v>1868</v>
      </c>
      <c r="H773" t="s">
        <v>1880</v>
      </c>
      <c r="I773" t="s">
        <v>1870</v>
      </c>
      <c r="J773" t="s">
        <v>1882</v>
      </c>
      <c r="K773" t="s">
        <v>1871</v>
      </c>
      <c r="L773" t="s">
        <v>1871</v>
      </c>
      <c r="M773" t="s">
        <v>1871</v>
      </c>
      <c r="N773" t="s">
        <v>1872</v>
      </c>
      <c r="O773" t="s">
        <v>1873</v>
      </c>
      <c r="P773" t="s">
        <v>1872</v>
      </c>
      <c r="Q773" t="s">
        <v>1871</v>
      </c>
      <c r="R773" t="s">
        <v>1871</v>
      </c>
      <c r="S773" t="s">
        <v>1902</v>
      </c>
      <c r="T773" t="s">
        <v>2607</v>
      </c>
      <c r="U773" t="s">
        <v>1877</v>
      </c>
      <c r="V773" t="s">
        <v>1877</v>
      </c>
      <c r="W773">
        <v>0</v>
      </c>
      <c r="X773">
        <v>5</v>
      </c>
      <c r="Y773">
        <v>1</v>
      </c>
      <c r="Z773">
        <v>3</v>
      </c>
      <c r="AA773">
        <v>2</v>
      </c>
      <c r="AB773">
        <v>3</v>
      </c>
      <c r="AC773">
        <v>5</v>
      </c>
      <c r="AD773">
        <v>5</v>
      </c>
      <c r="AE773">
        <v>5</v>
      </c>
      <c r="AF773">
        <v>4</v>
      </c>
      <c r="AG773">
        <v>3</v>
      </c>
      <c r="AH773">
        <v>4</v>
      </c>
      <c r="AI773">
        <v>5</v>
      </c>
      <c r="AJ773">
        <v>5</v>
      </c>
      <c r="AK773" t="s">
        <v>702</v>
      </c>
    </row>
    <row r="774" spans="1:37" x14ac:dyDescent="0.25">
      <c r="A774" t="s">
        <v>705</v>
      </c>
      <c r="B774" t="s">
        <v>78</v>
      </c>
      <c r="C774" t="s">
        <v>456</v>
      </c>
      <c r="D774" t="s">
        <v>1866</v>
      </c>
      <c r="E774" t="s">
        <v>1879</v>
      </c>
      <c r="F774" t="s">
        <v>2246</v>
      </c>
      <c r="G774" t="s">
        <v>1868</v>
      </c>
      <c r="H774" t="s">
        <v>1869</v>
      </c>
      <c r="I774" t="s">
        <v>1870</v>
      </c>
      <c r="J774" t="s">
        <v>1882</v>
      </c>
      <c r="K774" t="s">
        <v>1871</v>
      </c>
      <c r="L774" t="s">
        <v>1871</v>
      </c>
      <c r="M774" t="s">
        <v>1872</v>
      </c>
      <c r="N774" t="s">
        <v>1872</v>
      </c>
      <c r="O774" t="s">
        <v>1872</v>
      </c>
      <c r="P774" t="s">
        <v>1871</v>
      </c>
      <c r="Q774" t="s">
        <v>1871</v>
      </c>
      <c r="R774" t="s">
        <v>1871</v>
      </c>
      <c r="S774" t="s">
        <v>2608</v>
      </c>
      <c r="T774" t="s">
        <v>2609</v>
      </c>
      <c r="U774" t="s">
        <v>1877</v>
      </c>
      <c r="V774" t="s">
        <v>1877</v>
      </c>
      <c r="W774">
        <v>0</v>
      </c>
      <c r="X774">
        <v>4</v>
      </c>
      <c r="Y774">
        <v>1</v>
      </c>
      <c r="Z774">
        <v>2</v>
      </c>
      <c r="AA774">
        <v>2</v>
      </c>
      <c r="AB774">
        <v>3</v>
      </c>
      <c r="AC774">
        <v>5</v>
      </c>
      <c r="AD774">
        <v>5</v>
      </c>
      <c r="AE774">
        <v>4</v>
      </c>
      <c r="AF774">
        <v>4</v>
      </c>
      <c r="AG774">
        <v>4</v>
      </c>
      <c r="AH774">
        <v>5</v>
      </c>
      <c r="AI774">
        <v>5</v>
      </c>
      <c r="AJ774">
        <v>5</v>
      </c>
      <c r="AK774" t="s">
        <v>705</v>
      </c>
    </row>
    <row r="775" spans="1:37" x14ac:dyDescent="0.25">
      <c r="A775" t="s">
        <v>1684</v>
      </c>
      <c r="B775" t="s">
        <v>78</v>
      </c>
      <c r="C775" t="s">
        <v>460</v>
      </c>
      <c r="D775" t="s">
        <v>1877</v>
      </c>
      <c r="E775" t="s">
        <v>1884</v>
      </c>
      <c r="F775" t="s">
        <v>2610</v>
      </c>
      <c r="G775" t="s">
        <v>1868</v>
      </c>
      <c r="H775" t="s">
        <v>1869</v>
      </c>
      <c r="I775" t="s">
        <v>1883</v>
      </c>
      <c r="J775" t="s">
        <v>1866</v>
      </c>
      <c r="K775" t="s">
        <v>1871</v>
      </c>
      <c r="L775" t="s">
        <v>1871</v>
      </c>
      <c r="M775" t="s">
        <v>1871</v>
      </c>
      <c r="N775" t="s">
        <v>1872</v>
      </c>
      <c r="O775" t="s">
        <v>1871</v>
      </c>
      <c r="P775" t="s">
        <v>1871</v>
      </c>
      <c r="Q775" t="s">
        <v>1871</v>
      </c>
      <c r="R775" t="s">
        <v>1871</v>
      </c>
      <c r="S775" t="s">
        <v>2611</v>
      </c>
      <c r="T775" t="s">
        <v>1903</v>
      </c>
      <c r="U775" t="s">
        <v>1877</v>
      </c>
      <c r="W775">
        <v>1</v>
      </c>
      <c r="X775">
        <v>3</v>
      </c>
      <c r="Y775">
        <v>1</v>
      </c>
      <c r="Z775">
        <v>2</v>
      </c>
      <c r="AA775">
        <v>2</v>
      </c>
      <c r="AB775">
        <v>3</v>
      </c>
      <c r="AC775">
        <v>5</v>
      </c>
      <c r="AD775">
        <v>5</v>
      </c>
      <c r="AE775">
        <v>5</v>
      </c>
      <c r="AF775">
        <v>4</v>
      </c>
      <c r="AG775">
        <v>5</v>
      </c>
      <c r="AH775">
        <v>5</v>
      </c>
      <c r="AI775">
        <v>5</v>
      </c>
      <c r="AJ775">
        <v>5</v>
      </c>
      <c r="AK775" t="s">
        <v>1684</v>
      </c>
    </row>
    <row r="776" spans="1:37" x14ac:dyDescent="0.25">
      <c r="A776" t="s">
        <v>201</v>
      </c>
      <c r="B776" t="s">
        <v>79</v>
      </c>
      <c r="C776" t="s">
        <v>406</v>
      </c>
      <c r="D776" t="s">
        <v>1877</v>
      </c>
      <c r="E776" t="s">
        <v>1884</v>
      </c>
      <c r="F776" t="s">
        <v>2199</v>
      </c>
      <c r="G776" t="s">
        <v>1868</v>
      </c>
      <c r="H776" t="s">
        <v>1869</v>
      </c>
      <c r="I776" t="s">
        <v>1870</v>
      </c>
      <c r="J776" t="s">
        <v>1866</v>
      </c>
      <c r="K776" t="s">
        <v>1871</v>
      </c>
      <c r="L776" t="s">
        <v>1871</v>
      </c>
      <c r="M776" t="s">
        <v>1871</v>
      </c>
      <c r="N776" t="s">
        <v>1873</v>
      </c>
      <c r="O776" t="s">
        <v>1873</v>
      </c>
      <c r="P776" t="s">
        <v>1873</v>
      </c>
      <c r="Q776" t="s">
        <v>1871</v>
      </c>
      <c r="R776" t="s">
        <v>1871</v>
      </c>
      <c r="S776" t="s">
        <v>2612</v>
      </c>
      <c r="T776" t="s">
        <v>2613</v>
      </c>
      <c r="U776" t="s">
        <v>1877</v>
      </c>
      <c r="V776" t="s">
        <v>1877</v>
      </c>
      <c r="W776">
        <v>1</v>
      </c>
      <c r="X776">
        <v>3</v>
      </c>
      <c r="Y776">
        <v>1</v>
      </c>
      <c r="Z776">
        <v>2</v>
      </c>
      <c r="AA776">
        <v>2</v>
      </c>
      <c r="AB776">
        <v>3</v>
      </c>
      <c r="AC776">
        <v>5</v>
      </c>
      <c r="AD776">
        <v>5</v>
      </c>
      <c r="AE776">
        <v>5</v>
      </c>
      <c r="AF776">
        <v>3</v>
      </c>
      <c r="AG776">
        <v>3</v>
      </c>
      <c r="AH776">
        <v>3</v>
      </c>
      <c r="AI776">
        <v>5</v>
      </c>
      <c r="AJ776">
        <v>5</v>
      </c>
      <c r="AK776" t="s">
        <v>201</v>
      </c>
    </row>
    <row r="777" spans="1:37" x14ac:dyDescent="0.25">
      <c r="A777" t="s">
        <v>201</v>
      </c>
      <c r="B777" t="s">
        <v>79</v>
      </c>
      <c r="C777" t="s">
        <v>406</v>
      </c>
      <c r="D777" t="s">
        <v>1877</v>
      </c>
      <c r="E777" t="s">
        <v>1867</v>
      </c>
      <c r="F777" t="s">
        <v>2199</v>
      </c>
      <c r="G777" t="s">
        <v>1878</v>
      </c>
      <c r="H777" t="s">
        <v>1880</v>
      </c>
      <c r="I777" t="s">
        <v>1883</v>
      </c>
      <c r="J777" t="s">
        <v>1882</v>
      </c>
      <c r="K777" t="s">
        <v>1871</v>
      </c>
      <c r="L777" t="s">
        <v>1871</v>
      </c>
      <c r="M777" t="s">
        <v>1871</v>
      </c>
      <c r="N777" t="s">
        <v>1871</v>
      </c>
      <c r="O777" t="s">
        <v>1871</v>
      </c>
      <c r="P777" t="s">
        <v>1871</v>
      </c>
      <c r="Q777" t="s">
        <v>1871</v>
      </c>
      <c r="R777" t="s">
        <v>1871</v>
      </c>
      <c r="S777" t="s">
        <v>1911</v>
      </c>
      <c r="T777" t="s">
        <v>2614</v>
      </c>
      <c r="U777" t="s">
        <v>1876</v>
      </c>
      <c r="V777" t="s">
        <v>1877</v>
      </c>
      <c r="W777">
        <v>1</v>
      </c>
      <c r="X777">
        <v>5</v>
      </c>
      <c r="Y777">
        <v>1</v>
      </c>
      <c r="Z777">
        <v>3</v>
      </c>
      <c r="AA777">
        <v>3</v>
      </c>
      <c r="AB777">
        <v>2</v>
      </c>
      <c r="AC777">
        <v>5</v>
      </c>
      <c r="AD777">
        <v>5</v>
      </c>
      <c r="AE777">
        <v>5</v>
      </c>
      <c r="AF777">
        <v>5</v>
      </c>
      <c r="AG777">
        <v>5</v>
      </c>
      <c r="AH777">
        <v>5</v>
      </c>
      <c r="AI777">
        <v>5</v>
      </c>
      <c r="AJ777">
        <v>5</v>
      </c>
      <c r="AK777" t="s">
        <v>201</v>
      </c>
    </row>
    <row r="778" spans="1:37" x14ac:dyDescent="0.25">
      <c r="A778" t="s">
        <v>201</v>
      </c>
      <c r="B778" t="s">
        <v>79</v>
      </c>
      <c r="C778" t="s">
        <v>406</v>
      </c>
      <c r="D778" t="s">
        <v>1877</v>
      </c>
      <c r="E778" t="s">
        <v>1879</v>
      </c>
      <c r="F778" t="s">
        <v>2199</v>
      </c>
      <c r="G778" t="s">
        <v>1868</v>
      </c>
      <c r="H778" t="s">
        <v>1869</v>
      </c>
      <c r="I778" t="s">
        <v>1870</v>
      </c>
      <c r="J778" t="s">
        <v>1882</v>
      </c>
      <c r="K778" t="s">
        <v>1871</v>
      </c>
      <c r="L778" t="s">
        <v>1871</v>
      </c>
      <c r="M778" t="s">
        <v>1871</v>
      </c>
      <c r="N778" t="s">
        <v>1873</v>
      </c>
      <c r="O778" t="s">
        <v>1873</v>
      </c>
      <c r="P778" t="s">
        <v>1871</v>
      </c>
      <c r="Q778" t="s">
        <v>1871</v>
      </c>
      <c r="R778" t="s">
        <v>1871</v>
      </c>
      <c r="S778" t="s">
        <v>2615</v>
      </c>
      <c r="T778" t="s">
        <v>1903</v>
      </c>
      <c r="U778" t="s">
        <v>1877</v>
      </c>
      <c r="V778" t="s">
        <v>1877</v>
      </c>
      <c r="W778">
        <v>1</v>
      </c>
      <c r="X778">
        <v>4</v>
      </c>
      <c r="Y778">
        <v>1</v>
      </c>
      <c r="Z778">
        <v>2</v>
      </c>
      <c r="AA778">
        <v>2</v>
      </c>
      <c r="AB778">
        <v>3</v>
      </c>
      <c r="AC778">
        <v>5</v>
      </c>
      <c r="AD778">
        <v>5</v>
      </c>
      <c r="AE778">
        <v>5</v>
      </c>
      <c r="AF778">
        <v>3</v>
      </c>
      <c r="AG778">
        <v>3</v>
      </c>
      <c r="AH778">
        <v>5</v>
      </c>
      <c r="AI778">
        <v>5</v>
      </c>
      <c r="AJ778">
        <v>5</v>
      </c>
      <c r="AK778" t="s">
        <v>201</v>
      </c>
    </row>
    <row r="779" spans="1:37" x14ac:dyDescent="0.25">
      <c r="A779" t="s">
        <v>1689</v>
      </c>
      <c r="B779" t="s">
        <v>79</v>
      </c>
      <c r="C779" t="s">
        <v>1688</v>
      </c>
      <c r="D779" t="s">
        <v>1866</v>
      </c>
      <c r="E779" t="s">
        <v>1867</v>
      </c>
      <c r="F779" t="s">
        <v>2231</v>
      </c>
      <c r="G779" t="s">
        <v>1878</v>
      </c>
      <c r="H779" t="s">
        <v>1885</v>
      </c>
      <c r="I779" t="s">
        <v>1870</v>
      </c>
      <c r="J779" t="s">
        <v>1882</v>
      </c>
      <c r="K779" t="s">
        <v>1871</v>
      </c>
      <c r="L779" t="s">
        <v>1871</v>
      </c>
      <c r="M779" t="s">
        <v>1871</v>
      </c>
      <c r="N779" t="s">
        <v>1871</v>
      </c>
      <c r="O779" t="s">
        <v>1871</v>
      </c>
      <c r="P779" t="s">
        <v>1871</v>
      </c>
      <c r="Q779" t="s">
        <v>1871</v>
      </c>
      <c r="R779" t="s">
        <v>1871</v>
      </c>
      <c r="S779" t="s">
        <v>1889</v>
      </c>
      <c r="T779" t="s">
        <v>2616</v>
      </c>
      <c r="U779" t="s">
        <v>1877</v>
      </c>
      <c r="V779" t="s">
        <v>1877</v>
      </c>
      <c r="W779">
        <v>0</v>
      </c>
      <c r="X779">
        <v>5</v>
      </c>
      <c r="Y779">
        <v>1</v>
      </c>
      <c r="Z779">
        <v>1</v>
      </c>
      <c r="AA779">
        <v>3</v>
      </c>
      <c r="AB779">
        <v>3</v>
      </c>
      <c r="AC779">
        <v>5</v>
      </c>
      <c r="AD779">
        <v>5</v>
      </c>
      <c r="AE779">
        <v>5</v>
      </c>
      <c r="AF779">
        <v>5</v>
      </c>
      <c r="AG779">
        <v>5</v>
      </c>
      <c r="AH779">
        <v>5</v>
      </c>
      <c r="AI779">
        <v>5</v>
      </c>
      <c r="AJ779">
        <v>5</v>
      </c>
      <c r="AK779" t="s">
        <v>1689</v>
      </c>
    </row>
    <row r="780" spans="1:37" x14ac:dyDescent="0.25">
      <c r="A780" t="s">
        <v>1800</v>
      </c>
      <c r="B780" t="s">
        <v>81</v>
      </c>
      <c r="C780" t="s">
        <v>500</v>
      </c>
      <c r="D780" t="s">
        <v>1866</v>
      </c>
      <c r="E780" t="s">
        <v>1867</v>
      </c>
      <c r="F780" t="s">
        <v>2246</v>
      </c>
      <c r="G780" t="s">
        <v>1878</v>
      </c>
      <c r="H780" t="s">
        <v>1880</v>
      </c>
      <c r="I780" t="s">
        <v>1870</v>
      </c>
      <c r="J780" t="s">
        <v>1866</v>
      </c>
      <c r="K780" t="s">
        <v>1871</v>
      </c>
      <c r="L780" t="s">
        <v>1871</v>
      </c>
      <c r="M780" t="s">
        <v>1871</v>
      </c>
      <c r="N780" t="s">
        <v>1872</v>
      </c>
      <c r="O780" t="s">
        <v>1872</v>
      </c>
      <c r="P780" t="s">
        <v>1871</v>
      </c>
      <c r="Q780" t="s">
        <v>1871</v>
      </c>
      <c r="R780" t="s">
        <v>1871</v>
      </c>
      <c r="S780" t="s">
        <v>1903</v>
      </c>
      <c r="T780" t="s">
        <v>2617</v>
      </c>
      <c r="U780" t="s">
        <v>1877</v>
      </c>
      <c r="V780" t="s">
        <v>1877</v>
      </c>
      <c r="W780">
        <v>0</v>
      </c>
      <c r="X780">
        <v>5</v>
      </c>
      <c r="Y780">
        <v>1</v>
      </c>
      <c r="Z780">
        <v>3</v>
      </c>
      <c r="AA780">
        <v>3</v>
      </c>
      <c r="AB780">
        <v>3</v>
      </c>
      <c r="AC780">
        <v>5</v>
      </c>
      <c r="AD780">
        <v>5</v>
      </c>
      <c r="AE780">
        <v>5</v>
      </c>
      <c r="AF780">
        <v>4</v>
      </c>
      <c r="AG780">
        <v>4</v>
      </c>
      <c r="AH780">
        <v>5</v>
      </c>
      <c r="AI780">
        <v>5</v>
      </c>
      <c r="AJ780">
        <v>5</v>
      </c>
      <c r="AK780" t="s">
        <v>1800</v>
      </c>
    </row>
    <row r="781" spans="1:37" x14ac:dyDescent="0.25">
      <c r="A781" t="s">
        <v>790</v>
      </c>
      <c r="B781" t="s">
        <v>88</v>
      </c>
      <c r="C781" t="s">
        <v>368</v>
      </c>
      <c r="D781" t="s">
        <v>1877</v>
      </c>
      <c r="E781" t="s">
        <v>1894</v>
      </c>
      <c r="F781" t="s">
        <v>2618</v>
      </c>
      <c r="G781" t="s">
        <v>1878</v>
      </c>
      <c r="H781" t="s">
        <v>1880</v>
      </c>
      <c r="I781" t="s">
        <v>1870</v>
      </c>
      <c r="J781" t="s">
        <v>1882</v>
      </c>
      <c r="K781" t="s">
        <v>1871</v>
      </c>
      <c r="L781" t="s">
        <v>1871</v>
      </c>
      <c r="M781" t="s">
        <v>1871</v>
      </c>
      <c r="N781" t="s">
        <v>1871</v>
      </c>
      <c r="O781" t="s">
        <v>1871</v>
      </c>
      <c r="P781" t="s">
        <v>1871</v>
      </c>
      <c r="Q781" t="s">
        <v>1871</v>
      </c>
      <c r="R781" t="s">
        <v>1871</v>
      </c>
      <c r="S781" t="s">
        <v>2619</v>
      </c>
      <c r="T781" t="s">
        <v>2620</v>
      </c>
      <c r="U781" t="s">
        <v>1877</v>
      </c>
      <c r="V781" t="s">
        <v>1877</v>
      </c>
      <c r="W781">
        <v>1</v>
      </c>
      <c r="X781">
        <v>1</v>
      </c>
      <c r="Y781">
        <v>1</v>
      </c>
      <c r="Z781">
        <v>3</v>
      </c>
      <c r="AA781">
        <v>3</v>
      </c>
      <c r="AB781">
        <v>3</v>
      </c>
      <c r="AC781">
        <v>5</v>
      </c>
      <c r="AD781">
        <v>5</v>
      </c>
      <c r="AE781">
        <v>5</v>
      </c>
      <c r="AF781">
        <v>5</v>
      </c>
      <c r="AG781">
        <v>5</v>
      </c>
      <c r="AH781">
        <v>5</v>
      </c>
      <c r="AI781">
        <v>5</v>
      </c>
      <c r="AJ781">
        <v>5</v>
      </c>
      <c r="AK781" t="s">
        <v>790</v>
      </c>
    </row>
    <row r="782" spans="1:37" x14ac:dyDescent="0.25">
      <c r="A782" t="s">
        <v>202</v>
      </c>
      <c r="B782" t="s">
        <v>88</v>
      </c>
      <c r="C782" t="s">
        <v>448</v>
      </c>
      <c r="D782" t="s">
        <v>1866</v>
      </c>
      <c r="E782" t="s">
        <v>1867</v>
      </c>
      <c r="F782" t="s">
        <v>2218</v>
      </c>
      <c r="G782" t="s">
        <v>1868</v>
      </c>
      <c r="H782" t="s">
        <v>1880</v>
      </c>
      <c r="I782" t="s">
        <v>1883</v>
      </c>
      <c r="J782" t="s">
        <v>1882</v>
      </c>
      <c r="K782" t="s">
        <v>1871</v>
      </c>
      <c r="L782" t="s">
        <v>1871</v>
      </c>
      <c r="M782" t="s">
        <v>1871</v>
      </c>
      <c r="N782" t="s">
        <v>1871</v>
      </c>
      <c r="O782" t="s">
        <v>1871</v>
      </c>
      <c r="P782" t="s">
        <v>1871</v>
      </c>
      <c r="Q782" t="s">
        <v>1871</v>
      </c>
      <c r="R782" t="s">
        <v>1871</v>
      </c>
      <c r="S782" t="s">
        <v>1926</v>
      </c>
      <c r="T782" t="s">
        <v>1927</v>
      </c>
      <c r="U782" t="s">
        <v>1877</v>
      </c>
      <c r="V782" t="s">
        <v>1877</v>
      </c>
      <c r="W782">
        <v>0</v>
      </c>
      <c r="X782">
        <v>5</v>
      </c>
      <c r="Y782">
        <v>1</v>
      </c>
      <c r="Z782">
        <v>3</v>
      </c>
      <c r="AA782">
        <v>2</v>
      </c>
      <c r="AB782">
        <v>3</v>
      </c>
      <c r="AC782">
        <v>5</v>
      </c>
      <c r="AD782">
        <v>5</v>
      </c>
      <c r="AE782">
        <v>5</v>
      </c>
      <c r="AF782">
        <v>5</v>
      </c>
      <c r="AG782">
        <v>5</v>
      </c>
      <c r="AH782">
        <v>5</v>
      </c>
      <c r="AI782">
        <v>5</v>
      </c>
      <c r="AJ782">
        <v>5</v>
      </c>
      <c r="AK782" t="s">
        <v>202</v>
      </c>
    </row>
    <row r="783" spans="1:37" x14ac:dyDescent="0.25">
      <c r="A783" t="s">
        <v>718</v>
      </c>
      <c r="B783" t="s">
        <v>101</v>
      </c>
      <c r="C783" t="s">
        <v>365</v>
      </c>
      <c r="D783" t="s">
        <v>1877</v>
      </c>
      <c r="E783" t="s">
        <v>1879</v>
      </c>
      <c r="F783" t="s">
        <v>2207</v>
      </c>
      <c r="G783" t="s">
        <v>1868</v>
      </c>
      <c r="H783" t="s">
        <v>1869</v>
      </c>
      <c r="I783" t="s">
        <v>1883</v>
      </c>
      <c r="J783" t="s">
        <v>1866</v>
      </c>
      <c r="K783" t="s">
        <v>1871</v>
      </c>
      <c r="L783" t="s">
        <v>1871</v>
      </c>
      <c r="M783" t="s">
        <v>1872</v>
      </c>
      <c r="N783" t="s">
        <v>1871</v>
      </c>
      <c r="O783" t="s">
        <v>1872</v>
      </c>
      <c r="P783" t="s">
        <v>1871</v>
      </c>
      <c r="Q783" t="s">
        <v>1871</v>
      </c>
      <c r="R783" t="s">
        <v>1871</v>
      </c>
      <c r="S783" t="s">
        <v>1889</v>
      </c>
      <c r="T783" t="s">
        <v>2621</v>
      </c>
      <c r="U783" t="s">
        <v>1877</v>
      </c>
      <c r="V783" t="s">
        <v>1866</v>
      </c>
      <c r="W783">
        <v>1</v>
      </c>
      <c r="X783">
        <v>4</v>
      </c>
      <c r="Y783">
        <v>1</v>
      </c>
      <c r="Z783">
        <v>2</v>
      </c>
      <c r="AA783">
        <v>2</v>
      </c>
      <c r="AB783">
        <v>3</v>
      </c>
      <c r="AC783">
        <v>5</v>
      </c>
      <c r="AD783">
        <v>5</v>
      </c>
      <c r="AE783">
        <v>4</v>
      </c>
      <c r="AF783">
        <v>5</v>
      </c>
      <c r="AG783">
        <v>4</v>
      </c>
      <c r="AH783">
        <v>5</v>
      </c>
      <c r="AI783">
        <v>5</v>
      </c>
      <c r="AJ783">
        <v>5</v>
      </c>
      <c r="AK783" t="s">
        <v>718</v>
      </c>
    </row>
    <row r="784" spans="1:37" x14ac:dyDescent="0.25">
      <c r="A784" t="s">
        <v>203</v>
      </c>
      <c r="B784" t="s">
        <v>114</v>
      </c>
      <c r="C784" t="s">
        <v>406</v>
      </c>
      <c r="D784" t="s">
        <v>1866</v>
      </c>
      <c r="E784" t="s">
        <v>1867</v>
      </c>
      <c r="F784" t="s">
        <v>2199</v>
      </c>
      <c r="G784" t="s">
        <v>1868</v>
      </c>
      <c r="H784" t="s">
        <v>1869</v>
      </c>
      <c r="I784" t="s">
        <v>1870</v>
      </c>
      <c r="J784" t="s">
        <v>1882</v>
      </c>
      <c r="K784" t="s">
        <v>1871</v>
      </c>
      <c r="L784" t="s">
        <v>1871</v>
      </c>
      <c r="M784" t="s">
        <v>1871</v>
      </c>
      <c r="N784" t="s">
        <v>1871</v>
      </c>
      <c r="O784" t="s">
        <v>1871</v>
      </c>
      <c r="P784" t="s">
        <v>1871</v>
      </c>
      <c r="Q784" t="s">
        <v>1871</v>
      </c>
      <c r="R784" t="s">
        <v>1871</v>
      </c>
      <c r="S784" t="s">
        <v>2622</v>
      </c>
      <c r="T784" t="s">
        <v>2623</v>
      </c>
      <c r="U784" t="s">
        <v>1877</v>
      </c>
      <c r="V784" t="s">
        <v>1877</v>
      </c>
      <c r="W784">
        <v>0</v>
      </c>
      <c r="X784">
        <v>5</v>
      </c>
      <c r="Y784">
        <v>1</v>
      </c>
      <c r="Z784">
        <v>2</v>
      </c>
      <c r="AA784">
        <v>2</v>
      </c>
      <c r="AB784">
        <v>3</v>
      </c>
      <c r="AC784">
        <v>5</v>
      </c>
      <c r="AD784">
        <v>5</v>
      </c>
      <c r="AE784">
        <v>5</v>
      </c>
      <c r="AF784">
        <v>5</v>
      </c>
      <c r="AG784">
        <v>5</v>
      </c>
      <c r="AH784">
        <v>5</v>
      </c>
      <c r="AI784">
        <v>5</v>
      </c>
      <c r="AJ784">
        <v>5</v>
      </c>
      <c r="AK784" t="s">
        <v>203</v>
      </c>
    </row>
    <row r="785" spans="1:37" x14ac:dyDescent="0.25">
      <c r="A785" t="s">
        <v>203</v>
      </c>
      <c r="B785" t="s">
        <v>114</v>
      </c>
      <c r="C785" t="s">
        <v>406</v>
      </c>
      <c r="D785" t="s">
        <v>1866</v>
      </c>
      <c r="E785" t="s">
        <v>1879</v>
      </c>
      <c r="F785" t="s">
        <v>2199</v>
      </c>
      <c r="G785" t="s">
        <v>1878</v>
      </c>
      <c r="H785" t="s">
        <v>1869</v>
      </c>
      <c r="I785" t="s">
        <v>1870</v>
      </c>
      <c r="J785" t="s">
        <v>1882</v>
      </c>
      <c r="K785" t="s">
        <v>1871</v>
      </c>
      <c r="L785" t="s">
        <v>1871</v>
      </c>
      <c r="M785" t="s">
        <v>1871</v>
      </c>
      <c r="N785" t="s">
        <v>1873</v>
      </c>
      <c r="O785" t="s">
        <v>1873</v>
      </c>
      <c r="P785" t="s">
        <v>1871</v>
      </c>
      <c r="Q785" t="s">
        <v>1871</v>
      </c>
      <c r="R785" t="s">
        <v>1871</v>
      </c>
      <c r="S785" t="s">
        <v>1911</v>
      </c>
      <c r="T785" t="s">
        <v>2046</v>
      </c>
      <c r="U785" t="s">
        <v>1877</v>
      </c>
      <c r="V785" t="s">
        <v>1866</v>
      </c>
      <c r="W785">
        <v>0</v>
      </c>
      <c r="X785">
        <v>4</v>
      </c>
      <c r="Y785">
        <v>1</v>
      </c>
      <c r="Z785">
        <v>2</v>
      </c>
      <c r="AA785">
        <v>3</v>
      </c>
      <c r="AB785">
        <v>3</v>
      </c>
      <c r="AC785">
        <v>5</v>
      </c>
      <c r="AD785">
        <v>5</v>
      </c>
      <c r="AE785">
        <v>5</v>
      </c>
      <c r="AF785">
        <v>3</v>
      </c>
      <c r="AG785">
        <v>3</v>
      </c>
      <c r="AH785">
        <v>5</v>
      </c>
      <c r="AI785">
        <v>5</v>
      </c>
      <c r="AJ785">
        <v>5</v>
      </c>
      <c r="AK785" t="s">
        <v>203</v>
      </c>
    </row>
    <row r="786" spans="1:37" x14ac:dyDescent="0.25">
      <c r="A786" t="s">
        <v>1124</v>
      </c>
      <c r="B786" t="s">
        <v>114</v>
      </c>
      <c r="C786" t="s">
        <v>408</v>
      </c>
      <c r="D786" t="s">
        <v>1877</v>
      </c>
      <c r="E786" t="s">
        <v>1884</v>
      </c>
      <c r="F786" t="s">
        <v>2624</v>
      </c>
      <c r="G786" t="s">
        <v>1878</v>
      </c>
      <c r="H786" t="s">
        <v>1880</v>
      </c>
      <c r="I786" t="s">
        <v>1870</v>
      </c>
      <c r="J786" t="s">
        <v>1882</v>
      </c>
      <c r="K786" t="s">
        <v>1871</v>
      </c>
      <c r="L786" t="s">
        <v>1871</v>
      </c>
      <c r="M786" t="s">
        <v>1871</v>
      </c>
      <c r="N786" t="s">
        <v>1871</v>
      </c>
      <c r="O786" t="s">
        <v>1871</v>
      </c>
      <c r="P786" t="s">
        <v>1871</v>
      </c>
      <c r="Q786" t="s">
        <v>1871</v>
      </c>
      <c r="R786" t="s">
        <v>1871</v>
      </c>
      <c r="S786" t="s">
        <v>1891</v>
      </c>
      <c r="T786" t="s">
        <v>2625</v>
      </c>
      <c r="U786" t="s">
        <v>1877</v>
      </c>
      <c r="V786" t="s">
        <v>1877</v>
      </c>
      <c r="W786">
        <v>1</v>
      </c>
      <c r="X786">
        <v>3</v>
      </c>
      <c r="Y786">
        <v>1</v>
      </c>
      <c r="Z786">
        <v>3</v>
      </c>
      <c r="AA786">
        <v>3</v>
      </c>
      <c r="AB786">
        <v>3</v>
      </c>
      <c r="AC786">
        <v>5</v>
      </c>
      <c r="AD786">
        <v>5</v>
      </c>
      <c r="AE786">
        <v>5</v>
      </c>
      <c r="AF786">
        <v>5</v>
      </c>
      <c r="AG786">
        <v>5</v>
      </c>
      <c r="AH786">
        <v>5</v>
      </c>
      <c r="AI786">
        <v>5</v>
      </c>
      <c r="AJ786">
        <v>5</v>
      </c>
      <c r="AK786" t="s">
        <v>1124</v>
      </c>
    </row>
    <row r="787" spans="1:37" x14ac:dyDescent="0.25">
      <c r="A787" t="s">
        <v>1124</v>
      </c>
      <c r="B787" t="s">
        <v>114</v>
      </c>
      <c r="C787" t="s">
        <v>408</v>
      </c>
      <c r="D787" t="s">
        <v>1866</v>
      </c>
      <c r="E787" t="s">
        <v>1867</v>
      </c>
      <c r="F787" t="s">
        <v>2199</v>
      </c>
      <c r="G787" t="s">
        <v>1878</v>
      </c>
      <c r="H787" t="s">
        <v>1880</v>
      </c>
      <c r="I787" t="s">
        <v>1870</v>
      </c>
      <c r="J787" t="s">
        <v>1882</v>
      </c>
      <c r="K787" t="s">
        <v>1871</v>
      </c>
      <c r="L787" t="s">
        <v>1871</v>
      </c>
      <c r="M787" t="s">
        <v>1871</v>
      </c>
      <c r="N787" t="s">
        <v>1872</v>
      </c>
      <c r="O787" t="s">
        <v>1872</v>
      </c>
      <c r="P787" t="s">
        <v>1871</v>
      </c>
      <c r="Q787" t="s">
        <v>1871</v>
      </c>
      <c r="R787" t="s">
        <v>1871</v>
      </c>
      <c r="S787" t="s">
        <v>1889</v>
      </c>
      <c r="T787" t="s">
        <v>1889</v>
      </c>
      <c r="U787" t="s">
        <v>1877</v>
      </c>
      <c r="V787" t="s">
        <v>1877</v>
      </c>
      <c r="W787">
        <v>0</v>
      </c>
      <c r="X787">
        <v>5</v>
      </c>
      <c r="Y787">
        <v>1</v>
      </c>
      <c r="Z787">
        <v>3</v>
      </c>
      <c r="AA787">
        <v>3</v>
      </c>
      <c r="AB787">
        <v>3</v>
      </c>
      <c r="AC787">
        <v>5</v>
      </c>
      <c r="AD787">
        <v>5</v>
      </c>
      <c r="AE787">
        <v>5</v>
      </c>
      <c r="AF787">
        <v>4</v>
      </c>
      <c r="AG787">
        <v>4</v>
      </c>
      <c r="AH787">
        <v>5</v>
      </c>
      <c r="AI787">
        <v>5</v>
      </c>
      <c r="AJ787">
        <v>5</v>
      </c>
      <c r="AK787" t="s">
        <v>1124</v>
      </c>
    </row>
    <row r="788" spans="1:37" x14ac:dyDescent="0.25">
      <c r="A788" t="s">
        <v>1824</v>
      </c>
      <c r="B788" t="s">
        <v>114</v>
      </c>
      <c r="C788" t="s">
        <v>532</v>
      </c>
      <c r="D788" t="s">
        <v>1866</v>
      </c>
      <c r="E788" t="s">
        <v>1867</v>
      </c>
      <c r="F788" t="s">
        <v>2218</v>
      </c>
      <c r="G788" t="s">
        <v>1868</v>
      </c>
      <c r="H788" t="s">
        <v>1887</v>
      </c>
      <c r="I788" t="s">
        <v>1883</v>
      </c>
      <c r="J788" t="s">
        <v>1882</v>
      </c>
      <c r="K788" t="s">
        <v>1871</v>
      </c>
      <c r="L788" t="s">
        <v>1871</v>
      </c>
      <c r="M788" t="s">
        <v>1871</v>
      </c>
      <c r="N788" t="s">
        <v>1871</v>
      </c>
      <c r="O788" t="s">
        <v>1871</v>
      </c>
      <c r="P788" t="s">
        <v>1871</v>
      </c>
      <c r="Q788" t="s">
        <v>1871</v>
      </c>
      <c r="R788" t="s">
        <v>1871</v>
      </c>
      <c r="S788" t="s">
        <v>1892</v>
      </c>
      <c r="T788" t="s">
        <v>2626</v>
      </c>
      <c r="U788" t="s">
        <v>1866</v>
      </c>
      <c r="V788" t="s">
        <v>1877</v>
      </c>
      <c r="W788">
        <v>0</v>
      </c>
      <c r="X788">
        <v>5</v>
      </c>
      <c r="Y788">
        <v>1</v>
      </c>
      <c r="AA788">
        <v>2</v>
      </c>
      <c r="AB788">
        <v>1</v>
      </c>
      <c r="AC788">
        <v>5</v>
      </c>
      <c r="AD788">
        <v>5</v>
      </c>
      <c r="AE788">
        <v>5</v>
      </c>
      <c r="AF788">
        <v>5</v>
      </c>
      <c r="AG788">
        <v>5</v>
      </c>
      <c r="AH788">
        <v>5</v>
      </c>
      <c r="AI788">
        <v>5</v>
      </c>
      <c r="AJ788">
        <v>5</v>
      </c>
      <c r="AK788" t="s">
        <v>1824</v>
      </c>
    </row>
    <row r="789" spans="1:37" x14ac:dyDescent="0.25">
      <c r="A789" t="s">
        <v>1126</v>
      </c>
      <c r="B789" t="s">
        <v>114</v>
      </c>
      <c r="C789" t="s">
        <v>448</v>
      </c>
      <c r="D789" t="s">
        <v>1866</v>
      </c>
      <c r="E789" t="s">
        <v>1867</v>
      </c>
      <c r="F789" t="s">
        <v>2218</v>
      </c>
      <c r="G789" t="s">
        <v>1878</v>
      </c>
      <c r="H789" t="s">
        <v>1880</v>
      </c>
      <c r="I789" t="s">
        <v>1870</v>
      </c>
      <c r="J789" t="s">
        <v>1882</v>
      </c>
      <c r="K789" t="s">
        <v>1871</v>
      </c>
      <c r="L789" t="s">
        <v>1871</v>
      </c>
      <c r="M789" t="s">
        <v>1871</v>
      </c>
      <c r="N789" t="s">
        <v>1871</v>
      </c>
      <c r="O789" t="s">
        <v>1871</v>
      </c>
      <c r="P789" t="s">
        <v>1871</v>
      </c>
      <c r="Q789" t="s">
        <v>1871</v>
      </c>
      <c r="R789" t="s">
        <v>1871</v>
      </c>
      <c r="T789" t="s">
        <v>2627</v>
      </c>
      <c r="U789" t="s">
        <v>1877</v>
      </c>
      <c r="V789" t="s">
        <v>1877</v>
      </c>
      <c r="W789">
        <v>0</v>
      </c>
      <c r="X789">
        <v>5</v>
      </c>
      <c r="Y789">
        <v>1</v>
      </c>
      <c r="Z789">
        <v>3</v>
      </c>
      <c r="AA789">
        <v>3</v>
      </c>
      <c r="AB789">
        <v>3</v>
      </c>
      <c r="AC789">
        <v>5</v>
      </c>
      <c r="AD789">
        <v>5</v>
      </c>
      <c r="AE789">
        <v>5</v>
      </c>
      <c r="AF789">
        <v>5</v>
      </c>
      <c r="AG789">
        <v>5</v>
      </c>
      <c r="AH789">
        <v>5</v>
      </c>
      <c r="AI789">
        <v>5</v>
      </c>
      <c r="AJ789">
        <v>5</v>
      </c>
      <c r="AK789" t="s">
        <v>1126</v>
      </c>
    </row>
    <row r="790" spans="1:37" x14ac:dyDescent="0.25">
      <c r="A790" t="s">
        <v>1126</v>
      </c>
      <c r="B790" t="s">
        <v>114</v>
      </c>
      <c r="C790" t="s">
        <v>448</v>
      </c>
      <c r="D790" t="s">
        <v>1866</v>
      </c>
      <c r="E790" t="s">
        <v>1867</v>
      </c>
      <c r="F790" t="s">
        <v>2246</v>
      </c>
      <c r="G790" t="s">
        <v>1878</v>
      </c>
      <c r="H790" t="s">
        <v>1880</v>
      </c>
      <c r="I790" t="s">
        <v>1870</v>
      </c>
      <c r="J790" t="s">
        <v>1882</v>
      </c>
      <c r="K790" t="s">
        <v>1871</v>
      </c>
      <c r="L790" t="s">
        <v>1871</v>
      </c>
      <c r="M790" t="s">
        <v>1871</v>
      </c>
      <c r="N790" t="s">
        <v>1871</v>
      </c>
      <c r="O790" t="s">
        <v>1871</v>
      </c>
      <c r="P790" t="s">
        <v>1873</v>
      </c>
      <c r="Q790" t="s">
        <v>1871</v>
      </c>
      <c r="R790" t="s">
        <v>1871</v>
      </c>
      <c r="S790" t="s">
        <v>2628</v>
      </c>
      <c r="T790" t="s">
        <v>2629</v>
      </c>
      <c r="U790" t="s">
        <v>1877</v>
      </c>
      <c r="V790" t="s">
        <v>1877</v>
      </c>
      <c r="W790">
        <v>0</v>
      </c>
      <c r="X790">
        <v>5</v>
      </c>
      <c r="Y790">
        <v>1</v>
      </c>
      <c r="Z790">
        <v>3</v>
      </c>
      <c r="AA790">
        <v>3</v>
      </c>
      <c r="AB790">
        <v>3</v>
      </c>
      <c r="AC790">
        <v>5</v>
      </c>
      <c r="AD790">
        <v>5</v>
      </c>
      <c r="AE790">
        <v>5</v>
      </c>
      <c r="AF790">
        <v>5</v>
      </c>
      <c r="AG790">
        <v>5</v>
      </c>
      <c r="AH790">
        <v>3</v>
      </c>
      <c r="AI790">
        <v>5</v>
      </c>
      <c r="AJ790">
        <v>5</v>
      </c>
      <c r="AK790" t="s">
        <v>1126</v>
      </c>
    </row>
    <row r="791" spans="1:37" x14ac:dyDescent="0.25">
      <c r="A791" t="s">
        <v>1126</v>
      </c>
      <c r="B791" t="s">
        <v>114</v>
      </c>
      <c r="C791" t="s">
        <v>448</v>
      </c>
      <c r="D791" t="s">
        <v>1866</v>
      </c>
      <c r="E791" t="s">
        <v>1879</v>
      </c>
      <c r="F791" t="s">
        <v>2199</v>
      </c>
      <c r="G791" t="s">
        <v>1878</v>
      </c>
      <c r="H791" t="s">
        <v>1869</v>
      </c>
      <c r="I791" t="s">
        <v>1870</v>
      </c>
      <c r="J791" t="s">
        <v>1866</v>
      </c>
      <c r="K791" t="s">
        <v>1871</v>
      </c>
      <c r="L791" t="s">
        <v>1871</v>
      </c>
      <c r="M791" t="s">
        <v>1871</v>
      </c>
      <c r="N791" t="s">
        <v>1871</v>
      </c>
      <c r="O791" t="s">
        <v>1872</v>
      </c>
      <c r="P791" t="s">
        <v>1871</v>
      </c>
      <c r="Q791" t="s">
        <v>1871</v>
      </c>
      <c r="R791" t="s">
        <v>1871</v>
      </c>
      <c r="S791" t="s">
        <v>2630</v>
      </c>
      <c r="T791" t="s">
        <v>2631</v>
      </c>
      <c r="U791" t="s">
        <v>1877</v>
      </c>
      <c r="V791" t="s">
        <v>1877</v>
      </c>
      <c r="W791">
        <v>0</v>
      </c>
      <c r="X791">
        <v>4</v>
      </c>
      <c r="Y791">
        <v>1</v>
      </c>
      <c r="Z791">
        <v>2</v>
      </c>
      <c r="AA791">
        <v>3</v>
      </c>
      <c r="AB791">
        <v>3</v>
      </c>
      <c r="AC791">
        <v>5</v>
      </c>
      <c r="AD791">
        <v>5</v>
      </c>
      <c r="AE791">
        <v>5</v>
      </c>
      <c r="AF791">
        <v>5</v>
      </c>
      <c r="AG791">
        <v>4</v>
      </c>
      <c r="AH791">
        <v>5</v>
      </c>
      <c r="AI791">
        <v>5</v>
      </c>
      <c r="AJ791">
        <v>5</v>
      </c>
      <c r="AK791" t="s">
        <v>1126</v>
      </c>
    </row>
    <row r="792" spans="1:37" x14ac:dyDescent="0.25">
      <c r="A792" t="s">
        <v>1140</v>
      </c>
      <c r="B792" t="s">
        <v>106</v>
      </c>
      <c r="C792" t="s">
        <v>382</v>
      </c>
      <c r="D792" t="s">
        <v>1866</v>
      </c>
      <c r="E792" t="s">
        <v>1867</v>
      </c>
      <c r="F792" t="s">
        <v>2241</v>
      </c>
      <c r="G792" t="s">
        <v>1868</v>
      </c>
      <c r="H792" t="s">
        <v>1880</v>
      </c>
      <c r="I792" t="s">
        <v>1883</v>
      </c>
      <c r="J792" t="s">
        <v>1866</v>
      </c>
      <c r="K792" t="s">
        <v>1871</v>
      </c>
      <c r="L792" t="s">
        <v>1871</v>
      </c>
      <c r="M792" t="s">
        <v>1871</v>
      </c>
      <c r="N792" t="s">
        <v>1871</v>
      </c>
      <c r="O792" t="s">
        <v>1871</v>
      </c>
      <c r="P792" t="s">
        <v>1871</v>
      </c>
      <c r="Q792" t="s">
        <v>1871</v>
      </c>
      <c r="R792" t="s">
        <v>1871</v>
      </c>
      <c r="S792" t="s">
        <v>2632</v>
      </c>
      <c r="T792" t="s">
        <v>2633</v>
      </c>
      <c r="U792" t="s">
        <v>1877</v>
      </c>
      <c r="V792" t="s">
        <v>1877</v>
      </c>
      <c r="W792">
        <v>0</v>
      </c>
      <c r="X792">
        <v>5</v>
      </c>
      <c r="Y792">
        <v>1</v>
      </c>
      <c r="Z792">
        <v>3</v>
      </c>
      <c r="AA792">
        <v>2</v>
      </c>
      <c r="AB792">
        <v>3</v>
      </c>
      <c r="AC792">
        <v>5</v>
      </c>
      <c r="AD792">
        <v>5</v>
      </c>
      <c r="AE792">
        <v>5</v>
      </c>
      <c r="AF792">
        <v>5</v>
      </c>
      <c r="AG792">
        <v>5</v>
      </c>
      <c r="AH792">
        <v>5</v>
      </c>
      <c r="AI792">
        <v>5</v>
      </c>
      <c r="AJ792">
        <v>5</v>
      </c>
      <c r="AK792" t="s">
        <v>1140</v>
      </c>
    </row>
    <row r="793" spans="1:37" x14ac:dyDescent="0.25">
      <c r="A793" t="s">
        <v>1722</v>
      </c>
      <c r="B793" t="s">
        <v>106</v>
      </c>
      <c r="C793" t="s">
        <v>591</v>
      </c>
      <c r="D793" t="s">
        <v>1877</v>
      </c>
      <c r="E793" t="s">
        <v>1879</v>
      </c>
      <c r="F793" t="s">
        <v>2634</v>
      </c>
      <c r="G793" t="s">
        <v>1878</v>
      </c>
      <c r="H793" t="s">
        <v>1880</v>
      </c>
      <c r="I793" t="s">
        <v>1870</v>
      </c>
      <c r="J793" t="s">
        <v>1882</v>
      </c>
      <c r="K793" t="s">
        <v>1871</v>
      </c>
      <c r="L793" t="s">
        <v>1871</v>
      </c>
      <c r="M793" t="s">
        <v>1871</v>
      </c>
      <c r="N793" t="s">
        <v>1871</v>
      </c>
      <c r="O793" t="s">
        <v>1873</v>
      </c>
      <c r="P793" t="s">
        <v>1871</v>
      </c>
      <c r="Q793" t="s">
        <v>1871</v>
      </c>
      <c r="R793" t="s">
        <v>1871</v>
      </c>
      <c r="S793" t="s">
        <v>1923</v>
      </c>
      <c r="T793" t="s">
        <v>2635</v>
      </c>
      <c r="U793" t="s">
        <v>1877</v>
      </c>
      <c r="V793" t="s">
        <v>1877</v>
      </c>
      <c r="W793">
        <v>1</v>
      </c>
      <c r="X793">
        <v>4</v>
      </c>
      <c r="Y793">
        <v>1</v>
      </c>
      <c r="Z793">
        <v>3</v>
      </c>
      <c r="AA793">
        <v>3</v>
      </c>
      <c r="AB793">
        <v>3</v>
      </c>
      <c r="AC793">
        <v>5</v>
      </c>
      <c r="AD793">
        <v>5</v>
      </c>
      <c r="AE793">
        <v>5</v>
      </c>
      <c r="AF793">
        <v>5</v>
      </c>
      <c r="AG793">
        <v>3</v>
      </c>
      <c r="AH793">
        <v>5</v>
      </c>
      <c r="AI793">
        <v>5</v>
      </c>
      <c r="AJ793">
        <v>5</v>
      </c>
      <c r="AK793" t="s">
        <v>1722</v>
      </c>
    </row>
    <row r="794" spans="1:37" x14ac:dyDescent="0.25">
      <c r="A794" t="s">
        <v>1722</v>
      </c>
      <c r="B794" t="s">
        <v>106</v>
      </c>
      <c r="C794" t="s">
        <v>591</v>
      </c>
      <c r="D794" t="s">
        <v>1866</v>
      </c>
      <c r="E794" t="s">
        <v>1879</v>
      </c>
      <c r="F794" t="s">
        <v>2218</v>
      </c>
      <c r="G794" t="s">
        <v>1868</v>
      </c>
      <c r="H794" t="s">
        <v>1880</v>
      </c>
      <c r="I794" t="s">
        <v>1870</v>
      </c>
      <c r="J794" t="s">
        <v>1882</v>
      </c>
      <c r="K794" t="s">
        <v>1871</v>
      </c>
      <c r="L794" t="s">
        <v>1871</v>
      </c>
      <c r="M794" t="s">
        <v>1871</v>
      </c>
      <c r="N794" t="s">
        <v>1873</v>
      </c>
      <c r="O794" t="s">
        <v>1873</v>
      </c>
      <c r="P794" t="s">
        <v>1871</v>
      </c>
      <c r="Q794" t="s">
        <v>1871</v>
      </c>
      <c r="R794" t="s">
        <v>1871</v>
      </c>
      <c r="S794" t="s">
        <v>2636</v>
      </c>
      <c r="T794" t="s">
        <v>2637</v>
      </c>
      <c r="U794" t="s">
        <v>1877</v>
      </c>
      <c r="V794" t="s">
        <v>1877</v>
      </c>
      <c r="W794">
        <v>0</v>
      </c>
      <c r="X794">
        <v>4</v>
      </c>
      <c r="Y794">
        <v>1</v>
      </c>
      <c r="Z794">
        <v>3</v>
      </c>
      <c r="AA794">
        <v>2</v>
      </c>
      <c r="AB794">
        <v>3</v>
      </c>
      <c r="AC794">
        <v>5</v>
      </c>
      <c r="AD794">
        <v>5</v>
      </c>
      <c r="AE794">
        <v>5</v>
      </c>
      <c r="AF794">
        <v>3</v>
      </c>
      <c r="AG794">
        <v>3</v>
      </c>
      <c r="AH794">
        <v>5</v>
      </c>
      <c r="AI794">
        <v>5</v>
      </c>
      <c r="AJ794">
        <v>5</v>
      </c>
      <c r="AK794" t="s">
        <v>1722</v>
      </c>
    </row>
    <row r="795" spans="1:37" x14ac:dyDescent="0.25">
      <c r="A795" t="s">
        <v>205</v>
      </c>
      <c r="B795" t="s">
        <v>106</v>
      </c>
      <c r="C795" t="s">
        <v>406</v>
      </c>
      <c r="D795" t="s">
        <v>1866</v>
      </c>
      <c r="E795" t="s">
        <v>1867</v>
      </c>
      <c r="F795" t="s">
        <v>2638</v>
      </c>
      <c r="G795" t="s">
        <v>1878</v>
      </c>
      <c r="H795" t="s">
        <v>1869</v>
      </c>
      <c r="I795" t="s">
        <v>1883</v>
      </c>
      <c r="J795" t="s">
        <v>1882</v>
      </c>
      <c r="K795" t="s">
        <v>1871</v>
      </c>
      <c r="L795" t="s">
        <v>1871</v>
      </c>
      <c r="M795" t="s">
        <v>1871</v>
      </c>
      <c r="N795" t="s">
        <v>1871</v>
      </c>
      <c r="O795" t="s">
        <v>1871</v>
      </c>
      <c r="P795" t="s">
        <v>1871</v>
      </c>
      <c r="Q795" t="s">
        <v>1871</v>
      </c>
      <c r="R795" t="s">
        <v>1871</v>
      </c>
      <c r="S795" t="s">
        <v>1903</v>
      </c>
      <c r="T795" t="s">
        <v>2639</v>
      </c>
      <c r="U795" t="s">
        <v>1877</v>
      </c>
      <c r="V795" t="s">
        <v>1877</v>
      </c>
      <c r="W795">
        <v>0</v>
      </c>
      <c r="X795">
        <v>5</v>
      </c>
      <c r="Y795">
        <v>1</v>
      </c>
      <c r="Z795">
        <v>2</v>
      </c>
      <c r="AA795">
        <v>3</v>
      </c>
      <c r="AB795">
        <v>3</v>
      </c>
      <c r="AC795">
        <v>5</v>
      </c>
      <c r="AD795">
        <v>5</v>
      </c>
      <c r="AE795">
        <v>5</v>
      </c>
      <c r="AF795">
        <v>5</v>
      </c>
      <c r="AG795">
        <v>5</v>
      </c>
      <c r="AH795">
        <v>5</v>
      </c>
      <c r="AI795">
        <v>5</v>
      </c>
      <c r="AJ795">
        <v>5</v>
      </c>
      <c r="AK795" t="s">
        <v>205</v>
      </c>
    </row>
    <row r="796" spans="1:37" x14ac:dyDescent="0.25">
      <c r="A796" t="s">
        <v>1726</v>
      </c>
      <c r="B796" t="s">
        <v>106</v>
      </c>
      <c r="C796" t="s">
        <v>408</v>
      </c>
      <c r="D796" t="s">
        <v>1866</v>
      </c>
      <c r="E796" t="s">
        <v>1884</v>
      </c>
      <c r="F796" t="s">
        <v>2640</v>
      </c>
      <c r="G796" t="s">
        <v>1868</v>
      </c>
      <c r="H796" t="s">
        <v>1880</v>
      </c>
      <c r="I796" t="s">
        <v>1870</v>
      </c>
      <c r="J796" t="s">
        <v>1882</v>
      </c>
      <c r="K796" t="s">
        <v>1871</v>
      </c>
      <c r="L796" t="s">
        <v>1871</v>
      </c>
      <c r="M796" t="s">
        <v>1871</v>
      </c>
      <c r="N796" t="s">
        <v>1871</v>
      </c>
      <c r="O796" t="s">
        <v>1872</v>
      </c>
      <c r="P796" t="s">
        <v>1871</v>
      </c>
      <c r="Q796" t="s">
        <v>1871</v>
      </c>
      <c r="R796" t="s">
        <v>1871</v>
      </c>
      <c r="S796" t="s">
        <v>2641</v>
      </c>
      <c r="T796" t="s">
        <v>2642</v>
      </c>
      <c r="U796" t="s">
        <v>1877</v>
      </c>
      <c r="V796" t="s">
        <v>1877</v>
      </c>
      <c r="W796">
        <v>0</v>
      </c>
      <c r="X796">
        <v>3</v>
      </c>
      <c r="Y796">
        <v>1</v>
      </c>
      <c r="Z796">
        <v>3</v>
      </c>
      <c r="AA796">
        <v>2</v>
      </c>
      <c r="AB796">
        <v>3</v>
      </c>
      <c r="AC796">
        <v>5</v>
      </c>
      <c r="AD796">
        <v>5</v>
      </c>
      <c r="AE796">
        <v>5</v>
      </c>
      <c r="AF796">
        <v>5</v>
      </c>
      <c r="AG796">
        <v>4</v>
      </c>
      <c r="AH796">
        <v>5</v>
      </c>
      <c r="AI796">
        <v>5</v>
      </c>
      <c r="AJ796">
        <v>5</v>
      </c>
      <c r="AK796" t="s">
        <v>1726</v>
      </c>
    </row>
    <row r="797" spans="1:37" x14ac:dyDescent="0.25">
      <c r="A797" t="s">
        <v>1145</v>
      </c>
      <c r="B797" t="s">
        <v>106</v>
      </c>
      <c r="C797" t="s">
        <v>598</v>
      </c>
      <c r="D797" t="s">
        <v>1866</v>
      </c>
      <c r="E797" t="s">
        <v>1867</v>
      </c>
      <c r="F797" t="s">
        <v>2199</v>
      </c>
      <c r="G797" t="s">
        <v>1878</v>
      </c>
      <c r="H797" t="s">
        <v>1880</v>
      </c>
      <c r="I797" t="s">
        <v>1870</v>
      </c>
      <c r="J797" t="s">
        <v>1882</v>
      </c>
      <c r="K797" t="s">
        <v>1871</v>
      </c>
      <c r="L797" t="s">
        <v>1871</v>
      </c>
      <c r="M797" t="s">
        <v>1871</v>
      </c>
      <c r="N797" t="s">
        <v>1871</v>
      </c>
      <c r="O797" t="s">
        <v>1871</v>
      </c>
      <c r="P797" t="s">
        <v>1871</v>
      </c>
      <c r="Q797" t="s">
        <v>1871</v>
      </c>
      <c r="R797" t="s">
        <v>1871</v>
      </c>
      <c r="S797" t="s">
        <v>1923</v>
      </c>
      <c r="T797" t="s">
        <v>2643</v>
      </c>
      <c r="U797" t="s">
        <v>1877</v>
      </c>
      <c r="V797" t="s">
        <v>1877</v>
      </c>
      <c r="W797">
        <v>0</v>
      </c>
      <c r="X797">
        <v>5</v>
      </c>
      <c r="Y797">
        <v>1</v>
      </c>
      <c r="Z797">
        <v>3</v>
      </c>
      <c r="AA797">
        <v>3</v>
      </c>
      <c r="AB797">
        <v>3</v>
      </c>
      <c r="AC797">
        <v>5</v>
      </c>
      <c r="AD797">
        <v>5</v>
      </c>
      <c r="AE797">
        <v>5</v>
      </c>
      <c r="AF797">
        <v>5</v>
      </c>
      <c r="AG797">
        <v>5</v>
      </c>
      <c r="AH797">
        <v>5</v>
      </c>
      <c r="AI797">
        <v>5</v>
      </c>
      <c r="AJ797">
        <v>5</v>
      </c>
      <c r="AK797" t="s">
        <v>1145</v>
      </c>
    </row>
    <row r="798" spans="1:37" x14ac:dyDescent="0.25">
      <c r="A798" t="s">
        <v>1145</v>
      </c>
      <c r="B798" t="s">
        <v>106</v>
      </c>
      <c r="C798" t="s">
        <v>598</v>
      </c>
      <c r="D798" t="s">
        <v>1866</v>
      </c>
      <c r="E798" t="s">
        <v>1879</v>
      </c>
      <c r="F798" t="s">
        <v>2199</v>
      </c>
      <c r="G798" t="s">
        <v>1878</v>
      </c>
      <c r="H798" t="s">
        <v>1880</v>
      </c>
      <c r="I798" t="s">
        <v>1870</v>
      </c>
      <c r="J798" t="s">
        <v>1882</v>
      </c>
      <c r="K798" t="s">
        <v>1871</v>
      </c>
      <c r="L798" t="s">
        <v>1871</v>
      </c>
      <c r="M798" t="s">
        <v>1872</v>
      </c>
      <c r="N798" t="s">
        <v>1871</v>
      </c>
      <c r="O798" t="s">
        <v>1871</v>
      </c>
      <c r="P798" t="s">
        <v>1873</v>
      </c>
      <c r="Q798" t="s">
        <v>1871</v>
      </c>
      <c r="R798" t="s">
        <v>1871</v>
      </c>
      <c r="S798" t="s">
        <v>1889</v>
      </c>
      <c r="T798" t="s">
        <v>2644</v>
      </c>
      <c r="U798" t="s">
        <v>1877</v>
      </c>
      <c r="V798" t="s">
        <v>1877</v>
      </c>
      <c r="W798">
        <v>0</v>
      </c>
      <c r="X798">
        <v>4</v>
      </c>
      <c r="Y798">
        <v>1</v>
      </c>
      <c r="Z798">
        <v>3</v>
      </c>
      <c r="AA798">
        <v>3</v>
      </c>
      <c r="AB798">
        <v>3</v>
      </c>
      <c r="AC798">
        <v>5</v>
      </c>
      <c r="AD798">
        <v>5</v>
      </c>
      <c r="AE798">
        <v>4</v>
      </c>
      <c r="AF798">
        <v>5</v>
      </c>
      <c r="AG798">
        <v>5</v>
      </c>
      <c r="AH798">
        <v>3</v>
      </c>
      <c r="AI798">
        <v>5</v>
      </c>
      <c r="AJ798">
        <v>5</v>
      </c>
      <c r="AK798" t="s">
        <v>1145</v>
      </c>
    </row>
    <row r="799" spans="1:37" x14ac:dyDescent="0.25">
      <c r="A799" t="s">
        <v>1159</v>
      </c>
      <c r="B799" t="s">
        <v>106</v>
      </c>
      <c r="C799" t="s">
        <v>436</v>
      </c>
      <c r="D799" t="s">
        <v>1877</v>
      </c>
      <c r="E799" t="s">
        <v>1879</v>
      </c>
      <c r="F799" t="s">
        <v>2290</v>
      </c>
      <c r="G799" t="s">
        <v>1878</v>
      </c>
      <c r="H799" t="s">
        <v>1869</v>
      </c>
      <c r="I799" t="s">
        <v>1870</v>
      </c>
      <c r="J799" t="s">
        <v>1882</v>
      </c>
      <c r="K799" t="s">
        <v>1871</v>
      </c>
      <c r="L799" t="s">
        <v>1871</v>
      </c>
      <c r="M799" t="s">
        <v>1871</v>
      </c>
      <c r="N799" t="s">
        <v>1871</v>
      </c>
      <c r="O799" t="s">
        <v>1871</v>
      </c>
      <c r="P799" t="s">
        <v>1871</v>
      </c>
      <c r="Q799" t="s">
        <v>1871</v>
      </c>
      <c r="R799" t="s">
        <v>1871</v>
      </c>
      <c r="S799" t="s">
        <v>1910</v>
      </c>
      <c r="T799" t="s">
        <v>2645</v>
      </c>
      <c r="U799" t="s">
        <v>1877</v>
      </c>
      <c r="V799" t="s">
        <v>1877</v>
      </c>
      <c r="W799">
        <v>1</v>
      </c>
      <c r="X799">
        <v>4</v>
      </c>
      <c r="Y799">
        <v>1</v>
      </c>
      <c r="Z799">
        <v>2</v>
      </c>
      <c r="AA799">
        <v>3</v>
      </c>
      <c r="AB799">
        <v>3</v>
      </c>
      <c r="AC799">
        <v>5</v>
      </c>
      <c r="AD799">
        <v>5</v>
      </c>
      <c r="AE799">
        <v>5</v>
      </c>
      <c r="AF799">
        <v>5</v>
      </c>
      <c r="AG799">
        <v>5</v>
      </c>
      <c r="AH799">
        <v>5</v>
      </c>
      <c r="AI799">
        <v>5</v>
      </c>
      <c r="AJ799">
        <v>5</v>
      </c>
      <c r="AK799" t="s">
        <v>1159</v>
      </c>
    </row>
    <row r="800" spans="1:37" x14ac:dyDescent="0.25">
      <c r="A800" t="s">
        <v>1174</v>
      </c>
      <c r="B800" t="s">
        <v>106</v>
      </c>
      <c r="C800" t="s">
        <v>454</v>
      </c>
      <c r="D800" t="s">
        <v>1877</v>
      </c>
      <c r="E800" t="s">
        <v>1879</v>
      </c>
      <c r="F800" t="s">
        <v>2269</v>
      </c>
      <c r="G800" t="s">
        <v>1878</v>
      </c>
      <c r="H800" t="s">
        <v>1880</v>
      </c>
      <c r="I800" t="s">
        <v>1870</v>
      </c>
      <c r="J800" t="s">
        <v>1882</v>
      </c>
      <c r="K800" t="s">
        <v>1871</v>
      </c>
      <c r="L800" t="s">
        <v>1871</v>
      </c>
      <c r="M800" t="s">
        <v>1871</v>
      </c>
      <c r="N800" t="s">
        <v>1871</v>
      </c>
      <c r="O800" t="s">
        <v>1871</v>
      </c>
      <c r="P800" t="s">
        <v>1871</v>
      </c>
      <c r="Q800" t="s">
        <v>1871</v>
      </c>
      <c r="R800" t="s">
        <v>1871</v>
      </c>
      <c r="S800" t="s">
        <v>2646</v>
      </c>
      <c r="T800" t="s">
        <v>2647</v>
      </c>
      <c r="U800" t="s">
        <v>1877</v>
      </c>
      <c r="W800">
        <v>1</v>
      </c>
      <c r="X800">
        <v>4</v>
      </c>
      <c r="Y800">
        <v>1</v>
      </c>
      <c r="Z800">
        <v>3</v>
      </c>
      <c r="AA800">
        <v>3</v>
      </c>
      <c r="AB800">
        <v>3</v>
      </c>
      <c r="AC800">
        <v>5</v>
      </c>
      <c r="AD800">
        <v>5</v>
      </c>
      <c r="AE800">
        <v>5</v>
      </c>
      <c r="AF800">
        <v>5</v>
      </c>
      <c r="AG800">
        <v>5</v>
      </c>
      <c r="AH800">
        <v>5</v>
      </c>
      <c r="AI800">
        <v>5</v>
      </c>
      <c r="AJ800">
        <v>5</v>
      </c>
      <c r="AK800" t="s">
        <v>1174</v>
      </c>
    </row>
    <row r="801" spans="1:37" x14ac:dyDescent="0.25">
      <c r="A801" t="s">
        <v>1174</v>
      </c>
      <c r="B801" t="s">
        <v>106</v>
      </c>
      <c r="C801" t="s">
        <v>454</v>
      </c>
      <c r="D801" t="s">
        <v>1877</v>
      </c>
      <c r="E801" t="s">
        <v>1879</v>
      </c>
      <c r="F801" t="s">
        <v>2199</v>
      </c>
      <c r="G801" t="s">
        <v>1868</v>
      </c>
      <c r="H801" t="s">
        <v>1869</v>
      </c>
      <c r="I801" t="s">
        <v>1883</v>
      </c>
      <c r="J801" t="s">
        <v>1866</v>
      </c>
      <c r="K801" t="s">
        <v>1871</v>
      </c>
      <c r="L801" t="s">
        <v>1871</v>
      </c>
      <c r="M801" t="s">
        <v>1871</v>
      </c>
      <c r="N801" t="s">
        <v>1873</v>
      </c>
      <c r="O801" t="s">
        <v>1871</v>
      </c>
      <c r="P801" t="s">
        <v>1873</v>
      </c>
      <c r="Q801" t="s">
        <v>1871</v>
      </c>
      <c r="R801" t="s">
        <v>1871</v>
      </c>
      <c r="S801" t="s">
        <v>2338</v>
      </c>
      <c r="T801" t="s">
        <v>1945</v>
      </c>
      <c r="U801" t="s">
        <v>1877</v>
      </c>
      <c r="V801" t="s">
        <v>1877</v>
      </c>
      <c r="W801">
        <v>1</v>
      </c>
      <c r="X801">
        <v>4</v>
      </c>
      <c r="Y801">
        <v>1</v>
      </c>
      <c r="Z801">
        <v>2</v>
      </c>
      <c r="AA801">
        <v>2</v>
      </c>
      <c r="AB801">
        <v>3</v>
      </c>
      <c r="AC801">
        <v>5</v>
      </c>
      <c r="AD801">
        <v>5</v>
      </c>
      <c r="AE801">
        <v>5</v>
      </c>
      <c r="AF801">
        <v>3</v>
      </c>
      <c r="AG801">
        <v>5</v>
      </c>
      <c r="AH801">
        <v>3</v>
      </c>
      <c r="AI801">
        <v>5</v>
      </c>
      <c r="AJ801">
        <v>5</v>
      </c>
      <c r="AK801" t="s">
        <v>1174</v>
      </c>
    </row>
    <row r="802" spans="1:37" x14ac:dyDescent="0.25">
      <c r="A802" t="s">
        <v>1234</v>
      </c>
      <c r="B802" t="s">
        <v>106</v>
      </c>
      <c r="C802" t="s">
        <v>800</v>
      </c>
      <c r="D802" t="s">
        <v>1877</v>
      </c>
      <c r="E802" t="s">
        <v>1867</v>
      </c>
      <c r="F802" t="s">
        <v>2648</v>
      </c>
      <c r="G802" t="s">
        <v>1878</v>
      </c>
      <c r="H802" t="s">
        <v>1869</v>
      </c>
      <c r="I802" t="s">
        <v>1870</v>
      </c>
      <c r="J802" t="s">
        <v>1882</v>
      </c>
      <c r="K802" t="s">
        <v>1871</v>
      </c>
      <c r="L802" t="s">
        <v>1871</v>
      </c>
      <c r="M802" t="s">
        <v>1872</v>
      </c>
      <c r="N802" t="s">
        <v>1872</v>
      </c>
      <c r="O802" t="s">
        <v>1871</v>
      </c>
      <c r="P802" t="s">
        <v>1871</v>
      </c>
      <c r="Q802" t="s">
        <v>1871</v>
      </c>
      <c r="R802" t="s">
        <v>1871</v>
      </c>
      <c r="S802" t="s">
        <v>2649</v>
      </c>
      <c r="T802" t="s">
        <v>2650</v>
      </c>
      <c r="U802" t="s">
        <v>1877</v>
      </c>
      <c r="V802" t="s">
        <v>1877</v>
      </c>
      <c r="W802">
        <v>1</v>
      </c>
      <c r="X802">
        <v>5</v>
      </c>
      <c r="Y802">
        <v>1</v>
      </c>
      <c r="Z802">
        <v>2</v>
      </c>
      <c r="AA802">
        <v>3</v>
      </c>
      <c r="AB802">
        <v>3</v>
      </c>
      <c r="AC802">
        <v>5</v>
      </c>
      <c r="AD802">
        <v>5</v>
      </c>
      <c r="AE802">
        <v>4</v>
      </c>
      <c r="AF802">
        <v>4</v>
      </c>
      <c r="AG802">
        <v>5</v>
      </c>
      <c r="AH802">
        <v>5</v>
      </c>
      <c r="AI802">
        <v>5</v>
      </c>
      <c r="AJ802">
        <v>5</v>
      </c>
      <c r="AK802" t="s">
        <v>1234</v>
      </c>
    </row>
    <row r="803" spans="1:37" x14ac:dyDescent="0.25">
      <c r="A803" t="s">
        <v>1234</v>
      </c>
      <c r="B803" t="s">
        <v>106</v>
      </c>
      <c r="C803" t="s">
        <v>800</v>
      </c>
      <c r="D803" t="s">
        <v>1866</v>
      </c>
      <c r="E803" t="s">
        <v>1884</v>
      </c>
      <c r="F803" t="s">
        <v>2218</v>
      </c>
      <c r="G803" t="s">
        <v>1878</v>
      </c>
      <c r="H803" t="s">
        <v>1869</v>
      </c>
      <c r="I803" t="s">
        <v>1870</v>
      </c>
      <c r="J803" t="s">
        <v>1882</v>
      </c>
      <c r="K803" t="s">
        <v>1871</v>
      </c>
      <c r="L803" t="s">
        <v>1871</v>
      </c>
      <c r="M803" t="s">
        <v>1872</v>
      </c>
      <c r="N803" t="s">
        <v>1872</v>
      </c>
      <c r="O803" t="s">
        <v>1871</v>
      </c>
      <c r="P803" t="s">
        <v>1871</v>
      </c>
      <c r="Q803" t="s">
        <v>1871</v>
      </c>
      <c r="R803" t="s">
        <v>1871</v>
      </c>
      <c r="S803" t="s">
        <v>2651</v>
      </c>
      <c r="T803" t="s">
        <v>2652</v>
      </c>
      <c r="U803" t="s">
        <v>1877</v>
      </c>
      <c r="V803" t="s">
        <v>1877</v>
      </c>
      <c r="W803">
        <v>0</v>
      </c>
      <c r="X803">
        <v>3</v>
      </c>
      <c r="Y803">
        <v>1</v>
      </c>
      <c r="Z803">
        <v>2</v>
      </c>
      <c r="AA803">
        <v>3</v>
      </c>
      <c r="AB803">
        <v>3</v>
      </c>
      <c r="AC803">
        <v>5</v>
      </c>
      <c r="AD803">
        <v>5</v>
      </c>
      <c r="AE803">
        <v>4</v>
      </c>
      <c r="AF803">
        <v>4</v>
      </c>
      <c r="AG803">
        <v>5</v>
      </c>
      <c r="AH803">
        <v>5</v>
      </c>
      <c r="AI803">
        <v>5</v>
      </c>
      <c r="AJ803">
        <v>5</v>
      </c>
      <c r="AK803" t="s">
        <v>1234</v>
      </c>
    </row>
    <row r="804" spans="1:37" x14ac:dyDescent="0.25">
      <c r="A804" t="s">
        <v>1234</v>
      </c>
      <c r="B804" t="s">
        <v>106</v>
      </c>
      <c r="C804" t="s">
        <v>800</v>
      </c>
      <c r="D804" t="s">
        <v>1866</v>
      </c>
      <c r="E804" t="s">
        <v>1867</v>
      </c>
      <c r="F804" t="s">
        <v>2218</v>
      </c>
      <c r="G804" t="s">
        <v>1878</v>
      </c>
      <c r="H804" t="s">
        <v>1880</v>
      </c>
      <c r="I804" t="s">
        <v>1870</v>
      </c>
      <c r="J804" t="s">
        <v>1882</v>
      </c>
      <c r="K804" t="s">
        <v>1871</v>
      </c>
      <c r="L804" t="s">
        <v>1871</v>
      </c>
      <c r="M804" t="s">
        <v>1871</v>
      </c>
      <c r="N804" t="s">
        <v>1871</v>
      </c>
      <c r="O804" t="s">
        <v>1871</v>
      </c>
      <c r="P804" t="s">
        <v>1871</v>
      </c>
      <c r="Q804" t="s">
        <v>1871</v>
      </c>
      <c r="R804" t="s">
        <v>1871</v>
      </c>
      <c r="S804" t="s">
        <v>2653</v>
      </c>
      <c r="T804" t="s">
        <v>2654</v>
      </c>
      <c r="U804" t="s">
        <v>1877</v>
      </c>
      <c r="V804" t="s">
        <v>1877</v>
      </c>
      <c r="W804">
        <v>0</v>
      </c>
      <c r="X804">
        <v>5</v>
      </c>
      <c r="Y804">
        <v>1</v>
      </c>
      <c r="Z804">
        <v>3</v>
      </c>
      <c r="AA804">
        <v>3</v>
      </c>
      <c r="AB804">
        <v>3</v>
      </c>
      <c r="AC804">
        <v>5</v>
      </c>
      <c r="AD804">
        <v>5</v>
      </c>
      <c r="AE804">
        <v>5</v>
      </c>
      <c r="AF804">
        <v>5</v>
      </c>
      <c r="AG804">
        <v>5</v>
      </c>
      <c r="AH804">
        <v>5</v>
      </c>
      <c r="AI804">
        <v>5</v>
      </c>
      <c r="AJ804">
        <v>5</v>
      </c>
      <c r="AK804" t="s">
        <v>1234</v>
      </c>
    </row>
    <row r="805" spans="1:37" x14ac:dyDescent="0.25">
      <c r="A805" t="s">
        <v>1184</v>
      </c>
      <c r="B805" t="s">
        <v>106</v>
      </c>
      <c r="C805" t="s">
        <v>638</v>
      </c>
      <c r="D805" t="s">
        <v>1877</v>
      </c>
      <c r="E805" t="s">
        <v>1867</v>
      </c>
      <c r="F805" t="s">
        <v>2196</v>
      </c>
      <c r="G805" t="s">
        <v>1868</v>
      </c>
      <c r="H805" t="s">
        <v>1869</v>
      </c>
      <c r="I805" t="s">
        <v>1881</v>
      </c>
      <c r="J805" t="s">
        <v>1866</v>
      </c>
      <c r="K805" t="s">
        <v>1871</v>
      </c>
      <c r="L805" t="s">
        <v>1871</v>
      </c>
      <c r="M805" t="s">
        <v>1873</v>
      </c>
      <c r="N805" t="s">
        <v>1873</v>
      </c>
      <c r="O805" t="s">
        <v>1873</v>
      </c>
      <c r="P805" t="s">
        <v>1871</v>
      </c>
      <c r="Q805" t="s">
        <v>1871</v>
      </c>
      <c r="R805" t="s">
        <v>1871</v>
      </c>
      <c r="S805" t="s">
        <v>1889</v>
      </c>
      <c r="T805" t="s">
        <v>1945</v>
      </c>
      <c r="U805" t="s">
        <v>1876</v>
      </c>
      <c r="V805" t="s">
        <v>1877</v>
      </c>
      <c r="W805">
        <v>1</v>
      </c>
      <c r="X805">
        <v>5</v>
      </c>
      <c r="Y805">
        <v>1</v>
      </c>
      <c r="Z805">
        <v>2</v>
      </c>
      <c r="AA805">
        <v>2</v>
      </c>
      <c r="AB805">
        <v>2</v>
      </c>
      <c r="AC805">
        <v>5</v>
      </c>
      <c r="AD805">
        <v>5</v>
      </c>
      <c r="AE805">
        <v>3</v>
      </c>
      <c r="AF805">
        <v>3</v>
      </c>
      <c r="AG805">
        <v>3</v>
      </c>
      <c r="AH805">
        <v>5</v>
      </c>
      <c r="AI805">
        <v>5</v>
      </c>
      <c r="AJ805">
        <v>5</v>
      </c>
      <c r="AK805" t="s">
        <v>1184</v>
      </c>
    </row>
    <row r="806" spans="1:37" x14ac:dyDescent="0.25">
      <c r="A806" t="s">
        <v>206</v>
      </c>
      <c r="B806" t="s">
        <v>107</v>
      </c>
      <c r="C806" t="s">
        <v>456</v>
      </c>
      <c r="D806" t="s">
        <v>1866</v>
      </c>
      <c r="E806" t="s">
        <v>1879</v>
      </c>
      <c r="F806" t="s">
        <v>2655</v>
      </c>
      <c r="G806" t="s">
        <v>1888</v>
      </c>
      <c r="H806" t="s">
        <v>1880</v>
      </c>
      <c r="I806" t="s">
        <v>1870</v>
      </c>
      <c r="J806" t="s">
        <v>1882</v>
      </c>
      <c r="K806" t="s">
        <v>1871</v>
      </c>
      <c r="L806" t="s">
        <v>1871</v>
      </c>
      <c r="M806" t="s">
        <v>1871</v>
      </c>
      <c r="N806" t="s">
        <v>1871</v>
      </c>
      <c r="O806" t="s">
        <v>1871</v>
      </c>
      <c r="P806" t="s">
        <v>1871</v>
      </c>
      <c r="Q806" t="s">
        <v>1871</v>
      </c>
      <c r="R806" t="s">
        <v>1871</v>
      </c>
      <c r="S806" t="s">
        <v>2656</v>
      </c>
      <c r="T806" t="s">
        <v>1945</v>
      </c>
      <c r="U806" t="s">
        <v>1877</v>
      </c>
      <c r="W806">
        <v>0</v>
      </c>
      <c r="X806">
        <v>4</v>
      </c>
      <c r="Y806">
        <v>1</v>
      </c>
      <c r="Z806">
        <v>3</v>
      </c>
      <c r="AA806">
        <v>1</v>
      </c>
      <c r="AB806">
        <v>3</v>
      </c>
      <c r="AC806">
        <v>5</v>
      </c>
      <c r="AD806">
        <v>5</v>
      </c>
      <c r="AE806">
        <v>5</v>
      </c>
      <c r="AF806">
        <v>5</v>
      </c>
      <c r="AG806">
        <v>5</v>
      </c>
      <c r="AH806">
        <v>5</v>
      </c>
      <c r="AI806">
        <v>5</v>
      </c>
      <c r="AJ806">
        <v>5</v>
      </c>
      <c r="AK806" t="s">
        <v>206</v>
      </c>
    </row>
    <row r="807" spans="1:37" x14ac:dyDescent="0.25">
      <c r="A807" t="s">
        <v>206</v>
      </c>
      <c r="B807" t="s">
        <v>107</v>
      </c>
      <c r="C807" t="s">
        <v>456</v>
      </c>
      <c r="D807" t="s">
        <v>1866</v>
      </c>
      <c r="E807" t="s">
        <v>1867</v>
      </c>
      <c r="F807" t="s">
        <v>2254</v>
      </c>
      <c r="G807" t="s">
        <v>1878</v>
      </c>
      <c r="H807" t="s">
        <v>1869</v>
      </c>
      <c r="I807" t="s">
        <v>1870</v>
      </c>
      <c r="J807" t="s">
        <v>1882</v>
      </c>
      <c r="K807" t="s">
        <v>1871</v>
      </c>
      <c r="L807" t="s">
        <v>1871</v>
      </c>
      <c r="M807" t="s">
        <v>1871</v>
      </c>
      <c r="N807" t="s">
        <v>1871</v>
      </c>
      <c r="O807" t="s">
        <v>1872</v>
      </c>
      <c r="P807" t="s">
        <v>1871</v>
      </c>
      <c r="Q807" t="s">
        <v>1871</v>
      </c>
      <c r="R807" t="s">
        <v>1871</v>
      </c>
      <c r="S807" t="s">
        <v>1903</v>
      </c>
      <c r="T807" t="s">
        <v>1903</v>
      </c>
      <c r="U807" t="s">
        <v>1877</v>
      </c>
      <c r="V807" t="s">
        <v>1877</v>
      </c>
      <c r="W807">
        <v>0</v>
      </c>
      <c r="X807">
        <v>5</v>
      </c>
      <c r="Y807">
        <v>1</v>
      </c>
      <c r="Z807">
        <v>2</v>
      </c>
      <c r="AA807">
        <v>3</v>
      </c>
      <c r="AB807">
        <v>3</v>
      </c>
      <c r="AC807">
        <v>5</v>
      </c>
      <c r="AD807">
        <v>5</v>
      </c>
      <c r="AE807">
        <v>5</v>
      </c>
      <c r="AF807">
        <v>5</v>
      </c>
      <c r="AG807">
        <v>4</v>
      </c>
      <c r="AH807">
        <v>5</v>
      </c>
      <c r="AI807">
        <v>5</v>
      </c>
      <c r="AJ807">
        <v>5</v>
      </c>
      <c r="AK807" t="s">
        <v>206</v>
      </c>
    </row>
    <row r="808" spans="1:37" x14ac:dyDescent="0.25">
      <c r="A808" t="s">
        <v>206</v>
      </c>
      <c r="B808" t="s">
        <v>107</v>
      </c>
      <c r="C808" t="s">
        <v>456</v>
      </c>
      <c r="D808" t="s">
        <v>1877</v>
      </c>
      <c r="E808" t="s">
        <v>1884</v>
      </c>
      <c r="F808" t="s">
        <v>2275</v>
      </c>
      <c r="G808" t="s">
        <v>1878</v>
      </c>
      <c r="H808" t="s">
        <v>1869</v>
      </c>
      <c r="I808" t="s">
        <v>1883</v>
      </c>
      <c r="J808" t="s">
        <v>1882</v>
      </c>
      <c r="K808" t="s">
        <v>1871</v>
      </c>
      <c r="L808" t="s">
        <v>1871</v>
      </c>
      <c r="M808" t="s">
        <v>1871</v>
      </c>
      <c r="N808" t="s">
        <v>1871</v>
      </c>
      <c r="O808" t="s">
        <v>1871</v>
      </c>
      <c r="P808" t="s">
        <v>1871</v>
      </c>
      <c r="Q808" t="s">
        <v>1871</v>
      </c>
      <c r="R808" t="s">
        <v>1871</v>
      </c>
      <c r="S808" t="s">
        <v>1903</v>
      </c>
      <c r="T808" t="s">
        <v>1903</v>
      </c>
      <c r="U808" t="s">
        <v>1877</v>
      </c>
      <c r="V808" t="s">
        <v>1877</v>
      </c>
      <c r="W808">
        <v>1</v>
      </c>
      <c r="X808">
        <v>3</v>
      </c>
      <c r="Y808">
        <v>1</v>
      </c>
      <c r="Z808">
        <v>2</v>
      </c>
      <c r="AA808">
        <v>3</v>
      </c>
      <c r="AB808">
        <v>3</v>
      </c>
      <c r="AC808">
        <v>5</v>
      </c>
      <c r="AD808">
        <v>5</v>
      </c>
      <c r="AE808">
        <v>5</v>
      </c>
      <c r="AF808">
        <v>5</v>
      </c>
      <c r="AG808">
        <v>5</v>
      </c>
      <c r="AH808">
        <v>5</v>
      </c>
      <c r="AI808">
        <v>5</v>
      </c>
      <c r="AJ808">
        <v>5</v>
      </c>
      <c r="AK808" t="s">
        <v>206</v>
      </c>
    </row>
    <row r="809" spans="1:37" x14ac:dyDescent="0.25">
      <c r="A809" t="s">
        <v>1252</v>
      </c>
      <c r="B809" t="s">
        <v>107</v>
      </c>
      <c r="C809" t="s">
        <v>500</v>
      </c>
      <c r="D809" t="s">
        <v>1866</v>
      </c>
      <c r="E809" t="s">
        <v>1867</v>
      </c>
      <c r="F809" t="s">
        <v>2575</v>
      </c>
      <c r="G809" t="s">
        <v>1878</v>
      </c>
      <c r="H809" t="s">
        <v>1880</v>
      </c>
      <c r="I809" t="s">
        <v>1883</v>
      </c>
      <c r="J809" t="s">
        <v>1882</v>
      </c>
      <c r="K809" t="s">
        <v>1871</v>
      </c>
      <c r="L809" t="s">
        <v>1871</v>
      </c>
      <c r="M809" t="s">
        <v>1871</v>
      </c>
      <c r="N809" t="s">
        <v>1871</v>
      </c>
      <c r="O809" t="s">
        <v>1871</v>
      </c>
      <c r="P809" t="s">
        <v>1871</v>
      </c>
      <c r="Q809" t="s">
        <v>1871</v>
      </c>
      <c r="R809" t="s">
        <v>1871</v>
      </c>
      <c r="S809" t="s">
        <v>1920</v>
      </c>
      <c r="T809" t="s">
        <v>2657</v>
      </c>
      <c r="U809" t="s">
        <v>1877</v>
      </c>
      <c r="V809" t="s">
        <v>1877</v>
      </c>
      <c r="W809">
        <v>0</v>
      </c>
      <c r="X809">
        <v>5</v>
      </c>
      <c r="Y809">
        <v>1</v>
      </c>
      <c r="Z809">
        <v>3</v>
      </c>
      <c r="AA809">
        <v>3</v>
      </c>
      <c r="AB809">
        <v>3</v>
      </c>
      <c r="AC809">
        <v>5</v>
      </c>
      <c r="AD809">
        <v>5</v>
      </c>
      <c r="AE809">
        <v>5</v>
      </c>
      <c r="AF809">
        <v>5</v>
      </c>
      <c r="AG809">
        <v>5</v>
      </c>
      <c r="AH809">
        <v>5</v>
      </c>
      <c r="AI809">
        <v>5</v>
      </c>
      <c r="AJ809">
        <v>5</v>
      </c>
      <c r="AK809" t="s">
        <v>1252</v>
      </c>
    </row>
    <row r="810" spans="1:37" x14ac:dyDescent="0.25">
      <c r="A810" t="s">
        <v>1252</v>
      </c>
      <c r="B810" t="s">
        <v>107</v>
      </c>
      <c r="C810" t="s">
        <v>500</v>
      </c>
      <c r="D810" t="s">
        <v>1866</v>
      </c>
      <c r="E810" t="s">
        <v>1867</v>
      </c>
      <c r="F810" t="s">
        <v>2235</v>
      </c>
      <c r="G810" t="s">
        <v>1878</v>
      </c>
      <c r="H810" t="s">
        <v>1880</v>
      </c>
      <c r="I810" t="s">
        <v>1883</v>
      </c>
      <c r="J810" t="s">
        <v>1882</v>
      </c>
      <c r="K810" t="s">
        <v>1871</v>
      </c>
      <c r="L810" t="s">
        <v>1871</v>
      </c>
      <c r="M810" t="s">
        <v>1871</v>
      </c>
      <c r="N810" t="s">
        <v>1871</v>
      </c>
      <c r="O810" t="s">
        <v>1871</v>
      </c>
      <c r="P810" t="s">
        <v>1871</v>
      </c>
      <c r="Q810" t="s">
        <v>1871</v>
      </c>
      <c r="R810" t="s">
        <v>1871</v>
      </c>
      <c r="S810" t="s">
        <v>2658</v>
      </c>
      <c r="T810" t="s">
        <v>1903</v>
      </c>
      <c r="U810" t="s">
        <v>1877</v>
      </c>
      <c r="V810" t="s">
        <v>1866</v>
      </c>
      <c r="W810">
        <v>0</v>
      </c>
      <c r="X810">
        <v>5</v>
      </c>
      <c r="Y810">
        <v>1</v>
      </c>
      <c r="Z810">
        <v>3</v>
      </c>
      <c r="AA810">
        <v>3</v>
      </c>
      <c r="AB810">
        <v>3</v>
      </c>
      <c r="AC810">
        <v>5</v>
      </c>
      <c r="AD810">
        <v>5</v>
      </c>
      <c r="AE810">
        <v>5</v>
      </c>
      <c r="AF810">
        <v>5</v>
      </c>
      <c r="AG810">
        <v>5</v>
      </c>
      <c r="AH810">
        <v>5</v>
      </c>
      <c r="AI810">
        <v>5</v>
      </c>
      <c r="AJ810">
        <v>5</v>
      </c>
      <c r="AK810" t="s">
        <v>1252</v>
      </c>
    </row>
    <row r="811" spans="1:37" x14ac:dyDescent="0.25">
      <c r="A811" t="s">
        <v>1252</v>
      </c>
      <c r="B811" t="s">
        <v>107</v>
      </c>
      <c r="C811" t="s">
        <v>500</v>
      </c>
      <c r="D811" t="s">
        <v>1866</v>
      </c>
      <c r="E811" t="s">
        <v>1884</v>
      </c>
      <c r="F811" t="s">
        <v>2437</v>
      </c>
      <c r="G811" t="s">
        <v>1868</v>
      </c>
      <c r="H811" t="s">
        <v>1880</v>
      </c>
      <c r="I811" t="s">
        <v>1870</v>
      </c>
      <c r="J811" t="s">
        <v>1882</v>
      </c>
      <c r="K811" t="s">
        <v>1871</v>
      </c>
      <c r="L811" t="s">
        <v>1871</v>
      </c>
      <c r="M811" t="s">
        <v>1871</v>
      </c>
      <c r="N811" t="s">
        <v>1871</v>
      </c>
      <c r="O811" t="s">
        <v>1871</v>
      </c>
      <c r="P811" t="s">
        <v>1871</v>
      </c>
      <c r="Q811" t="s">
        <v>1871</v>
      </c>
      <c r="R811" t="s">
        <v>1871</v>
      </c>
      <c r="S811" t="s">
        <v>2659</v>
      </c>
      <c r="T811" t="s">
        <v>2660</v>
      </c>
      <c r="U811" t="s">
        <v>1877</v>
      </c>
      <c r="V811" t="s">
        <v>1877</v>
      </c>
      <c r="W811">
        <v>0</v>
      </c>
      <c r="X811">
        <v>3</v>
      </c>
      <c r="Y811">
        <v>1</v>
      </c>
      <c r="Z811">
        <v>3</v>
      </c>
      <c r="AA811">
        <v>2</v>
      </c>
      <c r="AB811">
        <v>3</v>
      </c>
      <c r="AC811">
        <v>5</v>
      </c>
      <c r="AD811">
        <v>5</v>
      </c>
      <c r="AE811">
        <v>5</v>
      </c>
      <c r="AF811">
        <v>5</v>
      </c>
      <c r="AG811">
        <v>5</v>
      </c>
      <c r="AH811">
        <v>5</v>
      </c>
      <c r="AI811">
        <v>5</v>
      </c>
      <c r="AJ811">
        <v>5</v>
      </c>
      <c r="AK811" t="s">
        <v>1252</v>
      </c>
    </row>
    <row r="812" spans="1:37" x14ac:dyDescent="0.25">
      <c r="A812" t="s">
        <v>1769</v>
      </c>
      <c r="B812" t="s">
        <v>107</v>
      </c>
      <c r="C812" t="s">
        <v>1232</v>
      </c>
      <c r="D812" t="s">
        <v>1877</v>
      </c>
      <c r="E812" t="s">
        <v>1884</v>
      </c>
      <c r="F812" t="s">
        <v>2661</v>
      </c>
      <c r="G812" t="s">
        <v>1878</v>
      </c>
      <c r="H812" t="s">
        <v>1880</v>
      </c>
      <c r="I812" t="s">
        <v>1870</v>
      </c>
      <c r="J812" t="s">
        <v>1882</v>
      </c>
      <c r="K812" t="s">
        <v>1871</v>
      </c>
      <c r="L812" t="s">
        <v>1871</v>
      </c>
      <c r="M812" t="s">
        <v>1871</v>
      </c>
      <c r="N812" t="s">
        <v>1871</v>
      </c>
      <c r="O812" t="s">
        <v>1871</v>
      </c>
      <c r="P812" t="s">
        <v>1871</v>
      </c>
      <c r="Q812" t="s">
        <v>1871</v>
      </c>
      <c r="R812" t="s">
        <v>1871</v>
      </c>
      <c r="S812" t="s">
        <v>2662</v>
      </c>
      <c r="T812" t="s">
        <v>2663</v>
      </c>
      <c r="U812" t="s">
        <v>1877</v>
      </c>
      <c r="V812" t="s">
        <v>1877</v>
      </c>
      <c r="W812">
        <v>1</v>
      </c>
      <c r="X812">
        <v>3</v>
      </c>
      <c r="Y812">
        <v>1</v>
      </c>
      <c r="Z812">
        <v>3</v>
      </c>
      <c r="AA812">
        <v>3</v>
      </c>
      <c r="AB812">
        <v>3</v>
      </c>
      <c r="AC812">
        <v>5</v>
      </c>
      <c r="AD812">
        <v>5</v>
      </c>
      <c r="AE812">
        <v>5</v>
      </c>
      <c r="AF812">
        <v>5</v>
      </c>
      <c r="AG812">
        <v>5</v>
      </c>
      <c r="AH812">
        <v>5</v>
      </c>
      <c r="AI812">
        <v>5</v>
      </c>
      <c r="AJ812">
        <v>5</v>
      </c>
      <c r="AK812" t="s">
        <v>1769</v>
      </c>
    </row>
    <row r="813" spans="1:37" x14ac:dyDescent="0.25">
      <c r="A813" t="s">
        <v>207</v>
      </c>
      <c r="B813" t="s">
        <v>110</v>
      </c>
      <c r="C813" t="s">
        <v>406</v>
      </c>
      <c r="D813" t="s">
        <v>1877</v>
      </c>
      <c r="E813" t="s">
        <v>1884</v>
      </c>
      <c r="F813" t="s">
        <v>2269</v>
      </c>
      <c r="G813" t="s">
        <v>1868</v>
      </c>
      <c r="H813" t="s">
        <v>1869</v>
      </c>
      <c r="I813" t="s">
        <v>1870</v>
      </c>
      <c r="J813" t="s">
        <v>1886</v>
      </c>
      <c r="K813" t="s">
        <v>1871</v>
      </c>
      <c r="L813" t="s">
        <v>1871</v>
      </c>
      <c r="M813" t="s">
        <v>1871</v>
      </c>
      <c r="N813" t="s">
        <v>1874</v>
      </c>
      <c r="O813" t="s">
        <v>1871</v>
      </c>
      <c r="P813" t="s">
        <v>1872</v>
      </c>
      <c r="Q813" t="s">
        <v>1871</v>
      </c>
      <c r="R813" t="s">
        <v>1871</v>
      </c>
      <c r="S813" t="s">
        <v>1889</v>
      </c>
      <c r="T813" t="s">
        <v>1889</v>
      </c>
      <c r="U813" t="s">
        <v>1877</v>
      </c>
      <c r="W813">
        <v>1</v>
      </c>
      <c r="X813">
        <v>3</v>
      </c>
      <c r="Y813">
        <v>1</v>
      </c>
      <c r="Z813">
        <v>2</v>
      </c>
      <c r="AA813">
        <v>2</v>
      </c>
      <c r="AB813">
        <v>3</v>
      </c>
      <c r="AC813">
        <v>5</v>
      </c>
      <c r="AD813">
        <v>5</v>
      </c>
      <c r="AE813">
        <v>5</v>
      </c>
      <c r="AF813">
        <v>2</v>
      </c>
      <c r="AG813">
        <v>5</v>
      </c>
      <c r="AH813">
        <v>4</v>
      </c>
      <c r="AI813">
        <v>5</v>
      </c>
      <c r="AJ813">
        <v>5</v>
      </c>
      <c r="AK813" t="s">
        <v>207</v>
      </c>
    </row>
    <row r="814" spans="1:37" x14ac:dyDescent="0.25">
      <c r="A814" t="s">
        <v>207</v>
      </c>
      <c r="B814" t="s">
        <v>110</v>
      </c>
      <c r="C814" t="s">
        <v>406</v>
      </c>
      <c r="D814" t="s">
        <v>1866</v>
      </c>
      <c r="E814" t="s">
        <v>1867</v>
      </c>
      <c r="F814" t="s">
        <v>2199</v>
      </c>
      <c r="G814" t="s">
        <v>1868</v>
      </c>
      <c r="H814" t="s">
        <v>1869</v>
      </c>
      <c r="I814" t="s">
        <v>1870</v>
      </c>
      <c r="J814" t="s">
        <v>1882</v>
      </c>
      <c r="K814" t="s">
        <v>1871</v>
      </c>
      <c r="L814" t="s">
        <v>1871</v>
      </c>
      <c r="M814" t="s">
        <v>1871</v>
      </c>
      <c r="N814" t="s">
        <v>1871</v>
      </c>
      <c r="O814" t="s">
        <v>1871</v>
      </c>
      <c r="P814" t="s">
        <v>1871</v>
      </c>
      <c r="Q814" t="s">
        <v>1871</v>
      </c>
      <c r="R814" t="s">
        <v>1871</v>
      </c>
      <c r="S814" t="s">
        <v>1903</v>
      </c>
      <c r="T814" t="s">
        <v>1903</v>
      </c>
      <c r="U814" t="s">
        <v>1877</v>
      </c>
      <c r="V814" t="s">
        <v>1877</v>
      </c>
      <c r="W814">
        <v>0</v>
      </c>
      <c r="X814">
        <v>5</v>
      </c>
      <c r="Y814">
        <v>1</v>
      </c>
      <c r="Z814">
        <v>2</v>
      </c>
      <c r="AA814">
        <v>2</v>
      </c>
      <c r="AB814">
        <v>3</v>
      </c>
      <c r="AC814">
        <v>5</v>
      </c>
      <c r="AD814">
        <v>5</v>
      </c>
      <c r="AE814">
        <v>5</v>
      </c>
      <c r="AF814">
        <v>5</v>
      </c>
      <c r="AG814">
        <v>5</v>
      </c>
      <c r="AH814">
        <v>5</v>
      </c>
      <c r="AI814">
        <v>5</v>
      </c>
      <c r="AJ814">
        <v>5</v>
      </c>
      <c r="AK814" t="s">
        <v>207</v>
      </c>
    </row>
    <row r="815" spans="1:37" x14ac:dyDescent="0.25">
      <c r="A815" t="s">
        <v>1742</v>
      </c>
      <c r="B815" t="s">
        <v>110</v>
      </c>
      <c r="C815" t="s">
        <v>598</v>
      </c>
      <c r="D815" t="s">
        <v>1877</v>
      </c>
      <c r="E815" t="s">
        <v>1894</v>
      </c>
      <c r="F815" t="s">
        <v>2252</v>
      </c>
      <c r="G815" t="s">
        <v>1878</v>
      </c>
      <c r="H815" t="s">
        <v>1880</v>
      </c>
      <c r="I815" t="s">
        <v>1870</v>
      </c>
      <c r="J815" t="s">
        <v>1882</v>
      </c>
      <c r="K815" t="s">
        <v>1871</v>
      </c>
      <c r="L815" t="s">
        <v>1871</v>
      </c>
      <c r="M815" t="s">
        <v>1872</v>
      </c>
      <c r="N815" t="s">
        <v>1873</v>
      </c>
      <c r="O815" t="s">
        <v>1873</v>
      </c>
      <c r="P815" t="s">
        <v>1871</v>
      </c>
      <c r="Q815" t="s">
        <v>1871</v>
      </c>
      <c r="R815" t="s">
        <v>1871</v>
      </c>
      <c r="S815" t="s">
        <v>1903</v>
      </c>
      <c r="T815" t="s">
        <v>1903</v>
      </c>
      <c r="U815" t="s">
        <v>1877</v>
      </c>
      <c r="V815" t="s">
        <v>1877</v>
      </c>
      <c r="W815">
        <v>1</v>
      </c>
      <c r="X815">
        <v>1</v>
      </c>
      <c r="Y815">
        <v>1</v>
      </c>
      <c r="Z815">
        <v>3</v>
      </c>
      <c r="AA815">
        <v>3</v>
      </c>
      <c r="AB815">
        <v>3</v>
      </c>
      <c r="AC815">
        <v>5</v>
      </c>
      <c r="AD815">
        <v>5</v>
      </c>
      <c r="AE815">
        <v>4</v>
      </c>
      <c r="AF815">
        <v>3</v>
      </c>
      <c r="AG815">
        <v>3</v>
      </c>
      <c r="AH815">
        <v>5</v>
      </c>
      <c r="AI815">
        <v>5</v>
      </c>
      <c r="AJ815">
        <v>5</v>
      </c>
      <c r="AK815" t="s">
        <v>1742</v>
      </c>
    </row>
    <row r="816" spans="1:37" x14ac:dyDescent="0.25">
      <c r="A816" t="s">
        <v>1742</v>
      </c>
      <c r="B816" t="s">
        <v>110</v>
      </c>
      <c r="C816" t="s">
        <v>598</v>
      </c>
      <c r="D816" t="s">
        <v>1866</v>
      </c>
      <c r="E816" t="s">
        <v>1884</v>
      </c>
      <c r="F816" t="s">
        <v>2409</v>
      </c>
      <c r="G816" t="s">
        <v>1868</v>
      </c>
      <c r="H816" t="s">
        <v>1880</v>
      </c>
      <c r="I816" t="s">
        <v>1883</v>
      </c>
      <c r="J816" t="s">
        <v>1866</v>
      </c>
      <c r="K816" t="s">
        <v>1871</v>
      </c>
      <c r="L816" t="s">
        <v>1871</v>
      </c>
      <c r="M816" t="s">
        <v>1871</v>
      </c>
      <c r="N816" t="s">
        <v>1873</v>
      </c>
      <c r="O816" t="s">
        <v>1873</v>
      </c>
      <c r="P816" t="s">
        <v>1871</v>
      </c>
      <c r="Q816" t="s">
        <v>1871</v>
      </c>
      <c r="R816" t="s">
        <v>1871</v>
      </c>
      <c r="S816" t="s">
        <v>1926</v>
      </c>
      <c r="T816" t="s">
        <v>1927</v>
      </c>
      <c r="U816" t="s">
        <v>1877</v>
      </c>
      <c r="V816" t="s">
        <v>1877</v>
      </c>
      <c r="W816">
        <v>0</v>
      </c>
      <c r="X816">
        <v>3</v>
      </c>
      <c r="Y816">
        <v>1</v>
      </c>
      <c r="Z816">
        <v>3</v>
      </c>
      <c r="AA816">
        <v>2</v>
      </c>
      <c r="AB816">
        <v>3</v>
      </c>
      <c r="AC816">
        <v>5</v>
      </c>
      <c r="AD816">
        <v>5</v>
      </c>
      <c r="AE816">
        <v>5</v>
      </c>
      <c r="AF816">
        <v>3</v>
      </c>
      <c r="AG816">
        <v>3</v>
      </c>
      <c r="AH816">
        <v>5</v>
      </c>
      <c r="AI816">
        <v>5</v>
      </c>
      <c r="AJ816">
        <v>5</v>
      </c>
      <c r="AK816" t="s">
        <v>1742</v>
      </c>
    </row>
    <row r="817" spans="1:37" x14ac:dyDescent="0.25">
      <c r="A817" t="s">
        <v>208</v>
      </c>
      <c r="B817" t="s">
        <v>110</v>
      </c>
      <c r="C817" t="s">
        <v>452</v>
      </c>
      <c r="D817" t="s">
        <v>1866</v>
      </c>
      <c r="E817" t="s">
        <v>1879</v>
      </c>
      <c r="F817" t="s">
        <v>2664</v>
      </c>
      <c r="G817" t="s">
        <v>1878</v>
      </c>
      <c r="H817" t="s">
        <v>1869</v>
      </c>
      <c r="I817" t="s">
        <v>1870</v>
      </c>
      <c r="J817" t="s">
        <v>1882</v>
      </c>
      <c r="K817" t="s">
        <v>1871</v>
      </c>
      <c r="L817" t="s">
        <v>1871</v>
      </c>
      <c r="M817" t="s">
        <v>1872</v>
      </c>
      <c r="N817" t="s">
        <v>1872</v>
      </c>
      <c r="O817" t="s">
        <v>1873</v>
      </c>
      <c r="P817" t="s">
        <v>1871</v>
      </c>
      <c r="Q817" t="s">
        <v>1871</v>
      </c>
      <c r="R817" t="s">
        <v>1871</v>
      </c>
      <c r="S817" t="s">
        <v>2210</v>
      </c>
      <c r="T817" t="s">
        <v>2665</v>
      </c>
      <c r="U817" t="s">
        <v>1877</v>
      </c>
      <c r="W817">
        <v>0</v>
      </c>
      <c r="X817">
        <v>4</v>
      </c>
      <c r="Y817">
        <v>1</v>
      </c>
      <c r="Z817">
        <v>2</v>
      </c>
      <c r="AA817">
        <v>3</v>
      </c>
      <c r="AB817">
        <v>3</v>
      </c>
      <c r="AC817">
        <v>5</v>
      </c>
      <c r="AD817">
        <v>5</v>
      </c>
      <c r="AE817">
        <v>4</v>
      </c>
      <c r="AF817">
        <v>4</v>
      </c>
      <c r="AG817">
        <v>3</v>
      </c>
      <c r="AH817">
        <v>5</v>
      </c>
      <c r="AI817">
        <v>5</v>
      </c>
      <c r="AJ817">
        <v>5</v>
      </c>
      <c r="AK817" t="s">
        <v>208</v>
      </c>
    </row>
    <row r="818" spans="1:37" x14ac:dyDescent="0.25">
      <c r="A818" t="s">
        <v>208</v>
      </c>
      <c r="B818" t="s">
        <v>110</v>
      </c>
      <c r="C818" t="s">
        <v>452</v>
      </c>
      <c r="D818" t="s">
        <v>1866</v>
      </c>
      <c r="E818" t="s">
        <v>1867</v>
      </c>
      <c r="F818" t="s">
        <v>2666</v>
      </c>
      <c r="G818" t="s">
        <v>1878</v>
      </c>
      <c r="H818" t="s">
        <v>1869</v>
      </c>
      <c r="I818" t="s">
        <v>1870</v>
      </c>
      <c r="J818" t="s">
        <v>1882</v>
      </c>
      <c r="K818" t="s">
        <v>1871</v>
      </c>
      <c r="L818" t="s">
        <v>1871</v>
      </c>
      <c r="M818" t="s">
        <v>1871</v>
      </c>
      <c r="N818" t="s">
        <v>1871</v>
      </c>
      <c r="O818" t="s">
        <v>1871</v>
      </c>
      <c r="P818" t="s">
        <v>1871</v>
      </c>
      <c r="Q818" t="s">
        <v>1871</v>
      </c>
      <c r="R818" t="s">
        <v>1871</v>
      </c>
      <c r="S818" t="s">
        <v>2667</v>
      </c>
      <c r="T818" t="s">
        <v>2668</v>
      </c>
      <c r="U818" t="s">
        <v>1876</v>
      </c>
      <c r="W818">
        <v>0</v>
      </c>
      <c r="X818">
        <v>5</v>
      </c>
      <c r="Y818">
        <v>1</v>
      </c>
      <c r="Z818">
        <v>2</v>
      </c>
      <c r="AA818">
        <v>3</v>
      </c>
      <c r="AB818">
        <v>2</v>
      </c>
      <c r="AC818">
        <v>5</v>
      </c>
      <c r="AD818">
        <v>5</v>
      </c>
      <c r="AE818">
        <v>5</v>
      </c>
      <c r="AF818">
        <v>5</v>
      </c>
      <c r="AG818">
        <v>5</v>
      </c>
      <c r="AH818">
        <v>5</v>
      </c>
      <c r="AI818">
        <v>5</v>
      </c>
      <c r="AJ818">
        <v>5</v>
      </c>
      <c r="AK818" t="s">
        <v>208</v>
      </c>
    </row>
    <row r="819" spans="1:37" x14ac:dyDescent="0.25">
      <c r="A819" t="s">
        <v>208</v>
      </c>
      <c r="B819" t="s">
        <v>110</v>
      </c>
      <c r="C819" t="s">
        <v>452</v>
      </c>
      <c r="D819" t="s">
        <v>1877</v>
      </c>
      <c r="E819" t="s">
        <v>1879</v>
      </c>
      <c r="F819" t="s">
        <v>2199</v>
      </c>
      <c r="G819" t="s">
        <v>1878</v>
      </c>
      <c r="H819" t="s">
        <v>1880</v>
      </c>
      <c r="I819" t="s">
        <v>1870</v>
      </c>
      <c r="J819" t="s">
        <v>1882</v>
      </c>
      <c r="K819" t="s">
        <v>1871</v>
      </c>
      <c r="L819" t="s">
        <v>1871</v>
      </c>
      <c r="M819" t="s">
        <v>1871</v>
      </c>
      <c r="N819" t="s">
        <v>1872</v>
      </c>
      <c r="O819" t="s">
        <v>1872</v>
      </c>
      <c r="P819" t="s">
        <v>1871</v>
      </c>
      <c r="Q819" t="s">
        <v>1871</v>
      </c>
      <c r="R819" t="s">
        <v>1871</v>
      </c>
      <c r="S819" t="s">
        <v>2669</v>
      </c>
      <c r="T819" t="s">
        <v>2670</v>
      </c>
      <c r="U819" t="s">
        <v>1877</v>
      </c>
      <c r="V819" t="s">
        <v>1877</v>
      </c>
      <c r="W819">
        <v>1</v>
      </c>
      <c r="X819">
        <v>4</v>
      </c>
      <c r="Y819">
        <v>1</v>
      </c>
      <c r="Z819">
        <v>3</v>
      </c>
      <c r="AA819">
        <v>3</v>
      </c>
      <c r="AB819">
        <v>3</v>
      </c>
      <c r="AC819">
        <v>5</v>
      </c>
      <c r="AD819">
        <v>5</v>
      </c>
      <c r="AE819">
        <v>5</v>
      </c>
      <c r="AF819">
        <v>4</v>
      </c>
      <c r="AG819">
        <v>4</v>
      </c>
      <c r="AH819">
        <v>5</v>
      </c>
      <c r="AI819">
        <v>5</v>
      </c>
      <c r="AJ819">
        <v>5</v>
      </c>
      <c r="AK819" t="s">
        <v>208</v>
      </c>
    </row>
    <row r="820" spans="1:37" x14ac:dyDescent="0.25">
      <c r="A820" t="s">
        <v>1224</v>
      </c>
      <c r="B820" t="s">
        <v>110</v>
      </c>
      <c r="C820" t="s">
        <v>454</v>
      </c>
      <c r="D820" t="s">
        <v>1866</v>
      </c>
      <c r="E820" t="s">
        <v>1879</v>
      </c>
      <c r="F820" t="s">
        <v>2246</v>
      </c>
      <c r="G820" t="s">
        <v>1878</v>
      </c>
      <c r="H820" t="s">
        <v>1869</v>
      </c>
      <c r="I820" t="s">
        <v>1870</v>
      </c>
      <c r="J820" t="s">
        <v>1882</v>
      </c>
      <c r="K820" t="s">
        <v>1871</v>
      </c>
      <c r="L820" t="s">
        <v>1871</v>
      </c>
      <c r="M820" t="s">
        <v>1871</v>
      </c>
      <c r="N820" t="s">
        <v>1871</v>
      </c>
      <c r="O820" t="s">
        <v>1871</v>
      </c>
      <c r="P820" t="s">
        <v>1871</v>
      </c>
      <c r="Q820" t="s">
        <v>1871</v>
      </c>
      <c r="R820" t="s">
        <v>1871</v>
      </c>
      <c r="S820" t="s">
        <v>2671</v>
      </c>
      <c r="T820" t="s">
        <v>2672</v>
      </c>
      <c r="U820" t="s">
        <v>1877</v>
      </c>
      <c r="V820" t="s">
        <v>1877</v>
      </c>
      <c r="W820">
        <v>0</v>
      </c>
      <c r="X820">
        <v>4</v>
      </c>
      <c r="Y820">
        <v>1</v>
      </c>
      <c r="Z820">
        <v>2</v>
      </c>
      <c r="AA820">
        <v>3</v>
      </c>
      <c r="AB820">
        <v>3</v>
      </c>
      <c r="AC820">
        <v>5</v>
      </c>
      <c r="AD820">
        <v>5</v>
      </c>
      <c r="AE820">
        <v>5</v>
      </c>
      <c r="AF820">
        <v>5</v>
      </c>
      <c r="AG820">
        <v>5</v>
      </c>
      <c r="AH820">
        <v>5</v>
      </c>
      <c r="AI820">
        <v>5</v>
      </c>
      <c r="AJ820">
        <v>5</v>
      </c>
      <c r="AK820" t="s">
        <v>1224</v>
      </c>
    </row>
    <row r="821" spans="1:37" x14ac:dyDescent="0.25">
      <c r="A821" t="s">
        <v>1224</v>
      </c>
      <c r="B821" t="s">
        <v>110</v>
      </c>
      <c r="C821" t="s">
        <v>454</v>
      </c>
      <c r="D821" t="s">
        <v>1866</v>
      </c>
      <c r="E821" t="s">
        <v>1867</v>
      </c>
      <c r="F821" t="s">
        <v>2218</v>
      </c>
      <c r="G821" t="s">
        <v>1878</v>
      </c>
      <c r="H821" t="s">
        <v>1880</v>
      </c>
      <c r="I821" t="s">
        <v>1870</v>
      </c>
      <c r="J821" t="s">
        <v>1882</v>
      </c>
      <c r="K821" t="s">
        <v>1871</v>
      </c>
      <c r="L821" t="s">
        <v>1871</v>
      </c>
      <c r="M821" t="s">
        <v>1871</v>
      </c>
      <c r="N821" t="s">
        <v>1871</v>
      </c>
      <c r="O821" t="s">
        <v>1871</v>
      </c>
      <c r="P821" t="s">
        <v>1871</v>
      </c>
      <c r="Q821" t="s">
        <v>1871</v>
      </c>
      <c r="R821" t="s">
        <v>1871</v>
      </c>
      <c r="S821" t="s">
        <v>2673</v>
      </c>
      <c r="T821" t="s">
        <v>2674</v>
      </c>
      <c r="U821" t="s">
        <v>1877</v>
      </c>
      <c r="V821" t="s">
        <v>1877</v>
      </c>
      <c r="W821">
        <v>0</v>
      </c>
      <c r="X821">
        <v>5</v>
      </c>
      <c r="Y821">
        <v>1</v>
      </c>
      <c r="Z821">
        <v>3</v>
      </c>
      <c r="AA821">
        <v>3</v>
      </c>
      <c r="AB821">
        <v>3</v>
      </c>
      <c r="AC821">
        <v>5</v>
      </c>
      <c r="AD821">
        <v>5</v>
      </c>
      <c r="AE821">
        <v>5</v>
      </c>
      <c r="AF821">
        <v>5</v>
      </c>
      <c r="AG821">
        <v>5</v>
      </c>
      <c r="AH821">
        <v>5</v>
      </c>
      <c r="AI821">
        <v>5</v>
      </c>
      <c r="AJ821">
        <v>5</v>
      </c>
      <c r="AK821" t="s">
        <v>1224</v>
      </c>
    </row>
    <row r="822" spans="1:37" x14ac:dyDescent="0.25">
      <c r="A822" t="s">
        <v>1760</v>
      </c>
      <c r="B822" t="s">
        <v>113</v>
      </c>
      <c r="C822" t="s">
        <v>372</v>
      </c>
      <c r="D822" t="s">
        <v>1866</v>
      </c>
      <c r="E822" t="s">
        <v>1879</v>
      </c>
      <c r="F822" t="s">
        <v>2218</v>
      </c>
      <c r="G822" t="s">
        <v>1878</v>
      </c>
      <c r="H822" t="s">
        <v>1880</v>
      </c>
      <c r="I822" t="s">
        <v>1870</v>
      </c>
      <c r="J822" t="s">
        <v>1882</v>
      </c>
      <c r="K822" t="s">
        <v>1871</v>
      </c>
      <c r="L822" t="s">
        <v>1871</v>
      </c>
      <c r="M822" t="s">
        <v>1871</v>
      </c>
      <c r="N822" t="s">
        <v>1872</v>
      </c>
      <c r="O822" t="s">
        <v>1871</v>
      </c>
      <c r="P822" t="s">
        <v>1871</v>
      </c>
      <c r="Q822" t="s">
        <v>1871</v>
      </c>
      <c r="R822" t="s">
        <v>1871</v>
      </c>
      <c r="S822" t="s">
        <v>2675</v>
      </c>
      <c r="T822" t="s">
        <v>2676</v>
      </c>
      <c r="U822" t="s">
        <v>1877</v>
      </c>
      <c r="V822" t="s">
        <v>1877</v>
      </c>
      <c r="W822">
        <v>0</v>
      </c>
      <c r="X822">
        <v>4</v>
      </c>
      <c r="Y822">
        <v>1</v>
      </c>
      <c r="Z822">
        <v>3</v>
      </c>
      <c r="AA822">
        <v>3</v>
      </c>
      <c r="AB822">
        <v>3</v>
      </c>
      <c r="AC822">
        <v>5</v>
      </c>
      <c r="AD822">
        <v>5</v>
      </c>
      <c r="AE822">
        <v>5</v>
      </c>
      <c r="AF822">
        <v>4</v>
      </c>
      <c r="AG822">
        <v>5</v>
      </c>
      <c r="AH822">
        <v>5</v>
      </c>
      <c r="AI822">
        <v>5</v>
      </c>
      <c r="AJ822">
        <v>5</v>
      </c>
      <c r="AK822" t="s">
        <v>1760</v>
      </c>
    </row>
    <row r="823" spans="1:37" x14ac:dyDescent="0.25">
      <c r="A823" t="s">
        <v>1394</v>
      </c>
      <c r="B823" t="s">
        <v>113</v>
      </c>
      <c r="C823" t="s">
        <v>406</v>
      </c>
      <c r="D823" t="s">
        <v>1866</v>
      </c>
      <c r="E823" t="s">
        <v>1879</v>
      </c>
      <c r="F823" t="s">
        <v>2677</v>
      </c>
      <c r="G823" t="s">
        <v>1878</v>
      </c>
      <c r="H823" t="s">
        <v>1880</v>
      </c>
      <c r="I823" t="s">
        <v>1870</v>
      </c>
      <c r="J823" t="s">
        <v>1882</v>
      </c>
      <c r="K823" t="s">
        <v>1871</v>
      </c>
      <c r="L823" t="s">
        <v>1871</v>
      </c>
      <c r="M823" t="s">
        <v>1871</v>
      </c>
      <c r="N823" t="s">
        <v>1872</v>
      </c>
      <c r="O823" t="s">
        <v>1872</v>
      </c>
      <c r="P823" t="s">
        <v>1871</v>
      </c>
      <c r="Q823" t="s">
        <v>1871</v>
      </c>
      <c r="R823" t="s">
        <v>1871</v>
      </c>
      <c r="S823" t="s">
        <v>1903</v>
      </c>
      <c r="T823" t="s">
        <v>2678</v>
      </c>
      <c r="U823" t="s">
        <v>1877</v>
      </c>
      <c r="V823" t="s">
        <v>1866</v>
      </c>
      <c r="W823">
        <v>0</v>
      </c>
      <c r="X823">
        <v>4</v>
      </c>
      <c r="Y823">
        <v>1</v>
      </c>
      <c r="Z823">
        <v>3</v>
      </c>
      <c r="AA823">
        <v>3</v>
      </c>
      <c r="AB823">
        <v>3</v>
      </c>
      <c r="AC823">
        <v>5</v>
      </c>
      <c r="AD823">
        <v>5</v>
      </c>
      <c r="AE823">
        <v>5</v>
      </c>
      <c r="AF823">
        <v>4</v>
      </c>
      <c r="AG823">
        <v>4</v>
      </c>
      <c r="AH823">
        <v>5</v>
      </c>
      <c r="AI823">
        <v>5</v>
      </c>
      <c r="AJ823">
        <v>5</v>
      </c>
      <c r="AK823" t="s">
        <v>1394</v>
      </c>
    </row>
    <row r="824" spans="1:37" x14ac:dyDescent="0.25">
      <c r="A824" t="s">
        <v>1394</v>
      </c>
      <c r="B824" t="s">
        <v>113</v>
      </c>
      <c r="C824" t="s">
        <v>406</v>
      </c>
      <c r="D824" t="s">
        <v>1877</v>
      </c>
      <c r="E824" t="s">
        <v>1894</v>
      </c>
      <c r="F824" t="s">
        <v>2199</v>
      </c>
      <c r="G824" t="s">
        <v>1878</v>
      </c>
      <c r="H824" t="s">
        <v>1880</v>
      </c>
      <c r="I824" t="s">
        <v>1870</v>
      </c>
      <c r="J824" t="s">
        <v>1882</v>
      </c>
      <c r="K824" t="s">
        <v>1871</v>
      </c>
      <c r="L824" t="s">
        <v>1871</v>
      </c>
      <c r="M824" t="s">
        <v>1871</v>
      </c>
      <c r="N824" t="s">
        <v>1873</v>
      </c>
      <c r="O824" t="s">
        <v>1873</v>
      </c>
      <c r="P824" t="s">
        <v>1871</v>
      </c>
      <c r="Q824" t="s">
        <v>1871</v>
      </c>
      <c r="R824" t="s">
        <v>1871</v>
      </c>
      <c r="S824" t="s">
        <v>1911</v>
      </c>
      <c r="T824" t="s">
        <v>1945</v>
      </c>
      <c r="U824" t="s">
        <v>1877</v>
      </c>
      <c r="V824" t="s">
        <v>1866</v>
      </c>
      <c r="W824">
        <v>1</v>
      </c>
      <c r="X824">
        <v>1</v>
      </c>
      <c r="Y824">
        <v>1</v>
      </c>
      <c r="Z824">
        <v>3</v>
      </c>
      <c r="AA824">
        <v>3</v>
      </c>
      <c r="AB824">
        <v>3</v>
      </c>
      <c r="AC824">
        <v>5</v>
      </c>
      <c r="AD824">
        <v>5</v>
      </c>
      <c r="AE824">
        <v>5</v>
      </c>
      <c r="AF824">
        <v>3</v>
      </c>
      <c r="AG824">
        <v>3</v>
      </c>
      <c r="AH824">
        <v>5</v>
      </c>
      <c r="AI824">
        <v>5</v>
      </c>
      <c r="AJ824">
        <v>5</v>
      </c>
      <c r="AK824" t="s">
        <v>1394</v>
      </c>
    </row>
    <row r="825" spans="1:37" x14ac:dyDescent="0.25">
      <c r="A825" t="s">
        <v>1402</v>
      </c>
      <c r="B825" t="s">
        <v>113</v>
      </c>
      <c r="C825" t="s">
        <v>448</v>
      </c>
      <c r="D825" t="s">
        <v>1877</v>
      </c>
      <c r="E825" t="s">
        <v>1884</v>
      </c>
      <c r="F825" t="s">
        <v>2212</v>
      </c>
      <c r="G825" t="s">
        <v>1878</v>
      </c>
      <c r="H825" t="s">
        <v>1880</v>
      </c>
      <c r="I825" t="s">
        <v>1870</v>
      </c>
      <c r="J825" t="s">
        <v>1882</v>
      </c>
      <c r="K825" t="s">
        <v>1871</v>
      </c>
      <c r="L825" t="s">
        <v>1871</v>
      </c>
      <c r="M825" t="s">
        <v>1871</v>
      </c>
      <c r="N825" t="s">
        <v>1871</v>
      </c>
      <c r="O825" t="s">
        <v>1871</v>
      </c>
      <c r="P825" t="s">
        <v>1871</v>
      </c>
      <c r="Q825" t="s">
        <v>1871</v>
      </c>
      <c r="R825" t="s">
        <v>1871</v>
      </c>
      <c r="T825" t="s">
        <v>2679</v>
      </c>
      <c r="U825" t="s">
        <v>1877</v>
      </c>
      <c r="V825" t="s">
        <v>1866</v>
      </c>
      <c r="W825">
        <v>1</v>
      </c>
      <c r="X825">
        <v>3</v>
      </c>
      <c r="Y825">
        <v>1</v>
      </c>
      <c r="Z825">
        <v>3</v>
      </c>
      <c r="AA825">
        <v>3</v>
      </c>
      <c r="AB825">
        <v>3</v>
      </c>
      <c r="AC825">
        <v>5</v>
      </c>
      <c r="AD825">
        <v>5</v>
      </c>
      <c r="AE825">
        <v>5</v>
      </c>
      <c r="AF825">
        <v>5</v>
      </c>
      <c r="AG825">
        <v>5</v>
      </c>
      <c r="AH825">
        <v>5</v>
      </c>
      <c r="AI825">
        <v>5</v>
      </c>
      <c r="AJ825">
        <v>5</v>
      </c>
      <c r="AK825" t="s">
        <v>1402</v>
      </c>
    </row>
    <row r="826" spans="1:37" x14ac:dyDescent="0.25">
      <c r="A826" t="s">
        <v>180</v>
      </c>
      <c r="B826" t="s">
        <v>15</v>
      </c>
      <c r="C826" t="s">
        <v>365</v>
      </c>
      <c r="D826" t="s">
        <v>1866</v>
      </c>
      <c r="E826" t="s">
        <v>1884</v>
      </c>
      <c r="F826" t="s">
        <v>2437</v>
      </c>
      <c r="G826" t="s">
        <v>1868</v>
      </c>
      <c r="H826" t="s">
        <v>1869</v>
      </c>
      <c r="I826" t="s">
        <v>1870</v>
      </c>
      <c r="J826" t="s">
        <v>1882</v>
      </c>
      <c r="K826" t="s">
        <v>1872</v>
      </c>
      <c r="L826" t="s">
        <v>1872</v>
      </c>
      <c r="M826" t="s">
        <v>1872</v>
      </c>
      <c r="N826" t="s">
        <v>1873</v>
      </c>
      <c r="O826" t="s">
        <v>1873</v>
      </c>
      <c r="P826" t="s">
        <v>1872</v>
      </c>
      <c r="Q826" t="s">
        <v>1872</v>
      </c>
      <c r="R826" t="s">
        <v>1872</v>
      </c>
      <c r="U826" t="s">
        <v>1877</v>
      </c>
      <c r="V826" t="s">
        <v>1877</v>
      </c>
      <c r="W826">
        <v>0</v>
      </c>
      <c r="X826">
        <v>3</v>
      </c>
      <c r="Y826">
        <v>1</v>
      </c>
      <c r="Z826">
        <v>2</v>
      </c>
      <c r="AA826">
        <v>2</v>
      </c>
      <c r="AB826">
        <v>3</v>
      </c>
      <c r="AC826">
        <v>4</v>
      </c>
      <c r="AD826">
        <v>4</v>
      </c>
      <c r="AE826">
        <v>4</v>
      </c>
      <c r="AF826">
        <v>3</v>
      </c>
      <c r="AG826">
        <v>3</v>
      </c>
      <c r="AH826">
        <v>4</v>
      </c>
      <c r="AI826">
        <v>4</v>
      </c>
      <c r="AJ826">
        <v>4</v>
      </c>
      <c r="AK826" t="s">
        <v>180</v>
      </c>
    </row>
    <row r="827" spans="1:37" x14ac:dyDescent="0.25">
      <c r="A827" t="s">
        <v>602</v>
      </c>
      <c r="B827" t="s">
        <v>15</v>
      </c>
      <c r="C827" t="s">
        <v>448</v>
      </c>
      <c r="D827" t="s">
        <v>1866</v>
      </c>
      <c r="E827" t="s">
        <v>1884</v>
      </c>
      <c r="F827" t="s">
        <v>2246</v>
      </c>
      <c r="G827" t="s">
        <v>1888</v>
      </c>
      <c r="H827" t="s">
        <v>1869</v>
      </c>
      <c r="I827" t="s">
        <v>1881</v>
      </c>
      <c r="J827" t="s">
        <v>1866</v>
      </c>
      <c r="K827" t="s">
        <v>1871</v>
      </c>
      <c r="L827" t="s">
        <v>1871</v>
      </c>
      <c r="M827" t="s">
        <v>1871</v>
      </c>
      <c r="N827" t="s">
        <v>1873</v>
      </c>
      <c r="O827" t="s">
        <v>1873</v>
      </c>
      <c r="P827" t="s">
        <v>1875</v>
      </c>
      <c r="Q827" t="s">
        <v>1873</v>
      </c>
      <c r="R827" t="s">
        <v>1871</v>
      </c>
      <c r="S827" t="s">
        <v>2680</v>
      </c>
      <c r="U827" t="s">
        <v>1866</v>
      </c>
      <c r="V827" t="s">
        <v>1877</v>
      </c>
      <c r="W827">
        <v>0</v>
      </c>
      <c r="X827">
        <v>3</v>
      </c>
      <c r="Y827">
        <v>1</v>
      </c>
      <c r="Z827">
        <v>2</v>
      </c>
      <c r="AA827">
        <v>1</v>
      </c>
      <c r="AB827">
        <v>1</v>
      </c>
      <c r="AC827">
        <v>5</v>
      </c>
      <c r="AD827">
        <v>5</v>
      </c>
      <c r="AE827">
        <v>5</v>
      </c>
      <c r="AF827">
        <v>3</v>
      </c>
      <c r="AG827">
        <v>3</v>
      </c>
      <c r="AH827">
        <v>1</v>
      </c>
      <c r="AI827">
        <v>3</v>
      </c>
      <c r="AJ827">
        <v>5</v>
      </c>
      <c r="AK827" t="s">
        <v>602</v>
      </c>
    </row>
    <row r="828" spans="1:37" x14ac:dyDescent="0.25">
      <c r="A828" t="s">
        <v>1444</v>
      </c>
      <c r="B828" t="s">
        <v>33</v>
      </c>
      <c r="C828" t="s">
        <v>524</v>
      </c>
      <c r="D828" t="s">
        <v>1866</v>
      </c>
      <c r="E828" t="s">
        <v>1879</v>
      </c>
      <c r="F828" t="s">
        <v>2199</v>
      </c>
      <c r="G828" t="s">
        <v>1868</v>
      </c>
      <c r="H828" t="s">
        <v>1869</v>
      </c>
      <c r="I828" t="s">
        <v>1870</v>
      </c>
      <c r="J828" t="s">
        <v>1882</v>
      </c>
      <c r="K828" t="s">
        <v>1872</v>
      </c>
      <c r="L828" t="s">
        <v>1872</v>
      </c>
      <c r="M828" t="s">
        <v>1873</v>
      </c>
      <c r="N828" t="s">
        <v>1872</v>
      </c>
      <c r="O828" t="s">
        <v>1872</v>
      </c>
      <c r="P828" t="s">
        <v>1873</v>
      </c>
      <c r="Q828" t="s">
        <v>1872</v>
      </c>
      <c r="R828" t="s">
        <v>1872</v>
      </c>
      <c r="V828" t="s">
        <v>1877</v>
      </c>
      <c r="W828">
        <v>0</v>
      </c>
      <c r="X828">
        <v>4</v>
      </c>
      <c r="Y828">
        <v>1</v>
      </c>
      <c r="Z828">
        <v>2</v>
      </c>
      <c r="AA828">
        <v>2</v>
      </c>
      <c r="AC828">
        <v>4</v>
      </c>
      <c r="AD828">
        <v>4</v>
      </c>
      <c r="AE828">
        <v>3</v>
      </c>
      <c r="AF828">
        <v>4</v>
      </c>
      <c r="AG828">
        <v>4</v>
      </c>
      <c r="AH828">
        <v>3</v>
      </c>
      <c r="AI828">
        <v>4</v>
      </c>
      <c r="AJ828">
        <v>4</v>
      </c>
      <c r="AK828" t="s">
        <v>1444</v>
      </c>
    </row>
    <row r="829" spans="1:37" x14ac:dyDescent="0.25">
      <c r="A829" t="s">
        <v>932</v>
      </c>
      <c r="B829" t="s">
        <v>35</v>
      </c>
      <c r="C829" t="s">
        <v>822</v>
      </c>
      <c r="D829" t="s">
        <v>1877</v>
      </c>
      <c r="E829" t="s">
        <v>1879</v>
      </c>
      <c r="F829" t="s">
        <v>2199</v>
      </c>
      <c r="G829" t="s">
        <v>1868</v>
      </c>
      <c r="H829" t="s">
        <v>1869</v>
      </c>
      <c r="I829" t="s">
        <v>1883</v>
      </c>
      <c r="J829" t="s">
        <v>1886</v>
      </c>
      <c r="K829" t="s">
        <v>1872</v>
      </c>
      <c r="L829" t="s">
        <v>1872</v>
      </c>
      <c r="M829" t="s">
        <v>1872</v>
      </c>
      <c r="N829" t="s">
        <v>1872</v>
      </c>
      <c r="O829" t="s">
        <v>1872</v>
      </c>
      <c r="P829" t="s">
        <v>1872</v>
      </c>
      <c r="Q829" t="s">
        <v>1872</v>
      </c>
      <c r="R829" t="s">
        <v>1872</v>
      </c>
      <c r="U829" t="s">
        <v>1877</v>
      </c>
      <c r="V829" t="s">
        <v>1877</v>
      </c>
      <c r="W829">
        <v>1</v>
      </c>
      <c r="X829">
        <v>4</v>
      </c>
      <c r="Y829">
        <v>1</v>
      </c>
      <c r="Z829">
        <v>2</v>
      </c>
      <c r="AA829">
        <v>2</v>
      </c>
      <c r="AB829">
        <v>3</v>
      </c>
      <c r="AC829">
        <v>4</v>
      </c>
      <c r="AD829">
        <v>4</v>
      </c>
      <c r="AE829">
        <v>4</v>
      </c>
      <c r="AF829">
        <v>4</v>
      </c>
      <c r="AG829">
        <v>4</v>
      </c>
      <c r="AH829">
        <v>4</v>
      </c>
      <c r="AI829">
        <v>4</v>
      </c>
      <c r="AJ829">
        <v>4</v>
      </c>
      <c r="AK829" t="s">
        <v>932</v>
      </c>
    </row>
    <row r="830" spans="1:37" x14ac:dyDescent="0.25">
      <c r="A830" t="s">
        <v>758</v>
      </c>
      <c r="B830" t="s">
        <v>41</v>
      </c>
      <c r="C830" t="s">
        <v>757</v>
      </c>
      <c r="D830" t="s">
        <v>1866</v>
      </c>
      <c r="E830" t="s">
        <v>1867</v>
      </c>
      <c r="F830" t="s">
        <v>2246</v>
      </c>
      <c r="G830" t="s">
        <v>1868</v>
      </c>
      <c r="H830" t="s">
        <v>1869</v>
      </c>
      <c r="I830" t="s">
        <v>1883</v>
      </c>
      <c r="J830" t="s">
        <v>1866</v>
      </c>
      <c r="K830" t="s">
        <v>1872</v>
      </c>
      <c r="L830" t="s">
        <v>1871</v>
      </c>
      <c r="M830" t="s">
        <v>1872</v>
      </c>
      <c r="N830" t="s">
        <v>1873</v>
      </c>
      <c r="O830" t="s">
        <v>1872</v>
      </c>
      <c r="P830" t="s">
        <v>1872</v>
      </c>
      <c r="Q830" t="s">
        <v>1872</v>
      </c>
      <c r="R830" t="s">
        <v>1871</v>
      </c>
      <c r="S830" t="s">
        <v>2681</v>
      </c>
      <c r="U830" t="s">
        <v>1877</v>
      </c>
      <c r="V830" t="s">
        <v>1866</v>
      </c>
      <c r="W830">
        <v>0</v>
      </c>
      <c r="X830">
        <v>5</v>
      </c>
      <c r="Y830">
        <v>1</v>
      </c>
      <c r="Z830">
        <v>2</v>
      </c>
      <c r="AA830">
        <v>2</v>
      </c>
      <c r="AB830">
        <v>3</v>
      </c>
      <c r="AC830">
        <v>4</v>
      </c>
      <c r="AD830">
        <v>5</v>
      </c>
      <c r="AE830">
        <v>4</v>
      </c>
      <c r="AF830">
        <v>3</v>
      </c>
      <c r="AG830">
        <v>4</v>
      </c>
      <c r="AH830">
        <v>4</v>
      </c>
      <c r="AI830">
        <v>4</v>
      </c>
      <c r="AJ830">
        <v>5</v>
      </c>
      <c r="AK830" t="s">
        <v>758</v>
      </c>
    </row>
    <row r="831" spans="1:37" x14ac:dyDescent="0.25">
      <c r="A831" t="s">
        <v>758</v>
      </c>
      <c r="B831" t="s">
        <v>41</v>
      </c>
      <c r="C831" t="s">
        <v>757</v>
      </c>
      <c r="D831" t="s">
        <v>1866</v>
      </c>
      <c r="E831" t="s">
        <v>1879</v>
      </c>
      <c r="F831" t="s">
        <v>2682</v>
      </c>
      <c r="G831" t="s">
        <v>1868</v>
      </c>
      <c r="H831" t="s">
        <v>1887</v>
      </c>
      <c r="I831" t="s">
        <v>1883</v>
      </c>
      <c r="J831" t="s">
        <v>1882</v>
      </c>
      <c r="K831" t="s">
        <v>1871</v>
      </c>
      <c r="L831" t="s">
        <v>1873</v>
      </c>
      <c r="M831" t="s">
        <v>1873</v>
      </c>
      <c r="N831" t="s">
        <v>1873</v>
      </c>
      <c r="O831" t="s">
        <v>1873</v>
      </c>
      <c r="P831" t="s">
        <v>1873</v>
      </c>
      <c r="Q831" t="s">
        <v>1873</v>
      </c>
      <c r="R831" t="s">
        <v>1873</v>
      </c>
      <c r="U831" t="s">
        <v>1866</v>
      </c>
      <c r="V831" t="s">
        <v>1866</v>
      </c>
      <c r="W831">
        <v>0</v>
      </c>
      <c r="X831">
        <v>4</v>
      </c>
      <c r="Y831">
        <v>1</v>
      </c>
      <c r="AA831">
        <v>2</v>
      </c>
      <c r="AB831">
        <v>1</v>
      </c>
      <c r="AC831">
        <v>5</v>
      </c>
      <c r="AD831">
        <v>3</v>
      </c>
      <c r="AE831">
        <v>3</v>
      </c>
      <c r="AF831">
        <v>3</v>
      </c>
      <c r="AG831">
        <v>3</v>
      </c>
      <c r="AH831">
        <v>3</v>
      </c>
      <c r="AI831">
        <v>3</v>
      </c>
      <c r="AJ831">
        <v>3</v>
      </c>
      <c r="AK831" t="s">
        <v>758</v>
      </c>
    </row>
    <row r="832" spans="1:37" x14ac:dyDescent="0.25">
      <c r="A832" t="s">
        <v>758</v>
      </c>
      <c r="B832" t="s">
        <v>41</v>
      </c>
      <c r="C832" t="s">
        <v>757</v>
      </c>
      <c r="D832" t="s">
        <v>1877</v>
      </c>
      <c r="E832" t="s">
        <v>1879</v>
      </c>
      <c r="F832" t="s">
        <v>2226</v>
      </c>
      <c r="G832" t="s">
        <v>1878</v>
      </c>
      <c r="H832" t="s">
        <v>1880</v>
      </c>
      <c r="I832" t="s">
        <v>1870</v>
      </c>
      <c r="J832" t="s">
        <v>1882</v>
      </c>
      <c r="K832" t="s">
        <v>1872</v>
      </c>
      <c r="L832" t="s">
        <v>1872</v>
      </c>
      <c r="M832" t="s">
        <v>1873</v>
      </c>
      <c r="N832" t="s">
        <v>1873</v>
      </c>
      <c r="O832" t="s">
        <v>1872</v>
      </c>
      <c r="P832" t="s">
        <v>1872</v>
      </c>
      <c r="Q832" t="s">
        <v>1872</v>
      </c>
      <c r="R832" t="s">
        <v>1872</v>
      </c>
      <c r="U832" t="s">
        <v>1877</v>
      </c>
      <c r="V832" t="s">
        <v>1877</v>
      </c>
      <c r="W832">
        <v>1</v>
      </c>
      <c r="X832">
        <v>4</v>
      </c>
      <c r="Y832">
        <v>1</v>
      </c>
      <c r="Z832">
        <v>3</v>
      </c>
      <c r="AA832">
        <v>3</v>
      </c>
      <c r="AB832">
        <v>3</v>
      </c>
      <c r="AC832">
        <v>4</v>
      </c>
      <c r="AD832">
        <v>4</v>
      </c>
      <c r="AE832">
        <v>3</v>
      </c>
      <c r="AF832">
        <v>3</v>
      </c>
      <c r="AG832">
        <v>4</v>
      </c>
      <c r="AH832">
        <v>4</v>
      </c>
      <c r="AI832">
        <v>4</v>
      </c>
      <c r="AJ832">
        <v>4</v>
      </c>
      <c r="AK832" t="s">
        <v>758</v>
      </c>
    </row>
    <row r="833" spans="1:37" x14ac:dyDescent="0.25">
      <c r="A833" t="s">
        <v>190</v>
      </c>
      <c r="B833" t="s">
        <v>47</v>
      </c>
      <c r="C833" t="s">
        <v>472</v>
      </c>
      <c r="D833" t="s">
        <v>1877</v>
      </c>
      <c r="E833" t="s">
        <v>1884</v>
      </c>
      <c r="F833" t="s">
        <v>2421</v>
      </c>
      <c r="G833" t="s">
        <v>1868</v>
      </c>
      <c r="H833" t="s">
        <v>1869</v>
      </c>
      <c r="I833" t="s">
        <v>1870</v>
      </c>
      <c r="J833" t="s">
        <v>1882</v>
      </c>
      <c r="K833" t="s">
        <v>1873</v>
      </c>
      <c r="L833" t="s">
        <v>1873</v>
      </c>
      <c r="M833" t="s">
        <v>1873</v>
      </c>
      <c r="N833" t="s">
        <v>1873</v>
      </c>
      <c r="O833" t="s">
        <v>1873</v>
      </c>
      <c r="P833" t="s">
        <v>1873</v>
      </c>
      <c r="Q833" t="s">
        <v>1872</v>
      </c>
      <c r="R833" t="s">
        <v>1872</v>
      </c>
      <c r="U833" t="s">
        <v>1876</v>
      </c>
      <c r="V833" t="s">
        <v>1877</v>
      </c>
      <c r="W833">
        <v>1</v>
      </c>
      <c r="X833">
        <v>3</v>
      </c>
      <c r="Y833">
        <v>1</v>
      </c>
      <c r="Z833">
        <v>2</v>
      </c>
      <c r="AA833">
        <v>2</v>
      </c>
      <c r="AB833">
        <v>2</v>
      </c>
      <c r="AC833">
        <v>3</v>
      </c>
      <c r="AD833">
        <v>3</v>
      </c>
      <c r="AE833">
        <v>3</v>
      </c>
      <c r="AF833">
        <v>3</v>
      </c>
      <c r="AG833">
        <v>3</v>
      </c>
      <c r="AH833">
        <v>3</v>
      </c>
      <c r="AI833">
        <v>4</v>
      </c>
      <c r="AJ833">
        <v>4</v>
      </c>
      <c r="AK833" t="s">
        <v>190</v>
      </c>
    </row>
    <row r="834" spans="1:37" x14ac:dyDescent="0.25">
      <c r="A834" t="s">
        <v>1047</v>
      </c>
      <c r="B834" t="s">
        <v>47</v>
      </c>
      <c r="C834" t="s">
        <v>1046</v>
      </c>
      <c r="D834" t="s">
        <v>1877</v>
      </c>
      <c r="E834" t="s">
        <v>1884</v>
      </c>
      <c r="F834" t="s">
        <v>2196</v>
      </c>
      <c r="G834" t="s">
        <v>1888</v>
      </c>
      <c r="H834" t="s">
        <v>1869</v>
      </c>
      <c r="I834" t="s">
        <v>1870</v>
      </c>
      <c r="J834" t="s">
        <v>1882</v>
      </c>
      <c r="K834" t="s">
        <v>1872</v>
      </c>
      <c r="L834" t="s">
        <v>1872</v>
      </c>
      <c r="M834" t="s">
        <v>1872</v>
      </c>
      <c r="N834" t="s">
        <v>1872</v>
      </c>
      <c r="O834" t="s">
        <v>1872</v>
      </c>
      <c r="P834" t="s">
        <v>1872</v>
      </c>
      <c r="Q834" t="s">
        <v>1872</v>
      </c>
      <c r="R834" t="s">
        <v>1872</v>
      </c>
      <c r="U834" t="s">
        <v>1877</v>
      </c>
      <c r="V834" t="s">
        <v>1877</v>
      </c>
      <c r="W834">
        <v>1</v>
      </c>
      <c r="X834">
        <v>3</v>
      </c>
      <c r="Y834">
        <v>1</v>
      </c>
      <c r="Z834">
        <v>2</v>
      </c>
      <c r="AA834">
        <v>1</v>
      </c>
      <c r="AB834">
        <v>3</v>
      </c>
      <c r="AC834">
        <v>4</v>
      </c>
      <c r="AD834">
        <v>4</v>
      </c>
      <c r="AE834">
        <v>4</v>
      </c>
      <c r="AF834">
        <v>4</v>
      </c>
      <c r="AG834">
        <v>4</v>
      </c>
      <c r="AH834">
        <v>4</v>
      </c>
      <c r="AI834">
        <v>4</v>
      </c>
      <c r="AJ834">
        <v>4</v>
      </c>
      <c r="AK834" t="s">
        <v>1047</v>
      </c>
    </row>
    <row r="835" spans="1:37" x14ac:dyDescent="0.25">
      <c r="A835" t="s">
        <v>963</v>
      </c>
      <c r="B835" t="s">
        <v>49</v>
      </c>
      <c r="C835" t="s">
        <v>448</v>
      </c>
      <c r="D835" t="s">
        <v>1877</v>
      </c>
      <c r="E835" t="s">
        <v>1884</v>
      </c>
      <c r="F835" t="s">
        <v>2218</v>
      </c>
      <c r="G835" t="s">
        <v>1878</v>
      </c>
      <c r="H835" t="s">
        <v>1869</v>
      </c>
      <c r="I835" t="s">
        <v>1883</v>
      </c>
      <c r="J835" t="s">
        <v>1882</v>
      </c>
      <c r="K835" t="s">
        <v>1871</v>
      </c>
      <c r="L835" t="s">
        <v>1871</v>
      </c>
      <c r="M835" t="s">
        <v>1871</v>
      </c>
      <c r="N835" t="s">
        <v>1871</v>
      </c>
      <c r="O835" t="s">
        <v>1872</v>
      </c>
      <c r="P835" t="s">
        <v>1872</v>
      </c>
      <c r="Q835" t="s">
        <v>1871</v>
      </c>
      <c r="R835" t="s">
        <v>1871</v>
      </c>
      <c r="U835" t="s">
        <v>1877</v>
      </c>
      <c r="V835" t="s">
        <v>1877</v>
      </c>
      <c r="W835">
        <v>1</v>
      </c>
      <c r="X835">
        <v>3</v>
      </c>
      <c r="Y835">
        <v>1</v>
      </c>
      <c r="Z835">
        <v>2</v>
      </c>
      <c r="AA835">
        <v>3</v>
      </c>
      <c r="AB835">
        <v>3</v>
      </c>
      <c r="AC835">
        <v>5</v>
      </c>
      <c r="AD835">
        <v>5</v>
      </c>
      <c r="AE835">
        <v>5</v>
      </c>
      <c r="AF835">
        <v>5</v>
      </c>
      <c r="AG835">
        <v>4</v>
      </c>
      <c r="AH835">
        <v>4</v>
      </c>
      <c r="AI835">
        <v>5</v>
      </c>
      <c r="AJ835">
        <v>5</v>
      </c>
      <c r="AK835" t="s">
        <v>963</v>
      </c>
    </row>
    <row r="836" spans="1:37" x14ac:dyDescent="0.25">
      <c r="A836" t="s">
        <v>644</v>
      </c>
      <c r="B836" t="s">
        <v>62</v>
      </c>
      <c r="C836" t="s">
        <v>374</v>
      </c>
      <c r="D836" t="s">
        <v>1877</v>
      </c>
      <c r="E836" t="s">
        <v>1884</v>
      </c>
      <c r="F836" t="s">
        <v>2199</v>
      </c>
      <c r="G836" t="s">
        <v>1868</v>
      </c>
      <c r="H836" t="s">
        <v>1880</v>
      </c>
      <c r="I836" t="s">
        <v>1881</v>
      </c>
      <c r="J836" t="s">
        <v>1882</v>
      </c>
      <c r="K836" t="s">
        <v>1872</v>
      </c>
      <c r="L836" t="s">
        <v>1872</v>
      </c>
      <c r="M836" t="s">
        <v>1872</v>
      </c>
      <c r="N836" t="s">
        <v>1872</v>
      </c>
      <c r="O836" t="s">
        <v>1872</v>
      </c>
      <c r="P836" t="s">
        <v>1872</v>
      </c>
      <c r="Q836" t="s">
        <v>1872</v>
      </c>
      <c r="R836" t="s">
        <v>1872</v>
      </c>
      <c r="U836" t="s">
        <v>1877</v>
      </c>
      <c r="V836" t="s">
        <v>1877</v>
      </c>
      <c r="W836">
        <v>1</v>
      </c>
      <c r="X836">
        <v>3</v>
      </c>
      <c r="Y836">
        <v>1</v>
      </c>
      <c r="Z836">
        <v>3</v>
      </c>
      <c r="AA836">
        <v>2</v>
      </c>
      <c r="AB836">
        <v>3</v>
      </c>
      <c r="AC836">
        <v>4</v>
      </c>
      <c r="AD836">
        <v>4</v>
      </c>
      <c r="AE836">
        <v>4</v>
      </c>
      <c r="AF836">
        <v>4</v>
      </c>
      <c r="AG836">
        <v>4</v>
      </c>
      <c r="AH836">
        <v>4</v>
      </c>
      <c r="AI836">
        <v>4</v>
      </c>
      <c r="AJ836">
        <v>4</v>
      </c>
      <c r="AK836" t="s">
        <v>644</v>
      </c>
    </row>
    <row r="837" spans="1:37" x14ac:dyDescent="0.25">
      <c r="A837" t="s">
        <v>194</v>
      </c>
      <c r="B837" t="s">
        <v>62</v>
      </c>
      <c r="C837" t="s">
        <v>450</v>
      </c>
      <c r="D837" t="s">
        <v>1877</v>
      </c>
      <c r="E837" t="s">
        <v>1884</v>
      </c>
      <c r="F837" t="s">
        <v>2199</v>
      </c>
      <c r="G837" t="s">
        <v>1888</v>
      </c>
      <c r="H837" t="s">
        <v>1887</v>
      </c>
      <c r="I837" t="s">
        <v>1870</v>
      </c>
      <c r="J837" t="s">
        <v>1866</v>
      </c>
      <c r="K837" t="s">
        <v>1873</v>
      </c>
      <c r="L837" t="s">
        <v>1873</v>
      </c>
      <c r="M837" t="s">
        <v>1873</v>
      </c>
      <c r="N837" t="s">
        <v>1873</v>
      </c>
      <c r="O837" t="s">
        <v>1873</v>
      </c>
      <c r="P837" t="s">
        <v>1873</v>
      </c>
      <c r="Q837" t="s">
        <v>1873</v>
      </c>
      <c r="R837" t="s">
        <v>1873</v>
      </c>
      <c r="V837" t="s">
        <v>1877</v>
      </c>
      <c r="W837">
        <v>1</v>
      </c>
      <c r="X837">
        <v>3</v>
      </c>
      <c r="Y837">
        <v>1</v>
      </c>
      <c r="AA837">
        <v>1</v>
      </c>
      <c r="AC837">
        <v>3</v>
      </c>
      <c r="AD837">
        <v>3</v>
      </c>
      <c r="AE837">
        <v>3</v>
      </c>
      <c r="AF837">
        <v>3</v>
      </c>
      <c r="AG837">
        <v>3</v>
      </c>
      <c r="AH837">
        <v>3</v>
      </c>
      <c r="AI837">
        <v>3</v>
      </c>
      <c r="AJ837">
        <v>3</v>
      </c>
      <c r="AK837" t="s">
        <v>194</v>
      </c>
    </row>
    <row r="838" spans="1:37" x14ac:dyDescent="0.25">
      <c r="A838" t="s">
        <v>194</v>
      </c>
      <c r="B838" t="s">
        <v>62</v>
      </c>
      <c r="C838" t="s">
        <v>450</v>
      </c>
      <c r="D838" t="s">
        <v>1877</v>
      </c>
      <c r="E838" t="s">
        <v>1884</v>
      </c>
      <c r="F838" t="s">
        <v>2231</v>
      </c>
      <c r="G838" t="s">
        <v>1878</v>
      </c>
      <c r="H838" t="s">
        <v>1880</v>
      </c>
      <c r="I838" t="s">
        <v>1883</v>
      </c>
      <c r="J838" t="s">
        <v>1882</v>
      </c>
      <c r="K838" t="s">
        <v>1871</v>
      </c>
      <c r="L838" t="s">
        <v>1871</v>
      </c>
      <c r="M838" t="s">
        <v>1871</v>
      </c>
      <c r="N838" t="s">
        <v>1871</v>
      </c>
      <c r="O838" t="s">
        <v>1871</v>
      </c>
      <c r="P838" t="s">
        <v>1873</v>
      </c>
      <c r="Q838" t="s">
        <v>1871</v>
      </c>
      <c r="R838" t="s">
        <v>1871</v>
      </c>
      <c r="U838" t="s">
        <v>1877</v>
      </c>
      <c r="V838" t="s">
        <v>1877</v>
      </c>
      <c r="W838">
        <v>1</v>
      </c>
      <c r="X838">
        <v>3</v>
      </c>
      <c r="Y838">
        <v>1</v>
      </c>
      <c r="Z838">
        <v>3</v>
      </c>
      <c r="AA838">
        <v>3</v>
      </c>
      <c r="AB838">
        <v>3</v>
      </c>
      <c r="AC838">
        <v>5</v>
      </c>
      <c r="AD838">
        <v>5</v>
      </c>
      <c r="AE838">
        <v>5</v>
      </c>
      <c r="AF838">
        <v>5</v>
      </c>
      <c r="AG838">
        <v>5</v>
      </c>
      <c r="AH838">
        <v>3</v>
      </c>
      <c r="AI838">
        <v>5</v>
      </c>
      <c r="AJ838">
        <v>5</v>
      </c>
      <c r="AK838" t="s">
        <v>194</v>
      </c>
    </row>
    <row r="839" spans="1:37" x14ac:dyDescent="0.25">
      <c r="A839" t="s">
        <v>1622</v>
      </c>
      <c r="B839" t="s">
        <v>62</v>
      </c>
      <c r="C839" t="s">
        <v>464</v>
      </c>
      <c r="D839" t="s">
        <v>1866</v>
      </c>
      <c r="E839" t="s">
        <v>1879</v>
      </c>
      <c r="F839" t="s">
        <v>2231</v>
      </c>
      <c r="G839" t="s">
        <v>1868</v>
      </c>
      <c r="H839" t="s">
        <v>1869</v>
      </c>
      <c r="I839" t="s">
        <v>1870</v>
      </c>
      <c r="J839" t="s">
        <v>1866</v>
      </c>
      <c r="K839" t="s">
        <v>1871</v>
      </c>
      <c r="L839" t="s">
        <v>1871</v>
      </c>
      <c r="M839" t="s">
        <v>1872</v>
      </c>
      <c r="N839" t="s">
        <v>1873</v>
      </c>
      <c r="O839" t="s">
        <v>1873</v>
      </c>
      <c r="P839" t="s">
        <v>1873</v>
      </c>
      <c r="Q839" t="s">
        <v>1871</v>
      </c>
      <c r="R839" t="s">
        <v>1872</v>
      </c>
      <c r="U839" t="s">
        <v>1877</v>
      </c>
      <c r="V839" t="s">
        <v>1877</v>
      </c>
      <c r="W839">
        <v>0</v>
      </c>
      <c r="X839">
        <v>4</v>
      </c>
      <c r="Y839">
        <v>1</v>
      </c>
      <c r="Z839">
        <v>2</v>
      </c>
      <c r="AA839">
        <v>2</v>
      </c>
      <c r="AB839">
        <v>3</v>
      </c>
      <c r="AC839">
        <v>5</v>
      </c>
      <c r="AD839">
        <v>5</v>
      </c>
      <c r="AE839">
        <v>4</v>
      </c>
      <c r="AF839">
        <v>3</v>
      </c>
      <c r="AG839">
        <v>3</v>
      </c>
      <c r="AH839">
        <v>3</v>
      </c>
      <c r="AI839">
        <v>5</v>
      </c>
      <c r="AJ839">
        <v>4</v>
      </c>
      <c r="AK839" t="s">
        <v>1622</v>
      </c>
    </row>
    <row r="840" spans="1:37" x14ac:dyDescent="0.25">
      <c r="A840" t="s">
        <v>196</v>
      </c>
      <c r="B840" t="s">
        <v>66</v>
      </c>
      <c r="C840" t="s">
        <v>448</v>
      </c>
      <c r="D840" t="s">
        <v>1877</v>
      </c>
      <c r="E840" t="s">
        <v>1884</v>
      </c>
      <c r="F840" t="s">
        <v>2204</v>
      </c>
      <c r="G840" t="s">
        <v>1878</v>
      </c>
      <c r="H840" t="s">
        <v>1880</v>
      </c>
      <c r="I840" t="s">
        <v>1870</v>
      </c>
      <c r="J840" t="s">
        <v>1866</v>
      </c>
      <c r="K840" t="s">
        <v>1871</v>
      </c>
      <c r="L840" t="s">
        <v>1871</v>
      </c>
      <c r="M840" t="s">
        <v>1872</v>
      </c>
      <c r="N840" t="s">
        <v>1873</v>
      </c>
      <c r="O840" t="s">
        <v>1873</v>
      </c>
      <c r="P840" t="s">
        <v>1872</v>
      </c>
      <c r="Q840" t="s">
        <v>1872</v>
      </c>
      <c r="R840" t="s">
        <v>1872</v>
      </c>
      <c r="U840" t="s">
        <v>1877</v>
      </c>
      <c r="V840" t="s">
        <v>1877</v>
      </c>
      <c r="W840">
        <v>1</v>
      </c>
      <c r="X840">
        <v>3</v>
      </c>
      <c r="Y840">
        <v>1</v>
      </c>
      <c r="Z840">
        <v>3</v>
      </c>
      <c r="AA840">
        <v>3</v>
      </c>
      <c r="AB840">
        <v>3</v>
      </c>
      <c r="AC840">
        <v>5</v>
      </c>
      <c r="AD840">
        <v>5</v>
      </c>
      <c r="AE840">
        <v>4</v>
      </c>
      <c r="AF840">
        <v>3</v>
      </c>
      <c r="AG840">
        <v>3</v>
      </c>
      <c r="AH840">
        <v>4</v>
      </c>
      <c r="AI840">
        <v>4</v>
      </c>
      <c r="AJ840">
        <v>4</v>
      </c>
      <c r="AK840" t="s">
        <v>196</v>
      </c>
    </row>
    <row r="841" spans="1:37" x14ac:dyDescent="0.25">
      <c r="A841" t="s">
        <v>1297</v>
      </c>
      <c r="B841" t="s">
        <v>68</v>
      </c>
      <c r="C841" t="s">
        <v>365</v>
      </c>
      <c r="D841" t="s">
        <v>1866</v>
      </c>
      <c r="E841" t="s">
        <v>1884</v>
      </c>
      <c r="F841" t="s">
        <v>2199</v>
      </c>
      <c r="G841" t="s">
        <v>1868</v>
      </c>
      <c r="H841" t="s">
        <v>1880</v>
      </c>
      <c r="I841" t="s">
        <v>1870</v>
      </c>
      <c r="J841" t="s">
        <v>1882</v>
      </c>
      <c r="K841" t="s">
        <v>1872</v>
      </c>
      <c r="L841" t="s">
        <v>1872</v>
      </c>
      <c r="M841" t="s">
        <v>1872</v>
      </c>
      <c r="N841" t="s">
        <v>1872</v>
      </c>
      <c r="O841" t="s">
        <v>1873</v>
      </c>
      <c r="P841" t="s">
        <v>1872</v>
      </c>
      <c r="Q841" t="s">
        <v>1871</v>
      </c>
      <c r="R841" t="s">
        <v>1872</v>
      </c>
      <c r="U841" t="s">
        <v>1877</v>
      </c>
      <c r="V841" t="s">
        <v>1877</v>
      </c>
      <c r="W841">
        <v>0</v>
      </c>
      <c r="X841">
        <v>3</v>
      </c>
      <c r="Y841">
        <v>1</v>
      </c>
      <c r="Z841">
        <v>3</v>
      </c>
      <c r="AA841">
        <v>2</v>
      </c>
      <c r="AB841">
        <v>3</v>
      </c>
      <c r="AC841">
        <v>4</v>
      </c>
      <c r="AD841">
        <v>4</v>
      </c>
      <c r="AE841">
        <v>4</v>
      </c>
      <c r="AF841">
        <v>4</v>
      </c>
      <c r="AG841">
        <v>3</v>
      </c>
      <c r="AH841">
        <v>4</v>
      </c>
      <c r="AI841">
        <v>5</v>
      </c>
      <c r="AJ841">
        <v>4</v>
      </c>
      <c r="AK841" t="s">
        <v>1297</v>
      </c>
    </row>
    <row r="842" spans="1:37" x14ac:dyDescent="0.25">
      <c r="A842" t="s">
        <v>1297</v>
      </c>
      <c r="B842" t="s">
        <v>68</v>
      </c>
      <c r="C842" t="s">
        <v>365</v>
      </c>
      <c r="D842" t="s">
        <v>1877</v>
      </c>
      <c r="E842" t="s">
        <v>1884</v>
      </c>
      <c r="F842" t="s">
        <v>2199</v>
      </c>
      <c r="G842" t="s">
        <v>1868</v>
      </c>
      <c r="H842" t="s">
        <v>1887</v>
      </c>
      <c r="I842" t="s">
        <v>1870</v>
      </c>
      <c r="J842" t="s">
        <v>1882</v>
      </c>
      <c r="K842" t="s">
        <v>1873</v>
      </c>
      <c r="L842" t="s">
        <v>1873</v>
      </c>
      <c r="M842" t="s">
        <v>1873</v>
      </c>
      <c r="N842" t="s">
        <v>1873</v>
      </c>
      <c r="O842" t="s">
        <v>1873</v>
      </c>
      <c r="P842" t="s">
        <v>1873</v>
      </c>
      <c r="Q842" t="s">
        <v>1873</v>
      </c>
      <c r="R842" t="s">
        <v>1873</v>
      </c>
      <c r="U842" t="s">
        <v>1876</v>
      </c>
      <c r="V842" t="s">
        <v>1877</v>
      </c>
      <c r="W842">
        <v>1</v>
      </c>
      <c r="X842">
        <v>3</v>
      </c>
      <c r="Y842">
        <v>1</v>
      </c>
      <c r="AA842">
        <v>2</v>
      </c>
      <c r="AB842">
        <v>2</v>
      </c>
      <c r="AC842">
        <v>3</v>
      </c>
      <c r="AD842">
        <v>3</v>
      </c>
      <c r="AE842">
        <v>3</v>
      </c>
      <c r="AF842">
        <v>3</v>
      </c>
      <c r="AG842">
        <v>3</v>
      </c>
      <c r="AH842">
        <v>3</v>
      </c>
      <c r="AI842">
        <v>3</v>
      </c>
      <c r="AJ842">
        <v>3</v>
      </c>
      <c r="AK842" t="s">
        <v>1297</v>
      </c>
    </row>
    <row r="843" spans="1:37" x14ac:dyDescent="0.25">
      <c r="A843" t="s">
        <v>1299</v>
      </c>
      <c r="B843" t="s">
        <v>68</v>
      </c>
      <c r="C843" t="s">
        <v>406</v>
      </c>
      <c r="D843" t="s">
        <v>1877</v>
      </c>
      <c r="E843" t="s">
        <v>1879</v>
      </c>
      <c r="F843" t="s">
        <v>2231</v>
      </c>
      <c r="G843" t="s">
        <v>1868</v>
      </c>
      <c r="H843" t="s">
        <v>1869</v>
      </c>
      <c r="I843" t="s">
        <v>1870</v>
      </c>
      <c r="J843" t="s">
        <v>1882</v>
      </c>
      <c r="K843" t="s">
        <v>1873</v>
      </c>
      <c r="L843" t="s">
        <v>1873</v>
      </c>
      <c r="M843" t="s">
        <v>1873</v>
      </c>
      <c r="N843" t="s">
        <v>1873</v>
      </c>
      <c r="O843" t="s">
        <v>1873</v>
      </c>
      <c r="P843" t="s">
        <v>1873</v>
      </c>
      <c r="Q843" t="s">
        <v>1873</v>
      </c>
      <c r="R843" t="s">
        <v>1873</v>
      </c>
      <c r="U843" t="s">
        <v>1877</v>
      </c>
      <c r="V843" t="s">
        <v>1877</v>
      </c>
      <c r="W843">
        <v>1</v>
      </c>
      <c r="X843">
        <v>4</v>
      </c>
      <c r="Y843">
        <v>1</v>
      </c>
      <c r="Z843">
        <v>2</v>
      </c>
      <c r="AA843">
        <v>2</v>
      </c>
      <c r="AB843">
        <v>3</v>
      </c>
      <c r="AC843">
        <v>3</v>
      </c>
      <c r="AD843">
        <v>3</v>
      </c>
      <c r="AE843">
        <v>3</v>
      </c>
      <c r="AF843">
        <v>3</v>
      </c>
      <c r="AG843">
        <v>3</v>
      </c>
      <c r="AH843">
        <v>3</v>
      </c>
      <c r="AI843">
        <v>3</v>
      </c>
      <c r="AJ843">
        <v>3</v>
      </c>
      <c r="AK843" t="s">
        <v>1299</v>
      </c>
    </row>
    <row r="844" spans="1:37" x14ac:dyDescent="0.25">
      <c r="A844" t="s">
        <v>1635</v>
      </c>
      <c r="B844" t="s">
        <v>69</v>
      </c>
      <c r="C844" t="s">
        <v>526</v>
      </c>
      <c r="D844" t="s">
        <v>1877</v>
      </c>
      <c r="E844" t="s">
        <v>1884</v>
      </c>
      <c r="F844" t="s">
        <v>2254</v>
      </c>
      <c r="G844" t="s">
        <v>1878</v>
      </c>
      <c r="H844" t="s">
        <v>1869</v>
      </c>
      <c r="I844" t="s">
        <v>1870</v>
      </c>
      <c r="J844" t="s">
        <v>1882</v>
      </c>
      <c r="K844" t="s">
        <v>1871</v>
      </c>
      <c r="L844" t="s">
        <v>1871</v>
      </c>
      <c r="M844" t="s">
        <v>1871</v>
      </c>
      <c r="N844" t="s">
        <v>1872</v>
      </c>
      <c r="O844" t="s">
        <v>1872</v>
      </c>
      <c r="P844" t="s">
        <v>1872</v>
      </c>
      <c r="Q844" t="s">
        <v>1872</v>
      </c>
      <c r="R844" t="s">
        <v>1872</v>
      </c>
      <c r="U844" t="s">
        <v>1877</v>
      </c>
      <c r="V844" t="s">
        <v>1877</v>
      </c>
      <c r="W844">
        <v>1</v>
      </c>
      <c r="X844">
        <v>3</v>
      </c>
      <c r="Y844">
        <v>1</v>
      </c>
      <c r="Z844">
        <v>2</v>
      </c>
      <c r="AA844">
        <v>3</v>
      </c>
      <c r="AB844">
        <v>3</v>
      </c>
      <c r="AC844">
        <v>5</v>
      </c>
      <c r="AD844">
        <v>5</v>
      </c>
      <c r="AE844">
        <v>5</v>
      </c>
      <c r="AF844">
        <v>4</v>
      </c>
      <c r="AG844">
        <v>4</v>
      </c>
      <c r="AH844">
        <v>4</v>
      </c>
      <c r="AI844">
        <v>4</v>
      </c>
      <c r="AJ844">
        <v>4</v>
      </c>
      <c r="AK844" t="s">
        <v>1635</v>
      </c>
    </row>
    <row r="845" spans="1:37" x14ac:dyDescent="0.25">
      <c r="A845" t="s">
        <v>1652</v>
      </c>
      <c r="B845" t="s">
        <v>72</v>
      </c>
      <c r="C845" t="s">
        <v>406</v>
      </c>
      <c r="D845" t="s">
        <v>1877</v>
      </c>
      <c r="E845" t="s">
        <v>1894</v>
      </c>
      <c r="F845" t="s">
        <v>2196</v>
      </c>
      <c r="G845" t="s">
        <v>1888</v>
      </c>
      <c r="H845" t="s">
        <v>1887</v>
      </c>
      <c r="I845" t="s">
        <v>1870</v>
      </c>
      <c r="J845" t="s">
        <v>1882</v>
      </c>
      <c r="K845" t="s">
        <v>1872</v>
      </c>
      <c r="L845" t="s">
        <v>1872</v>
      </c>
      <c r="M845" t="s">
        <v>1872</v>
      </c>
      <c r="N845" t="s">
        <v>1872</v>
      </c>
      <c r="O845" t="s">
        <v>1873</v>
      </c>
      <c r="P845" t="s">
        <v>1873</v>
      </c>
      <c r="Q845" t="s">
        <v>1874</v>
      </c>
      <c r="R845" t="s">
        <v>1872</v>
      </c>
      <c r="S845" t="s">
        <v>1877</v>
      </c>
      <c r="U845" t="s">
        <v>1877</v>
      </c>
      <c r="V845" t="s">
        <v>1877</v>
      </c>
      <c r="W845">
        <v>1</v>
      </c>
      <c r="X845">
        <v>1</v>
      </c>
      <c r="Y845">
        <v>1</v>
      </c>
      <c r="AA845">
        <v>1</v>
      </c>
      <c r="AB845">
        <v>3</v>
      </c>
      <c r="AC845">
        <v>4</v>
      </c>
      <c r="AD845">
        <v>4</v>
      </c>
      <c r="AE845">
        <v>4</v>
      </c>
      <c r="AF845">
        <v>4</v>
      </c>
      <c r="AG845">
        <v>3</v>
      </c>
      <c r="AH845">
        <v>3</v>
      </c>
      <c r="AI845">
        <v>2</v>
      </c>
      <c r="AJ845">
        <v>4</v>
      </c>
      <c r="AK845" t="s">
        <v>1652</v>
      </c>
    </row>
    <row r="846" spans="1:37" x14ac:dyDescent="0.25">
      <c r="A846" t="s">
        <v>1658</v>
      </c>
      <c r="B846" t="s">
        <v>73</v>
      </c>
      <c r="C846" t="s">
        <v>370</v>
      </c>
      <c r="D846" t="s">
        <v>1877</v>
      </c>
      <c r="E846" t="s">
        <v>1894</v>
      </c>
      <c r="F846" t="s">
        <v>2199</v>
      </c>
      <c r="G846" t="s">
        <v>1888</v>
      </c>
      <c r="H846" t="s">
        <v>1887</v>
      </c>
      <c r="I846" t="s">
        <v>1870</v>
      </c>
      <c r="J846" t="s">
        <v>1882</v>
      </c>
      <c r="K846" t="s">
        <v>1872</v>
      </c>
      <c r="L846" t="s">
        <v>1872</v>
      </c>
      <c r="M846" t="s">
        <v>1872</v>
      </c>
      <c r="N846" t="s">
        <v>1872</v>
      </c>
      <c r="O846" t="s">
        <v>1872</v>
      </c>
      <c r="P846" t="s">
        <v>1872</v>
      </c>
      <c r="Q846" t="s">
        <v>1872</v>
      </c>
      <c r="R846" t="s">
        <v>1872</v>
      </c>
      <c r="V846" t="s">
        <v>1877</v>
      </c>
      <c r="W846">
        <v>1</v>
      </c>
      <c r="X846">
        <v>1</v>
      </c>
      <c r="Y846">
        <v>1</v>
      </c>
      <c r="AA846">
        <v>1</v>
      </c>
      <c r="AC846">
        <v>4</v>
      </c>
      <c r="AD846">
        <v>4</v>
      </c>
      <c r="AE846">
        <v>4</v>
      </c>
      <c r="AF846">
        <v>4</v>
      </c>
      <c r="AG846">
        <v>4</v>
      </c>
      <c r="AH846">
        <v>4</v>
      </c>
      <c r="AI846">
        <v>4</v>
      </c>
      <c r="AJ846">
        <v>4</v>
      </c>
      <c r="AK846" t="s">
        <v>1658</v>
      </c>
    </row>
    <row r="847" spans="1:37" x14ac:dyDescent="0.25">
      <c r="A847" t="s">
        <v>665</v>
      </c>
      <c r="B847" t="s">
        <v>73</v>
      </c>
      <c r="C847" t="s">
        <v>376</v>
      </c>
      <c r="D847" t="s">
        <v>1877</v>
      </c>
      <c r="E847" t="s">
        <v>1867</v>
      </c>
      <c r="F847" t="s">
        <v>2221</v>
      </c>
      <c r="G847" t="s">
        <v>1878</v>
      </c>
      <c r="H847" t="s">
        <v>1887</v>
      </c>
      <c r="I847" t="s">
        <v>1870</v>
      </c>
      <c r="J847" t="s">
        <v>1882</v>
      </c>
      <c r="K847" t="s">
        <v>1872</v>
      </c>
      <c r="L847" t="s">
        <v>1872</v>
      </c>
      <c r="M847" t="s">
        <v>1872</v>
      </c>
      <c r="N847" t="s">
        <v>1872</v>
      </c>
      <c r="O847" t="s">
        <v>1872</v>
      </c>
      <c r="P847" t="s">
        <v>1872</v>
      </c>
      <c r="Q847" t="s">
        <v>1872</v>
      </c>
      <c r="R847" t="s">
        <v>1872</v>
      </c>
      <c r="U847" t="s">
        <v>1877</v>
      </c>
      <c r="V847" t="s">
        <v>1866</v>
      </c>
      <c r="W847">
        <v>1</v>
      </c>
      <c r="X847">
        <v>5</v>
      </c>
      <c r="Y847">
        <v>1</v>
      </c>
      <c r="AA847">
        <v>3</v>
      </c>
      <c r="AB847">
        <v>3</v>
      </c>
      <c r="AC847">
        <v>4</v>
      </c>
      <c r="AD847">
        <v>4</v>
      </c>
      <c r="AE847">
        <v>4</v>
      </c>
      <c r="AF847">
        <v>4</v>
      </c>
      <c r="AG847">
        <v>4</v>
      </c>
      <c r="AH847">
        <v>4</v>
      </c>
      <c r="AI847">
        <v>4</v>
      </c>
      <c r="AJ847">
        <v>4</v>
      </c>
      <c r="AK847" t="s">
        <v>665</v>
      </c>
    </row>
    <row r="848" spans="1:37" x14ac:dyDescent="0.25">
      <c r="A848" t="s">
        <v>1798</v>
      </c>
      <c r="B848" t="s">
        <v>73</v>
      </c>
      <c r="C848" t="s">
        <v>502</v>
      </c>
      <c r="D848" t="s">
        <v>1877</v>
      </c>
      <c r="E848" t="s">
        <v>1884</v>
      </c>
      <c r="F848" t="s">
        <v>2199</v>
      </c>
      <c r="G848" t="s">
        <v>1878</v>
      </c>
      <c r="H848" t="s">
        <v>1869</v>
      </c>
      <c r="I848" t="s">
        <v>1870</v>
      </c>
      <c r="J848" t="s">
        <v>1866</v>
      </c>
      <c r="K848" t="s">
        <v>1872</v>
      </c>
      <c r="L848" t="s">
        <v>1872</v>
      </c>
      <c r="M848" t="s">
        <v>1872</v>
      </c>
      <c r="N848" t="s">
        <v>1872</v>
      </c>
      <c r="O848" t="s">
        <v>1872</v>
      </c>
      <c r="P848" t="s">
        <v>1873</v>
      </c>
      <c r="Q848" t="s">
        <v>1871</v>
      </c>
      <c r="R848" t="s">
        <v>1871</v>
      </c>
      <c r="U848" t="s">
        <v>1877</v>
      </c>
      <c r="V848" t="s">
        <v>1877</v>
      </c>
      <c r="W848">
        <v>1</v>
      </c>
      <c r="X848">
        <v>3</v>
      </c>
      <c r="Y848">
        <v>1</v>
      </c>
      <c r="Z848">
        <v>2</v>
      </c>
      <c r="AA848">
        <v>3</v>
      </c>
      <c r="AB848">
        <v>3</v>
      </c>
      <c r="AC848">
        <v>4</v>
      </c>
      <c r="AD848">
        <v>4</v>
      </c>
      <c r="AE848">
        <v>4</v>
      </c>
      <c r="AF848">
        <v>4</v>
      </c>
      <c r="AG848">
        <v>4</v>
      </c>
      <c r="AH848">
        <v>3</v>
      </c>
      <c r="AI848">
        <v>5</v>
      </c>
      <c r="AJ848">
        <v>5</v>
      </c>
      <c r="AK848" t="s">
        <v>1798</v>
      </c>
    </row>
    <row r="849" spans="1:37" x14ac:dyDescent="0.25">
      <c r="A849" t="s">
        <v>200</v>
      </c>
      <c r="B849" t="s">
        <v>78</v>
      </c>
      <c r="C849" t="s">
        <v>406</v>
      </c>
      <c r="D849" t="s">
        <v>1866</v>
      </c>
      <c r="E849" t="s">
        <v>1879</v>
      </c>
      <c r="F849" t="s">
        <v>2199</v>
      </c>
      <c r="G849" t="s">
        <v>1878</v>
      </c>
      <c r="H849" t="s">
        <v>1887</v>
      </c>
      <c r="I849" t="s">
        <v>1870</v>
      </c>
      <c r="J849" t="s">
        <v>1882</v>
      </c>
      <c r="K849" t="s">
        <v>1871</v>
      </c>
      <c r="L849" t="s">
        <v>1871</v>
      </c>
      <c r="M849" t="s">
        <v>1871</v>
      </c>
      <c r="N849" t="s">
        <v>1873</v>
      </c>
      <c r="O849" t="s">
        <v>1873</v>
      </c>
      <c r="P849" t="s">
        <v>1873</v>
      </c>
      <c r="Q849" t="s">
        <v>1872</v>
      </c>
      <c r="R849" t="s">
        <v>1872</v>
      </c>
      <c r="U849" t="s">
        <v>1877</v>
      </c>
      <c r="V849" t="s">
        <v>1877</v>
      </c>
      <c r="W849">
        <v>0</v>
      </c>
      <c r="X849">
        <v>4</v>
      </c>
      <c r="Y849">
        <v>1</v>
      </c>
      <c r="AA849">
        <v>3</v>
      </c>
      <c r="AB849">
        <v>3</v>
      </c>
      <c r="AC849">
        <v>5</v>
      </c>
      <c r="AD849">
        <v>5</v>
      </c>
      <c r="AE849">
        <v>5</v>
      </c>
      <c r="AF849">
        <v>3</v>
      </c>
      <c r="AG849">
        <v>3</v>
      </c>
      <c r="AH849">
        <v>3</v>
      </c>
      <c r="AI849">
        <v>4</v>
      </c>
      <c r="AJ849">
        <v>4</v>
      </c>
      <c r="AK849" t="s">
        <v>200</v>
      </c>
    </row>
    <row r="850" spans="1:37" x14ac:dyDescent="0.25">
      <c r="A850" t="s">
        <v>200</v>
      </c>
      <c r="B850" t="s">
        <v>78</v>
      </c>
      <c r="C850" t="s">
        <v>406</v>
      </c>
      <c r="D850" t="s">
        <v>1866</v>
      </c>
      <c r="E850" t="s">
        <v>1884</v>
      </c>
      <c r="F850" t="s">
        <v>2218</v>
      </c>
      <c r="G850" t="s">
        <v>1878</v>
      </c>
      <c r="H850" t="s">
        <v>1880</v>
      </c>
      <c r="I850" t="s">
        <v>1870</v>
      </c>
      <c r="J850" t="s">
        <v>1882</v>
      </c>
      <c r="K850" t="s">
        <v>1871</v>
      </c>
      <c r="L850" t="s">
        <v>1873</v>
      </c>
      <c r="M850" t="s">
        <v>1872</v>
      </c>
      <c r="N850" t="s">
        <v>1871</v>
      </c>
      <c r="O850" t="s">
        <v>1871</v>
      </c>
      <c r="P850" t="s">
        <v>1873</v>
      </c>
      <c r="Q850" t="s">
        <v>1873</v>
      </c>
      <c r="R850" t="s">
        <v>1872</v>
      </c>
      <c r="S850" t="s">
        <v>2683</v>
      </c>
      <c r="U850" t="s">
        <v>1877</v>
      </c>
      <c r="V850" t="s">
        <v>1877</v>
      </c>
      <c r="W850">
        <v>0</v>
      </c>
      <c r="X850">
        <v>3</v>
      </c>
      <c r="Y850">
        <v>1</v>
      </c>
      <c r="Z850">
        <v>3</v>
      </c>
      <c r="AA850">
        <v>3</v>
      </c>
      <c r="AB850">
        <v>3</v>
      </c>
      <c r="AC850">
        <v>5</v>
      </c>
      <c r="AD850">
        <v>3</v>
      </c>
      <c r="AE850">
        <v>4</v>
      </c>
      <c r="AF850">
        <v>5</v>
      </c>
      <c r="AG850">
        <v>5</v>
      </c>
      <c r="AH850">
        <v>3</v>
      </c>
      <c r="AI850">
        <v>3</v>
      </c>
      <c r="AJ850">
        <v>4</v>
      </c>
      <c r="AK850" t="s">
        <v>200</v>
      </c>
    </row>
    <row r="851" spans="1:37" x14ac:dyDescent="0.25">
      <c r="A851" t="s">
        <v>200</v>
      </c>
      <c r="B851" t="s">
        <v>78</v>
      </c>
      <c r="C851" t="s">
        <v>406</v>
      </c>
      <c r="D851" t="s">
        <v>1866</v>
      </c>
      <c r="E851" t="s">
        <v>1867</v>
      </c>
      <c r="F851" t="s">
        <v>2196</v>
      </c>
      <c r="G851" t="s">
        <v>1868</v>
      </c>
      <c r="H851" t="s">
        <v>1887</v>
      </c>
      <c r="I851" t="s">
        <v>1870</v>
      </c>
      <c r="J851" t="s">
        <v>1866</v>
      </c>
      <c r="K851" t="s">
        <v>1872</v>
      </c>
      <c r="L851" t="s">
        <v>1872</v>
      </c>
      <c r="M851" t="s">
        <v>1872</v>
      </c>
      <c r="N851" t="s">
        <v>1872</v>
      </c>
      <c r="O851" t="s">
        <v>1872</v>
      </c>
      <c r="P851" t="s">
        <v>1872</v>
      </c>
      <c r="Q851" t="s">
        <v>1872</v>
      </c>
      <c r="R851" t="s">
        <v>1872</v>
      </c>
      <c r="U851" t="s">
        <v>1876</v>
      </c>
      <c r="V851" t="s">
        <v>1877</v>
      </c>
      <c r="W851">
        <v>0</v>
      </c>
      <c r="X851">
        <v>5</v>
      </c>
      <c r="Y851">
        <v>1</v>
      </c>
      <c r="AA851">
        <v>2</v>
      </c>
      <c r="AB851">
        <v>2</v>
      </c>
      <c r="AC851">
        <v>4</v>
      </c>
      <c r="AD851">
        <v>4</v>
      </c>
      <c r="AE851">
        <v>4</v>
      </c>
      <c r="AF851">
        <v>4</v>
      </c>
      <c r="AG851">
        <v>4</v>
      </c>
      <c r="AH851">
        <v>4</v>
      </c>
      <c r="AI851">
        <v>4</v>
      </c>
      <c r="AJ851">
        <v>4</v>
      </c>
      <c r="AK851" t="s">
        <v>200</v>
      </c>
    </row>
    <row r="852" spans="1:37" x14ac:dyDescent="0.25">
      <c r="A852" t="s">
        <v>1687</v>
      </c>
      <c r="B852" t="s">
        <v>78</v>
      </c>
      <c r="C852" t="s">
        <v>1686</v>
      </c>
      <c r="D852" t="s">
        <v>1866</v>
      </c>
      <c r="E852" t="s">
        <v>1884</v>
      </c>
      <c r="F852" t="s">
        <v>2241</v>
      </c>
      <c r="G852" t="s">
        <v>1868</v>
      </c>
      <c r="H852" t="s">
        <v>1869</v>
      </c>
      <c r="I852" t="s">
        <v>1870</v>
      </c>
      <c r="J852" t="s">
        <v>1882</v>
      </c>
      <c r="K852" t="s">
        <v>1871</v>
      </c>
      <c r="L852" t="s">
        <v>1871</v>
      </c>
      <c r="M852" t="s">
        <v>1872</v>
      </c>
      <c r="N852" t="s">
        <v>1873</v>
      </c>
      <c r="O852" t="s">
        <v>1873</v>
      </c>
      <c r="P852" t="s">
        <v>1872</v>
      </c>
      <c r="Q852" t="s">
        <v>1872</v>
      </c>
      <c r="R852" t="s">
        <v>1872</v>
      </c>
      <c r="S852" t="s">
        <v>1962</v>
      </c>
      <c r="U852" t="s">
        <v>1877</v>
      </c>
      <c r="V852" t="s">
        <v>1866</v>
      </c>
      <c r="W852">
        <v>0</v>
      </c>
      <c r="X852">
        <v>3</v>
      </c>
      <c r="Y852">
        <v>1</v>
      </c>
      <c r="Z852">
        <v>2</v>
      </c>
      <c r="AA852">
        <v>2</v>
      </c>
      <c r="AB852">
        <v>3</v>
      </c>
      <c r="AC852">
        <v>5</v>
      </c>
      <c r="AD852">
        <v>5</v>
      </c>
      <c r="AE852">
        <v>4</v>
      </c>
      <c r="AF852">
        <v>3</v>
      </c>
      <c r="AG852">
        <v>3</v>
      </c>
      <c r="AH852">
        <v>4</v>
      </c>
      <c r="AI852">
        <v>4</v>
      </c>
      <c r="AJ852">
        <v>4</v>
      </c>
      <c r="AK852" t="s">
        <v>1687</v>
      </c>
    </row>
    <row r="853" spans="1:37" x14ac:dyDescent="0.25">
      <c r="A853" t="s">
        <v>1689</v>
      </c>
      <c r="B853" t="s">
        <v>79</v>
      </c>
      <c r="C853" t="s">
        <v>1688</v>
      </c>
      <c r="D853" t="s">
        <v>1877</v>
      </c>
      <c r="E853" t="s">
        <v>1884</v>
      </c>
      <c r="F853" t="s">
        <v>2238</v>
      </c>
      <c r="G853" t="s">
        <v>1868</v>
      </c>
      <c r="H853" t="s">
        <v>1887</v>
      </c>
      <c r="I853" t="s">
        <v>1870</v>
      </c>
      <c r="J853" t="s">
        <v>1882</v>
      </c>
      <c r="K853" t="s">
        <v>1872</v>
      </c>
      <c r="L853" t="s">
        <v>1872</v>
      </c>
      <c r="M853" t="s">
        <v>1872</v>
      </c>
      <c r="N853" t="s">
        <v>1872</v>
      </c>
      <c r="O853" t="s">
        <v>1872</v>
      </c>
      <c r="P853" t="s">
        <v>1872</v>
      </c>
      <c r="Q853" t="s">
        <v>1872</v>
      </c>
      <c r="R853" t="s">
        <v>1872</v>
      </c>
      <c r="U853" t="s">
        <v>1876</v>
      </c>
      <c r="V853" t="s">
        <v>1877</v>
      </c>
      <c r="W853">
        <v>1</v>
      </c>
      <c r="X853">
        <v>3</v>
      </c>
      <c r="Y853">
        <v>1</v>
      </c>
      <c r="AA853">
        <v>2</v>
      </c>
      <c r="AB853">
        <v>2</v>
      </c>
      <c r="AC853">
        <v>4</v>
      </c>
      <c r="AD853">
        <v>4</v>
      </c>
      <c r="AE853">
        <v>4</v>
      </c>
      <c r="AF853">
        <v>4</v>
      </c>
      <c r="AG853">
        <v>4</v>
      </c>
      <c r="AH853">
        <v>4</v>
      </c>
      <c r="AI853">
        <v>4</v>
      </c>
      <c r="AJ853">
        <v>4</v>
      </c>
      <c r="AK853" t="s">
        <v>1689</v>
      </c>
    </row>
    <row r="854" spans="1:37" x14ac:dyDescent="0.25">
      <c r="A854" t="s">
        <v>790</v>
      </c>
      <c r="B854" t="s">
        <v>88</v>
      </c>
      <c r="C854" t="s">
        <v>368</v>
      </c>
      <c r="D854" t="s">
        <v>1877</v>
      </c>
      <c r="E854" t="s">
        <v>1879</v>
      </c>
      <c r="F854" t="s">
        <v>2218</v>
      </c>
      <c r="G854" t="s">
        <v>1868</v>
      </c>
      <c r="H854" t="s">
        <v>1869</v>
      </c>
      <c r="I854" t="s">
        <v>1883</v>
      </c>
      <c r="J854" t="s">
        <v>1882</v>
      </c>
      <c r="K854" t="s">
        <v>1872</v>
      </c>
      <c r="L854" t="s">
        <v>1872</v>
      </c>
      <c r="M854" t="s">
        <v>1872</v>
      </c>
      <c r="N854" t="s">
        <v>1872</v>
      </c>
      <c r="O854" t="s">
        <v>1872</v>
      </c>
      <c r="P854" t="s">
        <v>1872</v>
      </c>
      <c r="Q854" t="s">
        <v>1872</v>
      </c>
      <c r="R854" t="s">
        <v>1872</v>
      </c>
      <c r="U854" t="s">
        <v>1877</v>
      </c>
      <c r="V854" t="s">
        <v>1877</v>
      </c>
      <c r="W854">
        <v>1</v>
      </c>
      <c r="X854">
        <v>4</v>
      </c>
      <c r="Y854">
        <v>1</v>
      </c>
      <c r="Z854">
        <v>2</v>
      </c>
      <c r="AA854">
        <v>2</v>
      </c>
      <c r="AB854">
        <v>3</v>
      </c>
      <c r="AC854">
        <v>4</v>
      </c>
      <c r="AD854">
        <v>4</v>
      </c>
      <c r="AE854">
        <v>4</v>
      </c>
      <c r="AF854">
        <v>4</v>
      </c>
      <c r="AG854">
        <v>4</v>
      </c>
      <c r="AH854">
        <v>4</v>
      </c>
      <c r="AI854">
        <v>4</v>
      </c>
      <c r="AJ854">
        <v>4</v>
      </c>
      <c r="AK854" t="s">
        <v>790</v>
      </c>
    </row>
    <row r="855" spans="1:37" x14ac:dyDescent="0.25">
      <c r="A855" t="s">
        <v>1708</v>
      </c>
      <c r="B855" t="s">
        <v>101</v>
      </c>
      <c r="C855" t="s">
        <v>370</v>
      </c>
      <c r="D855" t="s">
        <v>1877</v>
      </c>
      <c r="E855" t="s">
        <v>1884</v>
      </c>
      <c r="F855" t="s">
        <v>2199</v>
      </c>
      <c r="G855" t="s">
        <v>1868</v>
      </c>
      <c r="H855" t="s">
        <v>1869</v>
      </c>
      <c r="I855" t="s">
        <v>1883</v>
      </c>
      <c r="J855" t="s">
        <v>1882</v>
      </c>
      <c r="K855" t="s">
        <v>1872</v>
      </c>
      <c r="L855" t="s">
        <v>1872</v>
      </c>
      <c r="M855" t="s">
        <v>1872</v>
      </c>
      <c r="N855" t="s">
        <v>1872</v>
      </c>
      <c r="O855" t="s">
        <v>1872</v>
      </c>
      <c r="P855" t="s">
        <v>1872</v>
      </c>
      <c r="Q855" t="s">
        <v>1872</v>
      </c>
      <c r="R855" t="s">
        <v>1872</v>
      </c>
      <c r="U855" t="s">
        <v>1877</v>
      </c>
      <c r="V855" t="s">
        <v>1877</v>
      </c>
      <c r="W855">
        <v>1</v>
      </c>
      <c r="X855">
        <v>3</v>
      </c>
      <c r="Y855">
        <v>1</v>
      </c>
      <c r="Z855">
        <v>2</v>
      </c>
      <c r="AA855">
        <v>2</v>
      </c>
      <c r="AB855">
        <v>3</v>
      </c>
      <c r="AC855">
        <v>4</v>
      </c>
      <c r="AD855">
        <v>4</v>
      </c>
      <c r="AE855">
        <v>4</v>
      </c>
      <c r="AF855">
        <v>4</v>
      </c>
      <c r="AG855">
        <v>4</v>
      </c>
      <c r="AH855">
        <v>4</v>
      </c>
      <c r="AI855">
        <v>4</v>
      </c>
      <c r="AJ855">
        <v>4</v>
      </c>
      <c r="AK855" t="s">
        <v>1708</v>
      </c>
    </row>
    <row r="856" spans="1:37" x14ac:dyDescent="0.25">
      <c r="A856" t="s">
        <v>205</v>
      </c>
      <c r="B856" t="s">
        <v>106</v>
      </c>
      <c r="C856" t="s">
        <v>406</v>
      </c>
      <c r="D856" t="s">
        <v>1877</v>
      </c>
      <c r="E856" t="s">
        <v>1879</v>
      </c>
      <c r="F856" t="s">
        <v>2199</v>
      </c>
      <c r="G856" t="s">
        <v>1868</v>
      </c>
      <c r="H856" t="s">
        <v>1869</v>
      </c>
      <c r="I856" t="s">
        <v>1870</v>
      </c>
      <c r="J856" t="s">
        <v>1866</v>
      </c>
      <c r="K856" t="s">
        <v>1871</v>
      </c>
      <c r="L856" t="s">
        <v>1871</v>
      </c>
      <c r="M856" t="s">
        <v>1871</v>
      </c>
      <c r="N856" t="s">
        <v>1872</v>
      </c>
      <c r="O856" t="s">
        <v>1872</v>
      </c>
      <c r="P856" t="s">
        <v>1872</v>
      </c>
      <c r="Q856" t="s">
        <v>1872</v>
      </c>
      <c r="R856" t="s">
        <v>1872</v>
      </c>
      <c r="U856" t="s">
        <v>1877</v>
      </c>
      <c r="V856" t="s">
        <v>1877</v>
      </c>
      <c r="W856">
        <v>1</v>
      </c>
      <c r="X856">
        <v>4</v>
      </c>
      <c r="Y856">
        <v>1</v>
      </c>
      <c r="Z856">
        <v>2</v>
      </c>
      <c r="AA856">
        <v>2</v>
      </c>
      <c r="AB856">
        <v>3</v>
      </c>
      <c r="AC856">
        <v>5</v>
      </c>
      <c r="AD856">
        <v>5</v>
      </c>
      <c r="AE856">
        <v>5</v>
      </c>
      <c r="AF856">
        <v>4</v>
      </c>
      <c r="AG856">
        <v>4</v>
      </c>
      <c r="AH856">
        <v>4</v>
      </c>
      <c r="AI856">
        <v>4</v>
      </c>
      <c r="AJ856">
        <v>4</v>
      </c>
      <c r="AK856" t="s">
        <v>205</v>
      </c>
    </row>
    <row r="857" spans="1:37" x14ac:dyDescent="0.25">
      <c r="A857" t="s">
        <v>1145</v>
      </c>
      <c r="B857" t="s">
        <v>106</v>
      </c>
      <c r="C857" t="s">
        <v>598</v>
      </c>
      <c r="D857" t="s">
        <v>1877</v>
      </c>
      <c r="E857" t="s">
        <v>1894</v>
      </c>
      <c r="F857" t="s">
        <v>2421</v>
      </c>
      <c r="G857" t="s">
        <v>1888</v>
      </c>
      <c r="H857" t="s">
        <v>1869</v>
      </c>
      <c r="I857" t="s">
        <v>1883</v>
      </c>
      <c r="J857" t="s">
        <v>1866</v>
      </c>
      <c r="K857" t="s">
        <v>1873</v>
      </c>
      <c r="L857" t="s">
        <v>1873</v>
      </c>
      <c r="M857" t="s">
        <v>1873</v>
      </c>
      <c r="N857" t="s">
        <v>1873</v>
      </c>
      <c r="O857" t="s">
        <v>1873</v>
      </c>
      <c r="P857" t="s">
        <v>1873</v>
      </c>
      <c r="Q857" t="s">
        <v>1873</v>
      </c>
      <c r="R857" t="s">
        <v>1873</v>
      </c>
      <c r="U857" t="s">
        <v>1877</v>
      </c>
      <c r="V857" t="s">
        <v>1877</v>
      </c>
      <c r="W857">
        <v>1</v>
      </c>
      <c r="X857">
        <v>1</v>
      </c>
      <c r="Y857">
        <v>1</v>
      </c>
      <c r="Z857">
        <v>2</v>
      </c>
      <c r="AA857">
        <v>1</v>
      </c>
      <c r="AB857">
        <v>3</v>
      </c>
      <c r="AC857">
        <v>3</v>
      </c>
      <c r="AD857">
        <v>3</v>
      </c>
      <c r="AE857">
        <v>3</v>
      </c>
      <c r="AF857">
        <v>3</v>
      </c>
      <c r="AG857">
        <v>3</v>
      </c>
      <c r="AH857">
        <v>3</v>
      </c>
      <c r="AI857">
        <v>3</v>
      </c>
      <c r="AJ857">
        <v>3</v>
      </c>
      <c r="AK857" t="s">
        <v>1145</v>
      </c>
    </row>
    <row r="858" spans="1:37" x14ac:dyDescent="0.25">
      <c r="A858" t="s">
        <v>1252</v>
      </c>
      <c r="B858" t="s">
        <v>107</v>
      </c>
      <c r="C858" t="s">
        <v>500</v>
      </c>
      <c r="D858" t="s">
        <v>1866</v>
      </c>
      <c r="E858" t="s">
        <v>1867</v>
      </c>
      <c r="F858" t="s">
        <v>2297</v>
      </c>
      <c r="G858" t="s">
        <v>1888</v>
      </c>
      <c r="H858" t="s">
        <v>1880</v>
      </c>
      <c r="I858" t="s">
        <v>1883</v>
      </c>
      <c r="J858" t="s">
        <v>1882</v>
      </c>
      <c r="K858" t="s">
        <v>1872</v>
      </c>
      <c r="L858" t="s">
        <v>1872</v>
      </c>
      <c r="M858" t="s">
        <v>1872</v>
      </c>
      <c r="N858" t="s">
        <v>1872</v>
      </c>
      <c r="O858" t="s">
        <v>1872</v>
      </c>
      <c r="P858" t="s">
        <v>1872</v>
      </c>
      <c r="Q858" t="s">
        <v>1872</v>
      </c>
      <c r="R858" t="s">
        <v>1872</v>
      </c>
      <c r="U858" t="s">
        <v>1877</v>
      </c>
      <c r="V858" t="s">
        <v>1877</v>
      </c>
      <c r="W858">
        <v>0</v>
      </c>
      <c r="X858">
        <v>5</v>
      </c>
      <c r="Y858">
        <v>1</v>
      </c>
      <c r="Z858">
        <v>3</v>
      </c>
      <c r="AA858">
        <v>1</v>
      </c>
      <c r="AB858">
        <v>3</v>
      </c>
      <c r="AC858">
        <v>4</v>
      </c>
      <c r="AD858">
        <v>4</v>
      </c>
      <c r="AE858">
        <v>4</v>
      </c>
      <c r="AF858">
        <v>4</v>
      </c>
      <c r="AG858">
        <v>4</v>
      </c>
      <c r="AH858">
        <v>4</v>
      </c>
      <c r="AI858">
        <v>4</v>
      </c>
      <c r="AJ858">
        <v>4</v>
      </c>
      <c r="AK858" t="s">
        <v>1252</v>
      </c>
    </row>
    <row r="859" spans="1:37" x14ac:dyDescent="0.25">
      <c r="A859" t="s">
        <v>1769</v>
      </c>
      <c r="B859" t="s">
        <v>107</v>
      </c>
      <c r="C859" t="s">
        <v>1232</v>
      </c>
      <c r="D859" t="s">
        <v>1877</v>
      </c>
      <c r="E859" t="s">
        <v>1879</v>
      </c>
      <c r="F859" t="s">
        <v>2392</v>
      </c>
      <c r="G859" t="s">
        <v>1878</v>
      </c>
      <c r="H859" t="s">
        <v>1887</v>
      </c>
      <c r="I859" t="s">
        <v>1870</v>
      </c>
      <c r="J859" t="s">
        <v>1866</v>
      </c>
      <c r="K859" t="s">
        <v>1872</v>
      </c>
      <c r="L859" t="s">
        <v>1872</v>
      </c>
      <c r="M859" t="s">
        <v>1872</v>
      </c>
      <c r="N859" t="s">
        <v>1872</v>
      </c>
      <c r="O859" t="s">
        <v>1872</v>
      </c>
      <c r="P859" t="s">
        <v>1872</v>
      </c>
      <c r="Q859" t="s">
        <v>1872</v>
      </c>
      <c r="R859" t="s">
        <v>1872</v>
      </c>
      <c r="S859" t="s">
        <v>2684</v>
      </c>
      <c r="U859" t="s">
        <v>1877</v>
      </c>
      <c r="V859" t="s">
        <v>1877</v>
      </c>
      <c r="W859">
        <v>1</v>
      </c>
      <c r="X859">
        <v>4</v>
      </c>
      <c r="Y859">
        <v>1</v>
      </c>
      <c r="AA859">
        <v>3</v>
      </c>
      <c r="AB859">
        <v>3</v>
      </c>
      <c r="AC859">
        <v>4</v>
      </c>
      <c r="AD859">
        <v>4</v>
      </c>
      <c r="AE859">
        <v>4</v>
      </c>
      <c r="AF859">
        <v>4</v>
      </c>
      <c r="AG859">
        <v>4</v>
      </c>
      <c r="AH859">
        <v>4</v>
      </c>
      <c r="AI859">
        <v>4</v>
      </c>
      <c r="AJ859">
        <v>4</v>
      </c>
      <c r="AK859" t="s">
        <v>1769</v>
      </c>
    </row>
    <row r="860" spans="1:37" x14ac:dyDescent="0.25">
      <c r="A860" t="s">
        <v>207</v>
      </c>
      <c r="B860" t="s">
        <v>110</v>
      </c>
      <c r="C860" t="s">
        <v>406</v>
      </c>
      <c r="D860" t="s">
        <v>1877</v>
      </c>
      <c r="E860" t="s">
        <v>1884</v>
      </c>
      <c r="F860" t="s">
        <v>2685</v>
      </c>
      <c r="G860" t="s">
        <v>1868</v>
      </c>
      <c r="H860" t="s">
        <v>1869</v>
      </c>
      <c r="I860" t="s">
        <v>1883</v>
      </c>
      <c r="J860" t="s">
        <v>1882</v>
      </c>
      <c r="K860" t="s">
        <v>1873</v>
      </c>
      <c r="L860" t="s">
        <v>1873</v>
      </c>
      <c r="M860" t="s">
        <v>1873</v>
      </c>
      <c r="N860" t="s">
        <v>1873</v>
      </c>
      <c r="O860" t="s">
        <v>1873</v>
      </c>
      <c r="P860" t="s">
        <v>1873</v>
      </c>
      <c r="Q860" t="s">
        <v>1873</v>
      </c>
      <c r="R860" t="s">
        <v>1873</v>
      </c>
      <c r="U860" t="s">
        <v>1876</v>
      </c>
      <c r="V860" t="s">
        <v>1877</v>
      </c>
      <c r="W860">
        <v>1</v>
      </c>
      <c r="X860">
        <v>3</v>
      </c>
      <c r="Y860">
        <v>1</v>
      </c>
      <c r="Z860">
        <v>2</v>
      </c>
      <c r="AA860">
        <v>2</v>
      </c>
      <c r="AB860">
        <v>2</v>
      </c>
      <c r="AC860">
        <v>3</v>
      </c>
      <c r="AD860">
        <v>3</v>
      </c>
      <c r="AE860">
        <v>3</v>
      </c>
      <c r="AF860">
        <v>3</v>
      </c>
      <c r="AG860">
        <v>3</v>
      </c>
      <c r="AH860">
        <v>3</v>
      </c>
      <c r="AI860">
        <v>3</v>
      </c>
      <c r="AJ860">
        <v>3</v>
      </c>
      <c r="AK860" t="s">
        <v>207</v>
      </c>
    </row>
    <row r="861" spans="1:37" x14ac:dyDescent="0.25">
      <c r="A861" t="s">
        <v>1742</v>
      </c>
      <c r="B861" t="s">
        <v>110</v>
      </c>
      <c r="C861" t="s">
        <v>598</v>
      </c>
      <c r="D861" t="s">
        <v>1877</v>
      </c>
      <c r="E861" t="s">
        <v>1884</v>
      </c>
      <c r="F861" t="s">
        <v>2199</v>
      </c>
      <c r="G861" t="s">
        <v>1868</v>
      </c>
      <c r="H861" t="s">
        <v>1869</v>
      </c>
      <c r="I861" t="s">
        <v>1870</v>
      </c>
      <c r="J861" t="s">
        <v>1886</v>
      </c>
      <c r="K861" t="s">
        <v>1872</v>
      </c>
      <c r="L861" t="s">
        <v>1873</v>
      </c>
      <c r="M861" t="s">
        <v>1872</v>
      </c>
      <c r="N861" t="s">
        <v>1873</v>
      </c>
      <c r="O861" t="s">
        <v>1872</v>
      </c>
      <c r="P861" t="s">
        <v>1872</v>
      </c>
      <c r="Q861" t="s">
        <v>1872</v>
      </c>
      <c r="R861" t="s">
        <v>1872</v>
      </c>
      <c r="U861" t="s">
        <v>1877</v>
      </c>
      <c r="V861" t="s">
        <v>1877</v>
      </c>
      <c r="W861">
        <v>1</v>
      </c>
      <c r="X861">
        <v>3</v>
      </c>
      <c r="Y861">
        <v>1</v>
      </c>
      <c r="Z861">
        <v>2</v>
      </c>
      <c r="AA861">
        <v>2</v>
      </c>
      <c r="AB861">
        <v>3</v>
      </c>
      <c r="AC861">
        <v>4</v>
      </c>
      <c r="AD861">
        <v>3</v>
      </c>
      <c r="AE861">
        <v>4</v>
      </c>
      <c r="AF861">
        <v>3</v>
      </c>
      <c r="AG861">
        <v>4</v>
      </c>
      <c r="AH861">
        <v>4</v>
      </c>
      <c r="AI861">
        <v>4</v>
      </c>
      <c r="AJ861">
        <v>4</v>
      </c>
      <c r="AK861" t="s">
        <v>1742</v>
      </c>
    </row>
    <row r="862" spans="1:37" x14ac:dyDescent="0.25">
      <c r="A862" t="s">
        <v>1209</v>
      </c>
      <c r="B862" t="s">
        <v>110</v>
      </c>
      <c r="C862" t="s">
        <v>524</v>
      </c>
      <c r="D862" t="s">
        <v>1866</v>
      </c>
      <c r="E862" t="s">
        <v>1884</v>
      </c>
      <c r="F862" t="s">
        <v>2269</v>
      </c>
      <c r="G862" t="s">
        <v>1888</v>
      </c>
      <c r="H862" t="s">
        <v>1869</v>
      </c>
      <c r="I862" t="s">
        <v>1870</v>
      </c>
      <c r="J862" t="s">
        <v>1886</v>
      </c>
      <c r="K862" t="s">
        <v>1873</v>
      </c>
      <c r="L862" t="s">
        <v>1873</v>
      </c>
      <c r="M862" t="s">
        <v>1871</v>
      </c>
      <c r="N862" t="s">
        <v>1871</v>
      </c>
      <c r="O862" t="s">
        <v>1871</v>
      </c>
      <c r="P862" t="s">
        <v>1872</v>
      </c>
      <c r="Q862" t="s">
        <v>1871</v>
      </c>
      <c r="R862" t="s">
        <v>1871</v>
      </c>
      <c r="U862" t="s">
        <v>1877</v>
      </c>
      <c r="W862">
        <v>0</v>
      </c>
      <c r="X862">
        <v>3</v>
      </c>
      <c r="Y862">
        <v>1</v>
      </c>
      <c r="Z862">
        <v>2</v>
      </c>
      <c r="AA862">
        <v>1</v>
      </c>
      <c r="AB862">
        <v>3</v>
      </c>
      <c r="AC862">
        <v>3</v>
      </c>
      <c r="AD862">
        <v>3</v>
      </c>
      <c r="AE862">
        <v>5</v>
      </c>
      <c r="AF862">
        <v>5</v>
      </c>
      <c r="AG862">
        <v>5</v>
      </c>
      <c r="AH862">
        <v>4</v>
      </c>
      <c r="AI862">
        <v>5</v>
      </c>
      <c r="AJ862">
        <v>5</v>
      </c>
      <c r="AK862" t="s">
        <v>1209</v>
      </c>
    </row>
    <row r="863" spans="1:37" x14ac:dyDescent="0.25">
      <c r="A863" t="s">
        <v>180</v>
      </c>
      <c r="B863" t="s">
        <v>15</v>
      </c>
      <c r="C863" t="s">
        <v>365</v>
      </c>
      <c r="D863" t="s">
        <v>1877</v>
      </c>
      <c r="E863" t="s">
        <v>1884</v>
      </c>
      <c r="F863" t="s">
        <v>2421</v>
      </c>
      <c r="G863" t="s">
        <v>1878</v>
      </c>
      <c r="H863" t="s">
        <v>1869</v>
      </c>
      <c r="I863" t="s">
        <v>1870</v>
      </c>
      <c r="J863" t="s">
        <v>1866</v>
      </c>
      <c r="K863" t="s">
        <v>1871</v>
      </c>
      <c r="L863" t="s">
        <v>1871</v>
      </c>
      <c r="M863" t="s">
        <v>1872</v>
      </c>
      <c r="N863" t="s">
        <v>1872</v>
      </c>
      <c r="O863" t="s">
        <v>1871</v>
      </c>
      <c r="P863" t="s">
        <v>1871</v>
      </c>
      <c r="Q863" t="s">
        <v>1871</v>
      </c>
      <c r="R863" t="s">
        <v>1871</v>
      </c>
      <c r="U863" t="s">
        <v>1866</v>
      </c>
      <c r="V863" t="s">
        <v>1877</v>
      </c>
      <c r="W863">
        <v>1</v>
      </c>
      <c r="X863">
        <v>3</v>
      </c>
      <c r="Y863">
        <v>1</v>
      </c>
      <c r="Z863">
        <v>2</v>
      </c>
      <c r="AA863">
        <v>3</v>
      </c>
      <c r="AB863">
        <v>1</v>
      </c>
      <c r="AC863">
        <v>5</v>
      </c>
      <c r="AD863">
        <v>5</v>
      </c>
      <c r="AE863">
        <v>4</v>
      </c>
      <c r="AF863">
        <v>4</v>
      </c>
      <c r="AG863">
        <v>5</v>
      </c>
      <c r="AH863">
        <v>5</v>
      </c>
      <c r="AI863">
        <v>5</v>
      </c>
      <c r="AJ863">
        <v>5</v>
      </c>
      <c r="AK863" t="s">
        <v>180</v>
      </c>
    </row>
    <row r="864" spans="1:37" x14ac:dyDescent="0.25">
      <c r="A864" t="s">
        <v>648</v>
      </c>
      <c r="B864" t="s">
        <v>62</v>
      </c>
      <c r="C864" t="s">
        <v>448</v>
      </c>
      <c r="D864" t="s">
        <v>1877</v>
      </c>
      <c r="E864" t="s">
        <v>1879</v>
      </c>
      <c r="F864" t="s">
        <v>2437</v>
      </c>
      <c r="G864" t="s">
        <v>1878</v>
      </c>
      <c r="H864" t="s">
        <v>1880</v>
      </c>
      <c r="I864" t="s">
        <v>1870</v>
      </c>
      <c r="J864" t="s">
        <v>1882</v>
      </c>
      <c r="K864" t="s">
        <v>1872</v>
      </c>
      <c r="L864" t="s">
        <v>1872</v>
      </c>
      <c r="M864" t="s">
        <v>1872</v>
      </c>
      <c r="N864" t="s">
        <v>1871</v>
      </c>
      <c r="O864" t="s">
        <v>1871</v>
      </c>
      <c r="P864" t="s">
        <v>1871</v>
      </c>
      <c r="Q864" t="s">
        <v>1871</v>
      </c>
      <c r="R864" t="s">
        <v>1871</v>
      </c>
      <c r="V864" t="s">
        <v>1877</v>
      </c>
      <c r="W864">
        <v>1</v>
      </c>
      <c r="X864">
        <v>4</v>
      </c>
      <c r="Y864">
        <v>1</v>
      </c>
      <c r="Z864">
        <v>3</v>
      </c>
      <c r="AA864">
        <v>3</v>
      </c>
      <c r="AC864">
        <v>4</v>
      </c>
      <c r="AD864">
        <v>4</v>
      </c>
      <c r="AE864">
        <v>4</v>
      </c>
      <c r="AF864">
        <v>5</v>
      </c>
      <c r="AG864">
        <v>5</v>
      </c>
      <c r="AH864">
        <v>5</v>
      </c>
      <c r="AI864">
        <v>5</v>
      </c>
      <c r="AJ864">
        <v>5</v>
      </c>
      <c r="AK864" t="s">
        <v>648</v>
      </c>
    </row>
    <row r="865" spans="1:37" x14ac:dyDescent="0.25">
      <c r="A865" t="s">
        <v>1319</v>
      </c>
      <c r="B865" t="s">
        <v>68</v>
      </c>
      <c r="C865" t="s">
        <v>456</v>
      </c>
      <c r="D865" t="s">
        <v>1866</v>
      </c>
      <c r="E865" t="s">
        <v>1867</v>
      </c>
      <c r="F865" t="s">
        <v>2686</v>
      </c>
      <c r="G865" t="s">
        <v>1878</v>
      </c>
      <c r="H865" t="s">
        <v>1880</v>
      </c>
      <c r="I865" t="s">
        <v>1870</v>
      </c>
      <c r="J865" t="s">
        <v>1882</v>
      </c>
      <c r="K865" t="s">
        <v>1871</v>
      </c>
      <c r="L865" t="s">
        <v>1871</v>
      </c>
      <c r="M865" t="s">
        <v>1871</v>
      </c>
      <c r="N865" t="s">
        <v>1871</v>
      </c>
      <c r="O865" t="s">
        <v>1871</v>
      </c>
      <c r="P865" t="s">
        <v>1871</v>
      </c>
      <c r="Q865" t="s">
        <v>1871</v>
      </c>
      <c r="R865" t="s">
        <v>1871</v>
      </c>
      <c r="W865">
        <v>0</v>
      </c>
      <c r="X865">
        <v>5</v>
      </c>
      <c r="Y865">
        <v>1</v>
      </c>
      <c r="Z865">
        <v>3</v>
      </c>
      <c r="AA865">
        <v>3</v>
      </c>
      <c r="AC865">
        <v>5</v>
      </c>
      <c r="AD865">
        <v>5</v>
      </c>
      <c r="AE865">
        <v>5</v>
      </c>
      <c r="AF865">
        <v>5</v>
      </c>
      <c r="AG865">
        <v>5</v>
      </c>
      <c r="AH865">
        <v>5</v>
      </c>
      <c r="AI865">
        <v>5</v>
      </c>
      <c r="AJ865">
        <v>5</v>
      </c>
      <c r="AK865" t="s">
        <v>1319</v>
      </c>
    </row>
    <row r="866" spans="1:37" x14ac:dyDescent="0.25">
      <c r="A866" t="s">
        <v>201</v>
      </c>
      <c r="B866" t="s">
        <v>79</v>
      </c>
      <c r="C866" t="s">
        <v>406</v>
      </c>
      <c r="D866" t="s">
        <v>1877</v>
      </c>
      <c r="E866" t="s">
        <v>1884</v>
      </c>
      <c r="F866" t="s">
        <v>2421</v>
      </c>
      <c r="G866" t="s">
        <v>1878</v>
      </c>
      <c r="H866" t="s">
        <v>1869</v>
      </c>
      <c r="I866" t="s">
        <v>1870</v>
      </c>
      <c r="J866" t="s">
        <v>1866</v>
      </c>
      <c r="K866" t="s">
        <v>1871</v>
      </c>
      <c r="L866" t="s">
        <v>1872</v>
      </c>
      <c r="M866" t="s">
        <v>1871</v>
      </c>
      <c r="N866" t="s">
        <v>1873</v>
      </c>
      <c r="O866" t="s">
        <v>1871</v>
      </c>
      <c r="P866" t="s">
        <v>1871</v>
      </c>
      <c r="Q866" t="s">
        <v>1871</v>
      </c>
      <c r="R866" t="s">
        <v>1871</v>
      </c>
      <c r="V866" t="s">
        <v>1877</v>
      </c>
      <c r="W866">
        <v>1</v>
      </c>
      <c r="X866">
        <v>3</v>
      </c>
      <c r="Y866">
        <v>1</v>
      </c>
      <c r="Z866">
        <v>2</v>
      </c>
      <c r="AA866">
        <v>3</v>
      </c>
      <c r="AC866">
        <v>5</v>
      </c>
      <c r="AD866">
        <v>4</v>
      </c>
      <c r="AE866">
        <v>5</v>
      </c>
      <c r="AF866">
        <v>3</v>
      </c>
      <c r="AG866">
        <v>5</v>
      </c>
      <c r="AH866">
        <v>5</v>
      </c>
      <c r="AI866">
        <v>5</v>
      </c>
      <c r="AJ866">
        <v>5</v>
      </c>
      <c r="AK866" t="s">
        <v>201</v>
      </c>
    </row>
    <row r="867" spans="1:37" x14ac:dyDescent="0.25">
      <c r="A867" t="s">
        <v>1690</v>
      </c>
      <c r="B867" t="s">
        <v>79</v>
      </c>
      <c r="C867" t="s">
        <v>679</v>
      </c>
      <c r="D867" t="s">
        <v>1866</v>
      </c>
      <c r="E867" t="s">
        <v>1884</v>
      </c>
      <c r="F867" t="s">
        <v>2687</v>
      </c>
      <c r="G867" t="s">
        <v>1868</v>
      </c>
      <c r="H867" t="s">
        <v>1869</v>
      </c>
      <c r="I867" t="s">
        <v>1870</v>
      </c>
      <c r="J867" t="s">
        <v>1866</v>
      </c>
      <c r="K867" t="s">
        <v>1873</v>
      </c>
      <c r="L867" t="s">
        <v>1872</v>
      </c>
      <c r="M867" t="s">
        <v>1873</v>
      </c>
      <c r="N867" t="s">
        <v>1873</v>
      </c>
      <c r="O867" t="s">
        <v>1873</v>
      </c>
      <c r="P867" t="s">
        <v>1871</v>
      </c>
      <c r="Q867" t="s">
        <v>1872</v>
      </c>
      <c r="R867" t="s">
        <v>1872</v>
      </c>
      <c r="V867" t="s">
        <v>1866</v>
      </c>
      <c r="W867">
        <v>0</v>
      </c>
      <c r="X867">
        <v>3</v>
      </c>
      <c r="Y867">
        <v>1</v>
      </c>
      <c r="Z867">
        <v>2</v>
      </c>
      <c r="AA867">
        <v>2</v>
      </c>
      <c r="AC867">
        <v>3</v>
      </c>
      <c r="AD867">
        <v>4</v>
      </c>
      <c r="AE867">
        <v>3</v>
      </c>
      <c r="AF867">
        <v>3</v>
      </c>
      <c r="AG867">
        <v>3</v>
      </c>
      <c r="AH867">
        <v>5</v>
      </c>
      <c r="AI867">
        <v>4</v>
      </c>
      <c r="AJ867">
        <v>4</v>
      </c>
      <c r="AK867" t="s">
        <v>1690</v>
      </c>
    </row>
    <row r="868" spans="1:37" x14ac:dyDescent="0.25">
      <c r="A868" t="s">
        <v>202</v>
      </c>
      <c r="B868" t="s">
        <v>88</v>
      </c>
      <c r="C868" t="s">
        <v>448</v>
      </c>
      <c r="D868" t="s">
        <v>1877</v>
      </c>
      <c r="E868" t="s">
        <v>1884</v>
      </c>
      <c r="F868" t="s">
        <v>2688</v>
      </c>
      <c r="G868" t="s">
        <v>1878</v>
      </c>
      <c r="H868" t="s">
        <v>1880</v>
      </c>
      <c r="I868" t="s">
        <v>1870</v>
      </c>
      <c r="J868" t="s">
        <v>1882</v>
      </c>
      <c r="K868" t="s">
        <v>1871</v>
      </c>
      <c r="L868" t="s">
        <v>1871</v>
      </c>
      <c r="M868" t="s">
        <v>1871</v>
      </c>
      <c r="N868" t="s">
        <v>1871</v>
      </c>
      <c r="O868" t="s">
        <v>1871</v>
      </c>
      <c r="P868" t="s">
        <v>1871</v>
      </c>
      <c r="Q868" t="s">
        <v>1871</v>
      </c>
      <c r="R868" t="s">
        <v>1871</v>
      </c>
      <c r="V868" t="s">
        <v>1877</v>
      </c>
      <c r="W868">
        <v>1</v>
      </c>
      <c r="X868">
        <v>3</v>
      </c>
      <c r="Y868">
        <v>1</v>
      </c>
      <c r="Z868">
        <v>3</v>
      </c>
      <c r="AA868">
        <v>3</v>
      </c>
      <c r="AC868">
        <v>5</v>
      </c>
      <c r="AD868">
        <v>5</v>
      </c>
      <c r="AE868">
        <v>5</v>
      </c>
      <c r="AF868">
        <v>5</v>
      </c>
      <c r="AG868">
        <v>5</v>
      </c>
      <c r="AH868">
        <v>5</v>
      </c>
      <c r="AI868">
        <v>5</v>
      </c>
      <c r="AJ868">
        <v>5</v>
      </c>
      <c r="AK868" t="s">
        <v>202</v>
      </c>
    </row>
    <row r="869" spans="1:37" x14ac:dyDescent="0.25">
      <c r="A869" t="s">
        <v>180</v>
      </c>
      <c r="B869" t="s">
        <v>15</v>
      </c>
      <c r="C869" t="s">
        <v>365</v>
      </c>
      <c r="D869" t="s">
        <v>1877</v>
      </c>
      <c r="E869" t="s">
        <v>1884</v>
      </c>
      <c r="F869" t="s">
        <v>2226</v>
      </c>
      <c r="G869" t="s">
        <v>1878</v>
      </c>
      <c r="H869" t="s">
        <v>1869</v>
      </c>
      <c r="I869" t="s">
        <v>1881</v>
      </c>
      <c r="J869" t="s">
        <v>1866</v>
      </c>
      <c r="K869" t="s">
        <v>1871</v>
      </c>
      <c r="L869" t="s">
        <v>1871</v>
      </c>
      <c r="M869" t="s">
        <v>1873</v>
      </c>
      <c r="N869" t="s">
        <v>1873</v>
      </c>
      <c r="O869" t="s">
        <v>1872</v>
      </c>
      <c r="P869" t="s">
        <v>1871</v>
      </c>
      <c r="Q869" t="s">
        <v>1872</v>
      </c>
      <c r="R869" t="s">
        <v>1871</v>
      </c>
      <c r="S869" t="s">
        <v>2689</v>
      </c>
      <c r="U869" t="s">
        <v>1877</v>
      </c>
      <c r="V869" t="s">
        <v>1877</v>
      </c>
      <c r="W869">
        <v>1</v>
      </c>
      <c r="X869">
        <v>3</v>
      </c>
      <c r="Y869">
        <v>1</v>
      </c>
      <c r="Z869">
        <v>2</v>
      </c>
      <c r="AA869">
        <v>3</v>
      </c>
      <c r="AB869">
        <v>3</v>
      </c>
      <c r="AC869">
        <v>5</v>
      </c>
      <c r="AD869">
        <v>5</v>
      </c>
      <c r="AE869">
        <v>3</v>
      </c>
      <c r="AF869">
        <v>3</v>
      </c>
      <c r="AG869">
        <v>4</v>
      </c>
      <c r="AH869">
        <v>5</v>
      </c>
      <c r="AI869">
        <v>4</v>
      </c>
      <c r="AJ869">
        <v>5</v>
      </c>
      <c r="AK869" t="s">
        <v>180</v>
      </c>
    </row>
    <row r="870" spans="1:37" x14ac:dyDescent="0.25">
      <c r="A870" t="s">
        <v>180</v>
      </c>
      <c r="B870" t="s">
        <v>15</v>
      </c>
      <c r="C870" t="s">
        <v>365</v>
      </c>
      <c r="D870" t="s">
        <v>1877</v>
      </c>
      <c r="E870" t="s">
        <v>1884</v>
      </c>
      <c r="F870" t="s">
        <v>2421</v>
      </c>
      <c r="G870" t="s">
        <v>1868</v>
      </c>
      <c r="H870" t="s">
        <v>1869</v>
      </c>
      <c r="I870" t="s">
        <v>1870</v>
      </c>
      <c r="J870" t="s">
        <v>1866</v>
      </c>
      <c r="K870" t="s">
        <v>1871</v>
      </c>
      <c r="L870" t="s">
        <v>1871</v>
      </c>
      <c r="M870" t="s">
        <v>1871</v>
      </c>
      <c r="N870" t="s">
        <v>1873</v>
      </c>
      <c r="O870" t="s">
        <v>1873</v>
      </c>
      <c r="P870" t="s">
        <v>1871</v>
      </c>
      <c r="Q870" t="s">
        <v>1871</v>
      </c>
      <c r="R870" t="s">
        <v>1871</v>
      </c>
      <c r="U870" t="s">
        <v>1877</v>
      </c>
      <c r="V870" t="s">
        <v>1877</v>
      </c>
      <c r="W870">
        <v>1</v>
      </c>
      <c r="X870">
        <v>3</v>
      </c>
      <c r="Y870">
        <v>1</v>
      </c>
      <c r="Z870">
        <v>2</v>
      </c>
      <c r="AA870">
        <v>2</v>
      </c>
      <c r="AB870">
        <v>3</v>
      </c>
      <c r="AC870">
        <v>5</v>
      </c>
      <c r="AD870">
        <v>5</v>
      </c>
      <c r="AE870">
        <v>5</v>
      </c>
      <c r="AF870">
        <v>3</v>
      </c>
      <c r="AG870">
        <v>3</v>
      </c>
      <c r="AH870">
        <v>5</v>
      </c>
      <c r="AI870">
        <v>5</v>
      </c>
      <c r="AJ870">
        <v>5</v>
      </c>
      <c r="AK870" t="s">
        <v>180</v>
      </c>
    </row>
    <row r="871" spans="1:37" x14ac:dyDescent="0.25">
      <c r="A871" t="s">
        <v>181</v>
      </c>
      <c r="B871" t="s">
        <v>15</v>
      </c>
      <c r="C871" t="s">
        <v>368</v>
      </c>
      <c r="D871" t="s">
        <v>1866</v>
      </c>
      <c r="E871" t="s">
        <v>1884</v>
      </c>
      <c r="F871" t="s">
        <v>2199</v>
      </c>
      <c r="G871" t="s">
        <v>1878</v>
      </c>
      <c r="H871" t="s">
        <v>1880</v>
      </c>
      <c r="I871" t="s">
        <v>1870</v>
      </c>
      <c r="J871" t="s">
        <v>1882</v>
      </c>
      <c r="K871" t="s">
        <v>1871</v>
      </c>
      <c r="L871" t="s">
        <v>1871</v>
      </c>
      <c r="M871" t="s">
        <v>1871</v>
      </c>
      <c r="N871" t="s">
        <v>1871</v>
      </c>
      <c r="O871" t="s">
        <v>1871</v>
      </c>
      <c r="P871" t="s">
        <v>1871</v>
      </c>
      <c r="Q871" t="s">
        <v>1871</v>
      </c>
      <c r="R871" t="s">
        <v>1871</v>
      </c>
      <c r="U871" t="s">
        <v>1877</v>
      </c>
      <c r="V871" t="s">
        <v>1877</v>
      </c>
      <c r="W871">
        <v>0</v>
      </c>
      <c r="X871">
        <v>3</v>
      </c>
      <c r="Y871">
        <v>1</v>
      </c>
      <c r="Z871">
        <v>3</v>
      </c>
      <c r="AA871">
        <v>3</v>
      </c>
      <c r="AB871">
        <v>3</v>
      </c>
      <c r="AC871">
        <v>5</v>
      </c>
      <c r="AD871">
        <v>5</v>
      </c>
      <c r="AE871">
        <v>5</v>
      </c>
      <c r="AF871">
        <v>5</v>
      </c>
      <c r="AG871">
        <v>5</v>
      </c>
      <c r="AH871">
        <v>5</v>
      </c>
      <c r="AI871">
        <v>5</v>
      </c>
      <c r="AJ871">
        <v>5</v>
      </c>
      <c r="AK871" t="s">
        <v>181</v>
      </c>
    </row>
    <row r="872" spans="1:37" x14ac:dyDescent="0.25">
      <c r="A872" t="s">
        <v>181</v>
      </c>
      <c r="B872" t="s">
        <v>15</v>
      </c>
      <c r="C872" t="s">
        <v>368</v>
      </c>
      <c r="D872" t="s">
        <v>1877</v>
      </c>
      <c r="E872" t="s">
        <v>1884</v>
      </c>
      <c r="F872" t="s">
        <v>2690</v>
      </c>
      <c r="G872" t="s">
        <v>1878</v>
      </c>
      <c r="H872" t="s">
        <v>1869</v>
      </c>
      <c r="I872" t="s">
        <v>1870</v>
      </c>
      <c r="J872" t="s">
        <v>1882</v>
      </c>
      <c r="K872" t="s">
        <v>1871</v>
      </c>
      <c r="L872" t="s">
        <v>1871</v>
      </c>
      <c r="M872" t="s">
        <v>1871</v>
      </c>
      <c r="N872" t="s">
        <v>1871</v>
      </c>
      <c r="O872" t="s">
        <v>1871</v>
      </c>
      <c r="P872" t="s">
        <v>1871</v>
      </c>
      <c r="Q872" t="s">
        <v>1871</v>
      </c>
      <c r="R872" t="s">
        <v>1871</v>
      </c>
      <c r="U872" t="s">
        <v>1877</v>
      </c>
      <c r="V872" t="s">
        <v>1877</v>
      </c>
      <c r="W872">
        <v>1</v>
      </c>
      <c r="X872">
        <v>3</v>
      </c>
      <c r="Y872">
        <v>1</v>
      </c>
      <c r="Z872">
        <v>2</v>
      </c>
      <c r="AA872">
        <v>3</v>
      </c>
      <c r="AB872">
        <v>3</v>
      </c>
      <c r="AC872">
        <v>5</v>
      </c>
      <c r="AD872">
        <v>5</v>
      </c>
      <c r="AE872">
        <v>5</v>
      </c>
      <c r="AF872">
        <v>5</v>
      </c>
      <c r="AG872">
        <v>5</v>
      </c>
      <c r="AH872">
        <v>5</v>
      </c>
      <c r="AI872">
        <v>5</v>
      </c>
      <c r="AJ872">
        <v>5</v>
      </c>
      <c r="AK872" t="s">
        <v>181</v>
      </c>
    </row>
    <row r="873" spans="1:37" x14ac:dyDescent="0.25">
      <c r="A873" t="s">
        <v>182</v>
      </c>
      <c r="B873" t="s">
        <v>15</v>
      </c>
      <c r="C873" t="s">
        <v>591</v>
      </c>
      <c r="D873" t="s">
        <v>1866</v>
      </c>
      <c r="E873" t="s">
        <v>1884</v>
      </c>
      <c r="F873" t="s">
        <v>2691</v>
      </c>
      <c r="G873" t="s">
        <v>1878</v>
      </c>
      <c r="H873" t="s">
        <v>1880</v>
      </c>
      <c r="I873" t="s">
        <v>1870</v>
      </c>
      <c r="J873" t="s">
        <v>1882</v>
      </c>
      <c r="K873" t="s">
        <v>1871</v>
      </c>
      <c r="L873" t="s">
        <v>1871</v>
      </c>
      <c r="M873" t="s">
        <v>1871</v>
      </c>
      <c r="N873" t="s">
        <v>1871</v>
      </c>
      <c r="O873" t="s">
        <v>1871</v>
      </c>
      <c r="P873" t="s">
        <v>1871</v>
      </c>
      <c r="Q873" t="s">
        <v>1871</v>
      </c>
      <c r="R873" t="s">
        <v>1871</v>
      </c>
      <c r="U873" t="s">
        <v>1877</v>
      </c>
      <c r="V873" t="s">
        <v>1877</v>
      </c>
      <c r="W873">
        <v>0</v>
      </c>
      <c r="X873">
        <v>3</v>
      </c>
      <c r="Y873">
        <v>1</v>
      </c>
      <c r="Z873">
        <v>3</v>
      </c>
      <c r="AA873">
        <v>3</v>
      </c>
      <c r="AB873">
        <v>3</v>
      </c>
      <c r="AC873">
        <v>5</v>
      </c>
      <c r="AD873">
        <v>5</v>
      </c>
      <c r="AE873">
        <v>5</v>
      </c>
      <c r="AF873">
        <v>5</v>
      </c>
      <c r="AG873">
        <v>5</v>
      </c>
      <c r="AH873">
        <v>5</v>
      </c>
      <c r="AI873">
        <v>5</v>
      </c>
      <c r="AJ873">
        <v>5</v>
      </c>
      <c r="AK873" t="s">
        <v>182</v>
      </c>
    </row>
    <row r="874" spans="1:37" x14ac:dyDescent="0.25">
      <c r="A874" t="s">
        <v>182</v>
      </c>
      <c r="B874" t="s">
        <v>15</v>
      </c>
      <c r="C874" t="s">
        <v>591</v>
      </c>
      <c r="D874" t="s">
        <v>1866</v>
      </c>
      <c r="E874" t="s">
        <v>1884</v>
      </c>
      <c r="F874" t="s">
        <v>2199</v>
      </c>
      <c r="G874" t="s">
        <v>1868</v>
      </c>
      <c r="H874" t="s">
        <v>1880</v>
      </c>
      <c r="I874" t="s">
        <v>1870</v>
      </c>
      <c r="J874" t="s">
        <v>1866</v>
      </c>
      <c r="K874" t="s">
        <v>1871</v>
      </c>
      <c r="L874" t="s">
        <v>1871</v>
      </c>
      <c r="M874" t="s">
        <v>1872</v>
      </c>
      <c r="N874" t="s">
        <v>1873</v>
      </c>
      <c r="O874" t="s">
        <v>1872</v>
      </c>
      <c r="P874" t="s">
        <v>1871</v>
      </c>
      <c r="Q874" t="s">
        <v>1871</v>
      </c>
      <c r="R874" t="s">
        <v>1871</v>
      </c>
      <c r="U874" t="s">
        <v>1877</v>
      </c>
      <c r="V874" t="s">
        <v>1877</v>
      </c>
      <c r="W874">
        <v>0</v>
      </c>
      <c r="X874">
        <v>3</v>
      </c>
      <c r="Y874">
        <v>1</v>
      </c>
      <c r="Z874">
        <v>3</v>
      </c>
      <c r="AA874">
        <v>2</v>
      </c>
      <c r="AB874">
        <v>3</v>
      </c>
      <c r="AC874">
        <v>5</v>
      </c>
      <c r="AD874">
        <v>5</v>
      </c>
      <c r="AE874">
        <v>4</v>
      </c>
      <c r="AF874">
        <v>3</v>
      </c>
      <c r="AG874">
        <v>4</v>
      </c>
      <c r="AH874">
        <v>5</v>
      </c>
      <c r="AI874">
        <v>5</v>
      </c>
      <c r="AJ874">
        <v>5</v>
      </c>
      <c r="AK874" t="s">
        <v>182</v>
      </c>
    </row>
    <row r="875" spans="1:37" x14ac:dyDescent="0.25">
      <c r="A875" t="s">
        <v>602</v>
      </c>
      <c r="B875" t="s">
        <v>15</v>
      </c>
      <c r="C875" t="s">
        <v>448</v>
      </c>
      <c r="D875" t="s">
        <v>1877</v>
      </c>
      <c r="E875" t="s">
        <v>1867</v>
      </c>
      <c r="F875" t="s">
        <v>2692</v>
      </c>
      <c r="G875" t="s">
        <v>1878</v>
      </c>
      <c r="H875" t="s">
        <v>1869</v>
      </c>
      <c r="I875" t="s">
        <v>1870</v>
      </c>
      <c r="J875" t="s">
        <v>1882</v>
      </c>
      <c r="K875" t="s">
        <v>1871</v>
      </c>
      <c r="L875" t="s">
        <v>1871</v>
      </c>
      <c r="M875" t="s">
        <v>1871</v>
      </c>
      <c r="N875" t="s">
        <v>1871</v>
      </c>
      <c r="O875" t="s">
        <v>1871</v>
      </c>
      <c r="P875" t="s">
        <v>1871</v>
      </c>
      <c r="Q875" t="s">
        <v>1871</v>
      </c>
      <c r="R875" t="s">
        <v>1871</v>
      </c>
      <c r="U875" t="s">
        <v>1877</v>
      </c>
      <c r="V875" t="s">
        <v>1877</v>
      </c>
      <c r="W875">
        <v>1</v>
      </c>
      <c r="X875">
        <v>5</v>
      </c>
      <c r="Y875">
        <v>1</v>
      </c>
      <c r="Z875">
        <v>2</v>
      </c>
      <c r="AA875">
        <v>3</v>
      </c>
      <c r="AB875">
        <v>3</v>
      </c>
      <c r="AC875">
        <v>5</v>
      </c>
      <c r="AD875">
        <v>5</v>
      </c>
      <c r="AE875">
        <v>5</v>
      </c>
      <c r="AF875">
        <v>5</v>
      </c>
      <c r="AG875">
        <v>5</v>
      </c>
      <c r="AH875">
        <v>5</v>
      </c>
      <c r="AI875">
        <v>5</v>
      </c>
      <c r="AJ875">
        <v>5</v>
      </c>
      <c r="AK875" t="s">
        <v>602</v>
      </c>
    </row>
    <row r="876" spans="1:37" x14ac:dyDescent="0.25">
      <c r="A876" t="s">
        <v>607</v>
      </c>
      <c r="B876" t="s">
        <v>15</v>
      </c>
      <c r="C876" t="s">
        <v>458</v>
      </c>
      <c r="D876" t="s">
        <v>1877</v>
      </c>
      <c r="E876" t="s">
        <v>1867</v>
      </c>
      <c r="F876" t="s">
        <v>2199</v>
      </c>
      <c r="G876" t="s">
        <v>1878</v>
      </c>
      <c r="H876" t="s">
        <v>1880</v>
      </c>
      <c r="I876" t="s">
        <v>1870</v>
      </c>
      <c r="J876" t="s">
        <v>1882</v>
      </c>
      <c r="K876" t="s">
        <v>1871</v>
      </c>
      <c r="L876" t="s">
        <v>1871</v>
      </c>
      <c r="M876" t="s">
        <v>1871</v>
      </c>
      <c r="N876" t="s">
        <v>1871</v>
      </c>
      <c r="O876" t="s">
        <v>1871</v>
      </c>
      <c r="P876" t="s">
        <v>1871</v>
      </c>
      <c r="Q876" t="s">
        <v>1871</v>
      </c>
      <c r="R876" t="s">
        <v>1871</v>
      </c>
      <c r="U876" t="s">
        <v>1877</v>
      </c>
      <c r="V876" t="s">
        <v>1877</v>
      </c>
      <c r="W876">
        <v>1</v>
      </c>
      <c r="X876">
        <v>5</v>
      </c>
      <c r="Y876">
        <v>1</v>
      </c>
      <c r="Z876">
        <v>3</v>
      </c>
      <c r="AA876">
        <v>3</v>
      </c>
      <c r="AB876">
        <v>3</v>
      </c>
      <c r="AC876">
        <v>5</v>
      </c>
      <c r="AD876">
        <v>5</v>
      </c>
      <c r="AE876">
        <v>5</v>
      </c>
      <c r="AF876">
        <v>5</v>
      </c>
      <c r="AG876">
        <v>5</v>
      </c>
      <c r="AH876">
        <v>5</v>
      </c>
      <c r="AI876">
        <v>5</v>
      </c>
      <c r="AJ876">
        <v>5</v>
      </c>
      <c r="AK876" t="s">
        <v>607</v>
      </c>
    </row>
    <row r="877" spans="1:37" x14ac:dyDescent="0.25">
      <c r="A877" t="s">
        <v>1771</v>
      </c>
      <c r="B877" t="s">
        <v>30</v>
      </c>
      <c r="C877" t="s">
        <v>500</v>
      </c>
      <c r="D877" t="s">
        <v>1877</v>
      </c>
      <c r="E877" t="s">
        <v>1884</v>
      </c>
      <c r="F877" t="s">
        <v>2693</v>
      </c>
      <c r="G877" t="s">
        <v>1868</v>
      </c>
      <c r="H877" t="s">
        <v>1880</v>
      </c>
      <c r="I877" t="s">
        <v>1870</v>
      </c>
      <c r="J877" t="s">
        <v>1882</v>
      </c>
      <c r="K877" t="s">
        <v>1871</v>
      </c>
      <c r="L877" t="s">
        <v>1871</v>
      </c>
      <c r="M877" t="s">
        <v>1871</v>
      </c>
      <c r="N877" t="s">
        <v>1871</v>
      </c>
      <c r="O877" t="s">
        <v>1871</v>
      </c>
      <c r="P877" t="s">
        <v>1871</v>
      </c>
      <c r="Q877" t="s">
        <v>1871</v>
      </c>
      <c r="R877" t="s">
        <v>1871</v>
      </c>
      <c r="U877" t="s">
        <v>1877</v>
      </c>
      <c r="V877" t="s">
        <v>1866</v>
      </c>
      <c r="W877">
        <v>1</v>
      </c>
      <c r="X877">
        <v>3</v>
      </c>
      <c r="Y877">
        <v>1</v>
      </c>
      <c r="Z877">
        <v>3</v>
      </c>
      <c r="AA877">
        <v>2</v>
      </c>
      <c r="AB877">
        <v>3</v>
      </c>
      <c r="AC877">
        <v>5</v>
      </c>
      <c r="AD877">
        <v>5</v>
      </c>
      <c r="AE877">
        <v>5</v>
      </c>
      <c r="AF877">
        <v>5</v>
      </c>
      <c r="AG877">
        <v>5</v>
      </c>
      <c r="AH877">
        <v>5</v>
      </c>
      <c r="AI877">
        <v>5</v>
      </c>
      <c r="AJ877">
        <v>5</v>
      </c>
      <c r="AK877" t="s">
        <v>1771</v>
      </c>
    </row>
    <row r="878" spans="1:37" x14ac:dyDescent="0.25">
      <c r="A878" t="s">
        <v>831</v>
      </c>
      <c r="B878" t="s">
        <v>32</v>
      </c>
      <c r="C878" t="s">
        <v>448</v>
      </c>
      <c r="D878" t="s">
        <v>1877</v>
      </c>
      <c r="E878" t="s">
        <v>1884</v>
      </c>
      <c r="F878" t="s">
        <v>2694</v>
      </c>
      <c r="G878" t="s">
        <v>1878</v>
      </c>
      <c r="H878" t="s">
        <v>1880</v>
      </c>
      <c r="I878" t="s">
        <v>1870</v>
      </c>
      <c r="J878" t="s">
        <v>1882</v>
      </c>
      <c r="K878" t="s">
        <v>1871</v>
      </c>
      <c r="L878" t="s">
        <v>1871</v>
      </c>
      <c r="M878" t="s">
        <v>1871</v>
      </c>
      <c r="N878" t="s">
        <v>1871</v>
      </c>
      <c r="O878" t="s">
        <v>1871</v>
      </c>
      <c r="P878" t="s">
        <v>1871</v>
      </c>
      <c r="Q878" t="s">
        <v>1871</v>
      </c>
      <c r="R878" t="s">
        <v>1871</v>
      </c>
      <c r="U878" t="s">
        <v>1877</v>
      </c>
      <c r="V878" t="s">
        <v>1866</v>
      </c>
      <c r="W878">
        <v>1</v>
      </c>
      <c r="X878">
        <v>3</v>
      </c>
      <c r="Y878">
        <v>1</v>
      </c>
      <c r="Z878">
        <v>3</v>
      </c>
      <c r="AA878">
        <v>3</v>
      </c>
      <c r="AB878">
        <v>3</v>
      </c>
      <c r="AC878">
        <v>5</v>
      </c>
      <c r="AD878">
        <v>5</v>
      </c>
      <c r="AE878">
        <v>5</v>
      </c>
      <c r="AF878">
        <v>5</v>
      </c>
      <c r="AG878">
        <v>5</v>
      </c>
      <c r="AH878">
        <v>5</v>
      </c>
      <c r="AI878">
        <v>5</v>
      </c>
      <c r="AJ878">
        <v>5</v>
      </c>
      <c r="AK878" t="s">
        <v>831</v>
      </c>
    </row>
    <row r="879" spans="1:37" x14ac:dyDescent="0.25">
      <c r="A879" t="s">
        <v>747</v>
      </c>
      <c r="B879" t="s">
        <v>33</v>
      </c>
      <c r="C879" t="s">
        <v>528</v>
      </c>
      <c r="D879" t="s">
        <v>1877</v>
      </c>
      <c r="E879" t="s">
        <v>1867</v>
      </c>
      <c r="F879" t="s">
        <v>2269</v>
      </c>
      <c r="G879" t="s">
        <v>1868</v>
      </c>
      <c r="H879" t="s">
        <v>1869</v>
      </c>
      <c r="I879" t="s">
        <v>1870</v>
      </c>
      <c r="J879" t="s">
        <v>1866</v>
      </c>
      <c r="K879" t="s">
        <v>1871</v>
      </c>
      <c r="L879" t="s">
        <v>1871</v>
      </c>
      <c r="M879" t="s">
        <v>1871</v>
      </c>
      <c r="N879" t="s">
        <v>1871</v>
      </c>
      <c r="O879" t="s">
        <v>1873</v>
      </c>
      <c r="P879" t="s">
        <v>1871</v>
      </c>
      <c r="Q879" t="s">
        <v>1871</v>
      </c>
      <c r="R879" t="s">
        <v>1871</v>
      </c>
      <c r="U879" t="s">
        <v>1877</v>
      </c>
      <c r="W879">
        <v>1</v>
      </c>
      <c r="X879">
        <v>5</v>
      </c>
      <c r="Y879">
        <v>1</v>
      </c>
      <c r="Z879">
        <v>2</v>
      </c>
      <c r="AA879">
        <v>2</v>
      </c>
      <c r="AB879">
        <v>3</v>
      </c>
      <c r="AC879">
        <v>5</v>
      </c>
      <c r="AD879">
        <v>5</v>
      </c>
      <c r="AE879">
        <v>5</v>
      </c>
      <c r="AF879">
        <v>5</v>
      </c>
      <c r="AG879">
        <v>3</v>
      </c>
      <c r="AH879">
        <v>5</v>
      </c>
      <c r="AI879">
        <v>5</v>
      </c>
      <c r="AJ879">
        <v>5</v>
      </c>
      <c r="AK879" t="s">
        <v>747</v>
      </c>
    </row>
    <row r="880" spans="1:37" x14ac:dyDescent="0.25">
      <c r="A880" t="s">
        <v>879</v>
      </c>
      <c r="B880" t="s">
        <v>36</v>
      </c>
      <c r="C880" t="s">
        <v>452</v>
      </c>
      <c r="D880" t="s">
        <v>1877</v>
      </c>
      <c r="E880" t="s">
        <v>1884</v>
      </c>
      <c r="F880" t="s">
        <v>2199</v>
      </c>
      <c r="G880" t="s">
        <v>1878</v>
      </c>
      <c r="H880" t="s">
        <v>1869</v>
      </c>
      <c r="I880" t="s">
        <v>1870</v>
      </c>
      <c r="J880" t="s">
        <v>1866</v>
      </c>
      <c r="K880" t="s">
        <v>1871</v>
      </c>
      <c r="L880" t="s">
        <v>1871</v>
      </c>
      <c r="M880" t="s">
        <v>1871</v>
      </c>
      <c r="N880" t="s">
        <v>1871</v>
      </c>
      <c r="O880" t="s">
        <v>1871</v>
      </c>
      <c r="P880" t="s">
        <v>1871</v>
      </c>
      <c r="Q880" t="s">
        <v>1871</v>
      </c>
      <c r="R880" t="s">
        <v>1871</v>
      </c>
      <c r="U880" t="s">
        <v>1877</v>
      </c>
      <c r="V880" t="s">
        <v>1866</v>
      </c>
      <c r="W880">
        <v>1</v>
      </c>
      <c r="X880">
        <v>3</v>
      </c>
      <c r="Y880">
        <v>1</v>
      </c>
      <c r="Z880">
        <v>2</v>
      </c>
      <c r="AA880">
        <v>3</v>
      </c>
      <c r="AB880">
        <v>3</v>
      </c>
      <c r="AC880">
        <v>5</v>
      </c>
      <c r="AD880">
        <v>5</v>
      </c>
      <c r="AE880">
        <v>5</v>
      </c>
      <c r="AF880">
        <v>5</v>
      </c>
      <c r="AG880">
        <v>5</v>
      </c>
      <c r="AH880">
        <v>5</v>
      </c>
      <c r="AI880">
        <v>5</v>
      </c>
      <c r="AJ880">
        <v>5</v>
      </c>
      <c r="AK880" t="s">
        <v>879</v>
      </c>
    </row>
    <row r="881" spans="1:37" x14ac:dyDescent="0.25">
      <c r="A881" t="s">
        <v>879</v>
      </c>
      <c r="B881" t="s">
        <v>36</v>
      </c>
      <c r="C881" t="s">
        <v>452</v>
      </c>
      <c r="D881" t="s">
        <v>1877</v>
      </c>
      <c r="E881" t="s">
        <v>1884</v>
      </c>
      <c r="F881" t="s">
        <v>2199</v>
      </c>
      <c r="G881" t="s">
        <v>1868</v>
      </c>
      <c r="H881" t="s">
        <v>1869</v>
      </c>
      <c r="I881" t="s">
        <v>1870</v>
      </c>
      <c r="J881" t="s">
        <v>1866</v>
      </c>
      <c r="K881" t="s">
        <v>1871</v>
      </c>
      <c r="L881" t="s">
        <v>1871</v>
      </c>
      <c r="M881" t="s">
        <v>1873</v>
      </c>
      <c r="N881" t="s">
        <v>1872</v>
      </c>
      <c r="O881" t="s">
        <v>1873</v>
      </c>
      <c r="P881" t="s">
        <v>1871</v>
      </c>
      <c r="Q881" t="s">
        <v>1872</v>
      </c>
      <c r="R881" t="s">
        <v>1871</v>
      </c>
      <c r="U881" t="s">
        <v>1877</v>
      </c>
      <c r="V881" t="s">
        <v>1866</v>
      </c>
      <c r="W881">
        <v>1</v>
      </c>
      <c r="X881">
        <v>3</v>
      </c>
      <c r="Y881">
        <v>1</v>
      </c>
      <c r="Z881">
        <v>2</v>
      </c>
      <c r="AA881">
        <v>2</v>
      </c>
      <c r="AB881">
        <v>3</v>
      </c>
      <c r="AC881">
        <v>5</v>
      </c>
      <c r="AD881">
        <v>5</v>
      </c>
      <c r="AE881">
        <v>3</v>
      </c>
      <c r="AF881">
        <v>4</v>
      </c>
      <c r="AG881">
        <v>3</v>
      </c>
      <c r="AH881">
        <v>5</v>
      </c>
      <c r="AI881">
        <v>4</v>
      </c>
      <c r="AJ881">
        <v>5</v>
      </c>
      <c r="AK881" t="s">
        <v>879</v>
      </c>
    </row>
    <row r="882" spans="1:37" x14ac:dyDescent="0.25">
      <c r="A882" t="s">
        <v>1466</v>
      </c>
      <c r="B882" t="s">
        <v>37</v>
      </c>
      <c r="C882" t="s">
        <v>448</v>
      </c>
      <c r="D882" t="s">
        <v>1877</v>
      </c>
      <c r="E882" t="s">
        <v>1884</v>
      </c>
      <c r="F882" t="s">
        <v>2199</v>
      </c>
      <c r="G882" t="s">
        <v>1868</v>
      </c>
      <c r="H882" t="s">
        <v>1869</v>
      </c>
      <c r="I882" t="s">
        <v>1870</v>
      </c>
      <c r="J882" t="s">
        <v>1866</v>
      </c>
      <c r="K882" t="s">
        <v>1871</v>
      </c>
      <c r="L882" t="s">
        <v>1871</v>
      </c>
      <c r="M882" t="s">
        <v>1871</v>
      </c>
      <c r="N882" t="s">
        <v>1873</v>
      </c>
      <c r="O882" t="s">
        <v>1873</v>
      </c>
      <c r="P882" t="s">
        <v>1871</v>
      </c>
      <c r="Q882" t="s">
        <v>1871</v>
      </c>
      <c r="R882" t="s">
        <v>1871</v>
      </c>
      <c r="U882" t="s">
        <v>1877</v>
      </c>
      <c r="V882" t="s">
        <v>1866</v>
      </c>
      <c r="W882">
        <v>1</v>
      </c>
      <c r="X882">
        <v>3</v>
      </c>
      <c r="Y882">
        <v>1</v>
      </c>
      <c r="Z882">
        <v>2</v>
      </c>
      <c r="AA882">
        <v>2</v>
      </c>
      <c r="AB882">
        <v>3</v>
      </c>
      <c r="AC882">
        <v>5</v>
      </c>
      <c r="AD882">
        <v>5</v>
      </c>
      <c r="AE882">
        <v>5</v>
      </c>
      <c r="AF882">
        <v>3</v>
      </c>
      <c r="AG882">
        <v>3</v>
      </c>
      <c r="AH882">
        <v>5</v>
      </c>
      <c r="AI882">
        <v>5</v>
      </c>
      <c r="AJ882">
        <v>5</v>
      </c>
      <c r="AK882" t="s">
        <v>1466</v>
      </c>
    </row>
    <row r="883" spans="1:37" x14ac:dyDescent="0.25">
      <c r="A883" t="s">
        <v>185</v>
      </c>
      <c r="B883" t="s">
        <v>38</v>
      </c>
      <c r="C883" t="s">
        <v>368</v>
      </c>
      <c r="D883" t="s">
        <v>1877</v>
      </c>
      <c r="E883" t="s">
        <v>1884</v>
      </c>
      <c r="F883" t="s">
        <v>2695</v>
      </c>
      <c r="G883" t="s">
        <v>1878</v>
      </c>
      <c r="H883" t="s">
        <v>1880</v>
      </c>
      <c r="I883" t="s">
        <v>1883</v>
      </c>
      <c r="J883" t="s">
        <v>1882</v>
      </c>
      <c r="K883" t="s">
        <v>1871</v>
      </c>
      <c r="L883" t="s">
        <v>1871</v>
      </c>
      <c r="M883" t="s">
        <v>1871</v>
      </c>
      <c r="N883" t="s">
        <v>1871</v>
      </c>
      <c r="O883" t="s">
        <v>1871</v>
      </c>
      <c r="P883" t="s">
        <v>1871</v>
      </c>
      <c r="Q883" t="s">
        <v>1871</v>
      </c>
      <c r="R883" t="s">
        <v>1871</v>
      </c>
      <c r="S883" t="s">
        <v>2696</v>
      </c>
      <c r="U883" t="s">
        <v>1877</v>
      </c>
      <c r="V883" t="s">
        <v>1877</v>
      </c>
      <c r="W883">
        <v>1</v>
      </c>
      <c r="X883">
        <v>3</v>
      </c>
      <c r="Y883">
        <v>1</v>
      </c>
      <c r="Z883">
        <v>3</v>
      </c>
      <c r="AA883">
        <v>3</v>
      </c>
      <c r="AB883">
        <v>3</v>
      </c>
      <c r="AC883">
        <v>5</v>
      </c>
      <c r="AD883">
        <v>5</v>
      </c>
      <c r="AE883">
        <v>5</v>
      </c>
      <c r="AF883">
        <v>5</v>
      </c>
      <c r="AG883">
        <v>5</v>
      </c>
      <c r="AH883">
        <v>5</v>
      </c>
      <c r="AI883">
        <v>5</v>
      </c>
      <c r="AJ883">
        <v>5</v>
      </c>
      <c r="AK883" t="s">
        <v>185</v>
      </c>
    </row>
    <row r="884" spans="1:37" x14ac:dyDescent="0.25">
      <c r="A884" t="s">
        <v>187</v>
      </c>
      <c r="B884" t="s">
        <v>39</v>
      </c>
      <c r="C884" t="s">
        <v>480</v>
      </c>
      <c r="D884" t="s">
        <v>1877</v>
      </c>
      <c r="E884" t="s">
        <v>1884</v>
      </c>
      <c r="F884" t="s">
        <v>2697</v>
      </c>
      <c r="G884" t="s">
        <v>1888</v>
      </c>
      <c r="H884" t="s">
        <v>1880</v>
      </c>
      <c r="I884" t="s">
        <v>1883</v>
      </c>
      <c r="J884" t="s">
        <v>1882</v>
      </c>
      <c r="K884" t="s">
        <v>1871</v>
      </c>
      <c r="L884" t="s">
        <v>1871</v>
      </c>
      <c r="M884" t="s">
        <v>1871</v>
      </c>
      <c r="N884" t="s">
        <v>1871</v>
      </c>
      <c r="O884" t="s">
        <v>1872</v>
      </c>
      <c r="P884" t="s">
        <v>1871</v>
      </c>
      <c r="Q884" t="s">
        <v>1872</v>
      </c>
      <c r="R884" t="s">
        <v>1871</v>
      </c>
      <c r="S884" t="s">
        <v>1889</v>
      </c>
      <c r="U884" t="s">
        <v>1877</v>
      </c>
      <c r="W884">
        <v>1</v>
      </c>
      <c r="X884">
        <v>3</v>
      </c>
      <c r="Y884">
        <v>1</v>
      </c>
      <c r="Z884">
        <v>3</v>
      </c>
      <c r="AA884">
        <v>1</v>
      </c>
      <c r="AB884">
        <v>3</v>
      </c>
      <c r="AC884">
        <v>5</v>
      </c>
      <c r="AD884">
        <v>5</v>
      </c>
      <c r="AE884">
        <v>5</v>
      </c>
      <c r="AF884">
        <v>5</v>
      </c>
      <c r="AG884">
        <v>4</v>
      </c>
      <c r="AH884">
        <v>5</v>
      </c>
      <c r="AI884">
        <v>4</v>
      </c>
      <c r="AJ884">
        <v>5</v>
      </c>
      <c r="AK884" t="s">
        <v>187</v>
      </c>
    </row>
    <row r="885" spans="1:37" x14ac:dyDescent="0.25">
      <c r="A885" t="s">
        <v>187</v>
      </c>
      <c r="B885" t="s">
        <v>39</v>
      </c>
      <c r="C885" t="s">
        <v>480</v>
      </c>
      <c r="D885" t="s">
        <v>1877</v>
      </c>
      <c r="E885" t="s">
        <v>1894</v>
      </c>
      <c r="F885" t="s">
        <v>2199</v>
      </c>
      <c r="G885" t="s">
        <v>1868</v>
      </c>
      <c r="H885" t="s">
        <v>1880</v>
      </c>
      <c r="I885" t="s">
        <v>1870</v>
      </c>
      <c r="J885" t="s">
        <v>1882</v>
      </c>
      <c r="K885" t="s">
        <v>1871</v>
      </c>
      <c r="L885" t="s">
        <v>1871</v>
      </c>
      <c r="M885" t="s">
        <v>1871</v>
      </c>
      <c r="N885" t="s">
        <v>1871</v>
      </c>
      <c r="O885" t="s">
        <v>1871</v>
      </c>
      <c r="P885" t="s">
        <v>1871</v>
      </c>
      <c r="Q885" t="s">
        <v>1871</v>
      </c>
      <c r="R885" t="s">
        <v>1871</v>
      </c>
      <c r="U885" t="s">
        <v>1877</v>
      </c>
      <c r="V885" t="s">
        <v>1866</v>
      </c>
      <c r="W885">
        <v>1</v>
      </c>
      <c r="X885">
        <v>1</v>
      </c>
      <c r="Y885">
        <v>1</v>
      </c>
      <c r="Z885">
        <v>3</v>
      </c>
      <c r="AA885">
        <v>2</v>
      </c>
      <c r="AB885">
        <v>3</v>
      </c>
      <c r="AC885">
        <v>5</v>
      </c>
      <c r="AD885">
        <v>5</v>
      </c>
      <c r="AE885">
        <v>5</v>
      </c>
      <c r="AF885">
        <v>5</v>
      </c>
      <c r="AG885">
        <v>5</v>
      </c>
      <c r="AH885">
        <v>5</v>
      </c>
      <c r="AI885">
        <v>5</v>
      </c>
      <c r="AJ885">
        <v>5</v>
      </c>
      <c r="AK885" t="s">
        <v>187</v>
      </c>
    </row>
    <row r="886" spans="1:37" x14ac:dyDescent="0.25">
      <c r="A886" t="s">
        <v>765</v>
      </c>
      <c r="B886" t="s">
        <v>43</v>
      </c>
      <c r="C886" t="s">
        <v>365</v>
      </c>
      <c r="D886" t="s">
        <v>1877</v>
      </c>
      <c r="E886" t="s">
        <v>1867</v>
      </c>
      <c r="F886" t="s">
        <v>2437</v>
      </c>
      <c r="G886" t="s">
        <v>1878</v>
      </c>
      <c r="H886" t="s">
        <v>1880</v>
      </c>
      <c r="I886" t="s">
        <v>1870</v>
      </c>
      <c r="J886" t="s">
        <v>1866</v>
      </c>
      <c r="K886" t="s">
        <v>1871</v>
      </c>
      <c r="L886" t="s">
        <v>1871</v>
      </c>
      <c r="M886" t="s">
        <v>1872</v>
      </c>
      <c r="N886" t="s">
        <v>1871</v>
      </c>
      <c r="O886" t="s">
        <v>1873</v>
      </c>
      <c r="P886" t="s">
        <v>1871</v>
      </c>
      <c r="Q886" t="s">
        <v>1871</v>
      </c>
      <c r="R886" t="s">
        <v>1871</v>
      </c>
      <c r="U886" t="s">
        <v>1877</v>
      </c>
      <c r="V886" t="s">
        <v>1877</v>
      </c>
      <c r="W886">
        <v>1</v>
      </c>
      <c r="X886">
        <v>5</v>
      </c>
      <c r="Y886">
        <v>1</v>
      </c>
      <c r="Z886">
        <v>3</v>
      </c>
      <c r="AA886">
        <v>3</v>
      </c>
      <c r="AB886">
        <v>3</v>
      </c>
      <c r="AC886">
        <v>5</v>
      </c>
      <c r="AD886">
        <v>5</v>
      </c>
      <c r="AE886">
        <v>4</v>
      </c>
      <c r="AF886">
        <v>5</v>
      </c>
      <c r="AG886">
        <v>3</v>
      </c>
      <c r="AH886">
        <v>5</v>
      </c>
      <c r="AI886">
        <v>5</v>
      </c>
      <c r="AJ886">
        <v>5</v>
      </c>
      <c r="AK886" t="s">
        <v>765</v>
      </c>
    </row>
    <row r="887" spans="1:37" x14ac:dyDescent="0.25">
      <c r="A887" t="s">
        <v>1494</v>
      </c>
      <c r="B887" t="s">
        <v>43</v>
      </c>
      <c r="C887" t="s">
        <v>757</v>
      </c>
      <c r="D887" t="s">
        <v>1877</v>
      </c>
      <c r="E887" t="s">
        <v>1867</v>
      </c>
      <c r="F887" t="s">
        <v>2196</v>
      </c>
      <c r="G887" t="s">
        <v>1868</v>
      </c>
      <c r="H887" t="s">
        <v>1869</v>
      </c>
      <c r="I887" t="s">
        <v>1870</v>
      </c>
      <c r="J887" t="s">
        <v>1882</v>
      </c>
      <c r="K887" t="s">
        <v>1871</v>
      </c>
      <c r="L887" t="s">
        <v>1871</v>
      </c>
      <c r="M887" t="s">
        <v>1872</v>
      </c>
      <c r="N887" t="s">
        <v>1871</v>
      </c>
      <c r="O887" t="s">
        <v>1871</v>
      </c>
      <c r="P887" t="s">
        <v>1871</v>
      </c>
      <c r="Q887" t="s">
        <v>1871</v>
      </c>
      <c r="R887" t="s">
        <v>1871</v>
      </c>
      <c r="U887" t="s">
        <v>1877</v>
      </c>
      <c r="V887" t="s">
        <v>1877</v>
      </c>
      <c r="W887">
        <v>1</v>
      </c>
      <c r="X887">
        <v>5</v>
      </c>
      <c r="Y887">
        <v>1</v>
      </c>
      <c r="Z887">
        <v>2</v>
      </c>
      <c r="AA887">
        <v>2</v>
      </c>
      <c r="AB887">
        <v>3</v>
      </c>
      <c r="AC887">
        <v>5</v>
      </c>
      <c r="AD887">
        <v>5</v>
      </c>
      <c r="AE887">
        <v>4</v>
      </c>
      <c r="AF887">
        <v>5</v>
      </c>
      <c r="AG887">
        <v>5</v>
      </c>
      <c r="AH887">
        <v>5</v>
      </c>
      <c r="AI887">
        <v>5</v>
      </c>
      <c r="AJ887">
        <v>5</v>
      </c>
      <c r="AK887" t="s">
        <v>1494</v>
      </c>
    </row>
    <row r="888" spans="1:37" x14ac:dyDescent="0.25">
      <c r="A888" t="s">
        <v>811</v>
      </c>
      <c r="B888" t="s">
        <v>43</v>
      </c>
      <c r="C888" t="s">
        <v>500</v>
      </c>
      <c r="D888" t="s">
        <v>1877</v>
      </c>
      <c r="E888" t="s">
        <v>1879</v>
      </c>
      <c r="F888" t="s">
        <v>2437</v>
      </c>
      <c r="G888" t="s">
        <v>1878</v>
      </c>
      <c r="H888" t="s">
        <v>1880</v>
      </c>
      <c r="I888" t="s">
        <v>1881</v>
      </c>
      <c r="J888" t="s">
        <v>1882</v>
      </c>
      <c r="K888" t="s">
        <v>1871</v>
      </c>
      <c r="L888" t="s">
        <v>1871</v>
      </c>
      <c r="M888" t="s">
        <v>1871</v>
      </c>
      <c r="N888" t="s">
        <v>1871</v>
      </c>
      <c r="O888" t="s">
        <v>1871</v>
      </c>
      <c r="P888" t="s">
        <v>1871</v>
      </c>
      <c r="Q888" t="s">
        <v>1871</v>
      </c>
      <c r="R888" t="s">
        <v>1871</v>
      </c>
      <c r="U888" t="s">
        <v>1877</v>
      </c>
      <c r="V888" t="s">
        <v>1877</v>
      </c>
      <c r="W888">
        <v>1</v>
      </c>
      <c r="X888">
        <v>4</v>
      </c>
      <c r="Y888">
        <v>1</v>
      </c>
      <c r="Z888">
        <v>3</v>
      </c>
      <c r="AA888">
        <v>3</v>
      </c>
      <c r="AB888">
        <v>3</v>
      </c>
      <c r="AC888">
        <v>5</v>
      </c>
      <c r="AD888">
        <v>5</v>
      </c>
      <c r="AE888">
        <v>5</v>
      </c>
      <c r="AF888">
        <v>5</v>
      </c>
      <c r="AG888">
        <v>5</v>
      </c>
      <c r="AH888">
        <v>5</v>
      </c>
      <c r="AI888">
        <v>5</v>
      </c>
      <c r="AJ888">
        <v>5</v>
      </c>
      <c r="AK888" t="s">
        <v>811</v>
      </c>
    </row>
    <row r="889" spans="1:37" x14ac:dyDescent="0.25">
      <c r="A889" t="s">
        <v>811</v>
      </c>
      <c r="B889" t="s">
        <v>43</v>
      </c>
      <c r="C889" t="s">
        <v>500</v>
      </c>
      <c r="D889" t="s">
        <v>1866</v>
      </c>
      <c r="E889" t="s">
        <v>1879</v>
      </c>
      <c r="F889" t="s">
        <v>2218</v>
      </c>
      <c r="G889" t="s">
        <v>1878</v>
      </c>
      <c r="H889" t="s">
        <v>1880</v>
      </c>
      <c r="I889" t="s">
        <v>1870</v>
      </c>
      <c r="J889" t="s">
        <v>1882</v>
      </c>
      <c r="K889" t="s">
        <v>1871</v>
      </c>
      <c r="L889" t="s">
        <v>1871</v>
      </c>
      <c r="M889" t="s">
        <v>1871</v>
      </c>
      <c r="N889" t="s">
        <v>1871</v>
      </c>
      <c r="O889" t="s">
        <v>1871</v>
      </c>
      <c r="P889" t="s">
        <v>1871</v>
      </c>
      <c r="Q889" t="s">
        <v>1871</v>
      </c>
      <c r="R889" t="s">
        <v>1871</v>
      </c>
      <c r="U889" t="s">
        <v>1877</v>
      </c>
      <c r="V889" t="s">
        <v>1877</v>
      </c>
      <c r="W889">
        <v>0</v>
      </c>
      <c r="X889">
        <v>4</v>
      </c>
      <c r="Y889">
        <v>1</v>
      </c>
      <c r="Z889">
        <v>3</v>
      </c>
      <c r="AA889">
        <v>3</v>
      </c>
      <c r="AB889">
        <v>3</v>
      </c>
      <c r="AC889">
        <v>5</v>
      </c>
      <c r="AD889">
        <v>5</v>
      </c>
      <c r="AE889">
        <v>5</v>
      </c>
      <c r="AF889">
        <v>5</v>
      </c>
      <c r="AG889">
        <v>5</v>
      </c>
      <c r="AH889">
        <v>5</v>
      </c>
      <c r="AI889">
        <v>5</v>
      </c>
      <c r="AJ889">
        <v>5</v>
      </c>
      <c r="AK889" t="s">
        <v>811</v>
      </c>
    </row>
    <row r="890" spans="1:37" x14ac:dyDescent="0.25">
      <c r="A890" t="s">
        <v>1780</v>
      </c>
      <c r="B890" t="s">
        <v>45</v>
      </c>
      <c r="C890" t="s">
        <v>1779</v>
      </c>
      <c r="D890" t="s">
        <v>1866</v>
      </c>
      <c r="E890" t="s">
        <v>1884</v>
      </c>
      <c r="F890" t="s">
        <v>2246</v>
      </c>
      <c r="G890" t="s">
        <v>1868</v>
      </c>
      <c r="H890" t="s">
        <v>1880</v>
      </c>
      <c r="I890" t="s">
        <v>1870</v>
      </c>
      <c r="J890" t="s">
        <v>1882</v>
      </c>
      <c r="K890" t="s">
        <v>1871</v>
      </c>
      <c r="L890" t="s">
        <v>1871</v>
      </c>
      <c r="M890" t="s">
        <v>1871</v>
      </c>
      <c r="N890" t="s">
        <v>1872</v>
      </c>
      <c r="O890" t="s">
        <v>1873</v>
      </c>
      <c r="P890" t="s">
        <v>1871</v>
      </c>
      <c r="Q890" t="s">
        <v>1871</v>
      </c>
      <c r="R890" t="s">
        <v>1871</v>
      </c>
      <c r="U890" t="s">
        <v>1877</v>
      </c>
      <c r="V890" t="s">
        <v>1877</v>
      </c>
      <c r="W890">
        <v>0</v>
      </c>
      <c r="X890">
        <v>3</v>
      </c>
      <c r="Y890">
        <v>1</v>
      </c>
      <c r="Z890">
        <v>3</v>
      </c>
      <c r="AA890">
        <v>2</v>
      </c>
      <c r="AB890">
        <v>3</v>
      </c>
      <c r="AC890">
        <v>5</v>
      </c>
      <c r="AD890">
        <v>5</v>
      </c>
      <c r="AE890">
        <v>5</v>
      </c>
      <c r="AF890">
        <v>4</v>
      </c>
      <c r="AG890">
        <v>3</v>
      </c>
      <c r="AH890">
        <v>5</v>
      </c>
      <c r="AI890">
        <v>5</v>
      </c>
      <c r="AJ890">
        <v>5</v>
      </c>
      <c r="AK890" t="s">
        <v>1780</v>
      </c>
    </row>
    <row r="891" spans="1:37" x14ac:dyDescent="0.25">
      <c r="A891" t="s">
        <v>190</v>
      </c>
      <c r="B891" t="s">
        <v>47</v>
      </c>
      <c r="C891" t="s">
        <v>472</v>
      </c>
      <c r="D891" t="s">
        <v>1877</v>
      </c>
      <c r="E891" t="s">
        <v>1879</v>
      </c>
      <c r="F891" t="s">
        <v>2228</v>
      </c>
      <c r="G891" t="s">
        <v>1888</v>
      </c>
      <c r="H891" t="s">
        <v>1887</v>
      </c>
      <c r="I891" t="s">
        <v>1870</v>
      </c>
      <c r="J891" t="s">
        <v>1882</v>
      </c>
      <c r="K891" t="s">
        <v>1871</v>
      </c>
      <c r="L891" t="s">
        <v>1871</v>
      </c>
      <c r="M891" t="s">
        <v>1871</v>
      </c>
      <c r="N891" t="s">
        <v>1871</v>
      </c>
      <c r="O891" t="s">
        <v>1871</v>
      </c>
      <c r="P891" t="s">
        <v>1871</v>
      </c>
      <c r="Q891" t="s">
        <v>1871</v>
      </c>
      <c r="R891" t="s">
        <v>1871</v>
      </c>
      <c r="U891" t="s">
        <v>1877</v>
      </c>
      <c r="V891" t="s">
        <v>1877</v>
      </c>
      <c r="W891">
        <v>1</v>
      </c>
      <c r="X891">
        <v>4</v>
      </c>
      <c r="Y891">
        <v>1</v>
      </c>
      <c r="AA891">
        <v>1</v>
      </c>
      <c r="AB891">
        <v>3</v>
      </c>
      <c r="AC891">
        <v>5</v>
      </c>
      <c r="AD891">
        <v>5</v>
      </c>
      <c r="AE891">
        <v>5</v>
      </c>
      <c r="AF891">
        <v>5</v>
      </c>
      <c r="AG891">
        <v>5</v>
      </c>
      <c r="AH891">
        <v>5</v>
      </c>
      <c r="AI891">
        <v>5</v>
      </c>
      <c r="AJ891">
        <v>5</v>
      </c>
      <c r="AK891" t="s">
        <v>190</v>
      </c>
    </row>
    <row r="892" spans="1:37" x14ac:dyDescent="0.25">
      <c r="A892" t="s">
        <v>190</v>
      </c>
      <c r="B892" t="s">
        <v>47</v>
      </c>
      <c r="C892" t="s">
        <v>472</v>
      </c>
      <c r="D892" t="s">
        <v>1877</v>
      </c>
      <c r="E892" t="s">
        <v>1879</v>
      </c>
      <c r="F892" t="s">
        <v>2199</v>
      </c>
      <c r="G892" t="s">
        <v>1878</v>
      </c>
      <c r="H892" t="s">
        <v>1869</v>
      </c>
      <c r="I892" t="s">
        <v>1870</v>
      </c>
      <c r="J892" t="s">
        <v>1882</v>
      </c>
      <c r="K892" t="s">
        <v>1871</v>
      </c>
      <c r="L892" t="s">
        <v>1871</v>
      </c>
      <c r="M892" t="s">
        <v>1871</v>
      </c>
      <c r="N892" t="s">
        <v>1871</v>
      </c>
      <c r="O892" t="s">
        <v>1873</v>
      </c>
      <c r="P892" t="s">
        <v>1871</v>
      </c>
      <c r="Q892" t="s">
        <v>1871</v>
      </c>
      <c r="R892" t="s">
        <v>1871</v>
      </c>
      <c r="U892" t="s">
        <v>1877</v>
      </c>
      <c r="V892" t="s">
        <v>1877</v>
      </c>
      <c r="W892">
        <v>1</v>
      </c>
      <c r="X892">
        <v>4</v>
      </c>
      <c r="Y892">
        <v>1</v>
      </c>
      <c r="Z892">
        <v>2</v>
      </c>
      <c r="AA892">
        <v>3</v>
      </c>
      <c r="AB892">
        <v>3</v>
      </c>
      <c r="AC892">
        <v>5</v>
      </c>
      <c r="AD892">
        <v>5</v>
      </c>
      <c r="AE892">
        <v>5</v>
      </c>
      <c r="AF892">
        <v>5</v>
      </c>
      <c r="AG892">
        <v>3</v>
      </c>
      <c r="AH892">
        <v>5</v>
      </c>
      <c r="AI892">
        <v>5</v>
      </c>
      <c r="AJ892">
        <v>5</v>
      </c>
      <c r="AK892" t="s">
        <v>190</v>
      </c>
    </row>
    <row r="893" spans="1:37" x14ac:dyDescent="0.25">
      <c r="A893" t="s">
        <v>1089</v>
      </c>
      <c r="B893" t="s">
        <v>47</v>
      </c>
      <c r="C893" t="s">
        <v>1088</v>
      </c>
      <c r="D893" t="s">
        <v>1877</v>
      </c>
      <c r="E893" t="s">
        <v>1879</v>
      </c>
      <c r="F893" t="s">
        <v>2199</v>
      </c>
      <c r="G893" t="s">
        <v>1888</v>
      </c>
      <c r="H893" t="s">
        <v>1869</v>
      </c>
      <c r="I893" t="s">
        <v>1870</v>
      </c>
      <c r="J893" t="s">
        <v>1882</v>
      </c>
      <c r="K893" t="s">
        <v>1871</v>
      </c>
      <c r="L893" t="s">
        <v>1871</v>
      </c>
      <c r="M893" t="s">
        <v>1871</v>
      </c>
      <c r="N893" t="s">
        <v>1871</v>
      </c>
      <c r="O893" t="s">
        <v>1871</v>
      </c>
      <c r="P893" t="s">
        <v>1871</v>
      </c>
      <c r="Q893" t="s">
        <v>1871</v>
      </c>
      <c r="R893" t="s">
        <v>1871</v>
      </c>
      <c r="U893" t="s">
        <v>1877</v>
      </c>
      <c r="V893" t="s">
        <v>1877</v>
      </c>
      <c r="W893">
        <v>1</v>
      </c>
      <c r="X893">
        <v>4</v>
      </c>
      <c r="Y893">
        <v>1</v>
      </c>
      <c r="Z893">
        <v>2</v>
      </c>
      <c r="AA893">
        <v>1</v>
      </c>
      <c r="AB893">
        <v>3</v>
      </c>
      <c r="AC893">
        <v>5</v>
      </c>
      <c r="AD893">
        <v>5</v>
      </c>
      <c r="AE893">
        <v>5</v>
      </c>
      <c r="AF893">
        <v>5</v>
      </c>
      <c r="AG893">
        <v>5</v>
      </c>
      <c r="AH893">
        <v>5</v>
      </c>
      <c r="AI893">
        <v>5</v>
      </c>
      <c r="AJ893">
        <v>5</v>
      </c>
      <c r="AK893" t="s">
        <v>1089</v>
      </c>
    </row>
    <row r="894" spans="1:37" x14ac:dyDescent="0.25">
      <c r="A894" t="s">
        <v>1764</v>
      </c>
      <c r="B894" t="s">
        <v>47</v>
      </c>
      <c r="C894" t="s">
        <v>1763</v>
      </c>
      <c r="D894" t="s">
        <v>1877</v>
      </c>
      <c r="E894" t="s">
        <v>1879</v>
      </c>
      <c r="F894" t="s">
        <v>2235</v>
      </c>
      <c r="G894" t="s">
        <v>1868</v>
      </c>
      <c r="H894" t="s">
        <v>1869</v>
      </c>
      <c r="I894" t="s">
        <v>1870</v>
      </c>
      <c r="J894" t="s">
        <v>1866</v>
      </c>
      <c r="K894" t="s">
        <v>1871</v>
      </c>
      <c r="L894" t="s">
        <v>1871</v>
      </c>
      <c r="M894" t="s">
        <v>1871</v>
      </c>
      <c r="N894" t="s">
        <v>1871</v>
      </c>
      <c r="O894" t="s">
        <v>1871</v>
      </c>
      <c r="P894" t="s">
        <v>1871</v>
      </c>
      <c r="Q894" t="s">
        <v>1871</v>
      </c>
      <c r="R894" t="s">
        <v>1871</v>
      </c>
      <c r="U894" t="s">
        <v>1877</v>
      </c>
      <c r="V894" t="s">
        <v>1877</v>
      </c>
      <c r="W894">
        <v>1</v>
      </c>
      <c r="X894">
        <v>4</v>
      </c>
      <c r="Y894">
        <v>1</v>
      </c>
      <c r="Z894">
        <v>2</v>
      </c>
      <c r="AA894">
        <v>2</v>
      </c>
      <c r="AB894">
        <v>3</v>
      </c>
      <c r="AC894">
        <v>5</v>
      </c>
      <c r="AD894">
        <v>5</v>
      </c>
      <c r="AE894">
        <v>5</v>
      </c>
      <c r="AF894">
        <v>5</v>
      </c>
      <c r="AG894">
        <v>5</v>
      </c>
      <c r="AH894">
        <v>5</v>
      </c>
      <c r="AI894">
        <v>5</v>
      </c>
      <c r="AJ894">
        <v>5</v>
      </c>
      <c r="AK894" t="s">
        <v>1764</v>
      </c>
    </row>
    <row r="895" spans="1:37" x14ac:dyDescent="0.25">
      <c r="A895" t="s">
        <v>1516</v>
      </c>
      <c r="B895" t="s">
        <v>47</v>
      </c>
      <c r="C895" t="s">
        <v>1515</v>
      </c>
      <c r="D895" t="s">
        <v>1877</v>
      </c>
      <c r="E895" t="s">
        <v>1867</v>
      </c>
      <c r="F895" t="s">
        <v>2575</v>
      </c>
      <c r="G895" t="s">
        <v>1878</v>
      </c>
      <c r="H895" t="s">
        <v>1869</v>
      </c>
      <c r="I895" t="s">
        <v>1870</v>
      </c>
      <c r="J895" t="s">
        <v>1866</v>
      </c>
      <c r="K895" t="s">
        <v>1871</v>
      </c>
      <c r="L895" t="s">
        <v>1871</v>
      </c>
      <c r="M895" t="s">
        <v>1871</v>
      </c>
      <c r="N895" t="s">
        <v>1871</v>
      </c>
      <c r="O895" t="s">
        <v>1871</v>
      </c>
      <c r="P895" t="s">
        <v>1871</v>
      </c>
      <c r="Q895" t="s">
        <v>1871</v>
      </c>
      <c r="R895" t="s">
        <v>1871</v>
      </c>
      <c r="U895" t="s">
        <v>1877</v>
      </c>
      <c r="V895" t="s">
        <v>1877</v>
      </c>
      <c r="W895">
        <v>1</v>
      </c>
      <c r="X895">
        <v>5</v>
      </c>
      <c r="Y895">
        <v>1</v>
      </c>
      <c r="Z895">
        <v>2</v>
      </c>
      <c r="AA895">
        <v>3</v>
      </c>
      <c r="AB895">
        <v>3</v>
      </c>
      <c r="AC895">
        <v>5</v>
      </c>
      <c r="AD895">
        <v>5</v>
      </c>
      <c r="AE895">
        <v>5</v>
      </c>
      <c r="AF895">
        <v>5</v>
      </c>
      <c r="AG895">
        <v>5</v>
      </c>
      <c r="AH895">
        <v>5</v>
      </c>
      <c r="AI895">
        <v>5</v>
      </c>
      <c r="AJ895">
        <v>5</v>
      </c>
      <c r="AK895" t="s">
        <v>1516</v>
      </c>
    </row>
    <row r="896" spans="1:37" x14ac:dyDescent="0.25">
      <c r="A896" t="s">
        <v>1516</v>
      </c>
      <c r="B896" t="s">
        <v>47</v>
      </c>
      <c r="C896" t="s">
        <v>1515</v>
      </c>
      <c r="D896" t="s">
        <v>1877</v>
      </c>
      <c r="E896" t="s">
        <v>1879</v>
      </c>
      <c r="F896" t="s">
        <v>2199</v>
      </c>
      <c r="G896" t="s">
        <v>1878</v>
      </c>
      <c r="H896" t="s">
        <v>1869</v>
      </c>
      <c r="I896" t="s">
        <v>1870</v>
      </c>
      <c r="J896" t="s">
        <v>1882</v>
      </c>
      <c r="K896" t="s">
        <v>1871</v>
      </c>
      <c r="L896" t="s">
        <v>1871</v>
      </c>
      <c r="M896" t="s">
        <v>1871</v>
      </c>
      <c r="N896" t="s">
        <v>1872</v>
      </c>
      <c r="O896" t="s">
        <v>1872</v>
      </c>
      <c r="P896" t="s">
        <v>1871</v>
      </c>
      <c r="Q896" t="s">
        <v>1871</v>
      </c>
      <c r="R896" t="s">
        <v>1871</v>
      </c>
      <c r="U896" t="s">
        <v>1877</v>
      </c>
      <c r="V896" t="s">
        <v>1877</v>
      </c>
      <c r="W896">
        <v>1</v>
      </c>
      <c r="X896">
        <v>4</v>
      </c>
      <c r="Y896">
        <v>1</v>
      </c>
      <c r="Z896">
        <v>2</v>
      </c>
      <c r="AA896">
        <v>3</v>
      </c>
      <c r="AB896">
        <v>3</v>
      </c>
      <c r="AC896">
        <v>5</v>
      </c>
      <c r="AD896">
        <v>5</v>
      </c>
      <c r="AE896">
        <v>5</v>
      </c>
      <c r="AF896">
        <v>4</v>
      </c>
      <c r="AG896">
        <v>4</v>
      </c>
      <c r="AH896">
        <v>5</v>
      </c>
      <c r="AI896">
        <v>5</v>
      </c>
      <c r="AJ896">
        <v>5</v>
      </c>
      <c r="AK896" t="s">
        <v>1516</v>
      </c>
    </row>
    <row r="897" spans="1:37" x14ac:dyDescent="0.25">
      <c r="A897" t="s">
        <v>1045</v>
      </c>
      <c r="B897" t="s">
        <v>47</v>
      </c>
      <c r="C897" t="s">
        <v>1044</v>
      </c>
      <c r="D897" t="s">
        <v>1877</v>
      </c>
      <c r="E897" t="s">
        <v>1867</v>
      </c>
      <c r="F897" t="s">
        <v>2698</v>
      </c>
      <c r="G897" t="s">
        <v>1878</v>
      </c>
      <c r="H897" t="s">
        <v>1880</v>
      </c>
      <c r="I897" t="s">
        <v>1883</v>
      </c>
      <c r="J897" t="s">
        <v>1882</v>
      </c>
      <c r="K897" t="s">
        <v>1872</v>
      </c>
      <c r="L897" t="s">
        <v>1871</v>
      </c>
      <c r="M897" t="s">
        <v>1872</v>
      </c>
      <c r="N897" t="s">
        <v>1872</v>
      </c>
      <c r="O897" t="s">
        <v>1871</v>
      </c>
      <c r="P897" t="s">
        <v>1871</v>
      </c>
      <c r="Q897" t="s">
        <v>1871</v>
      </c>
      <c r="R897" t="s">
        <v>1871</v>
      </c>
      <c r="U897" t="s">
        <v>1877</v>
      </c>
      <c r="W897">
        <v>1</v>
      </c>
      <c r="X897">
        <v>5</v>
      </c>
      <c r="Y897">
        <v>1</v>
      </c>
      <c r="Z897">
        <v>3</v>
      </c>
      <c r="AA897">
        <v>3</v>
      </c>
      <c r="AB897">
        <v>3</v>
      </c>
      <c r="AC897">
        <v>4</v>
      </c>
      <c r="AD897">
        <v>5</v>
      </c>
      <c r="AE897">
        <v>4</v>
      </c>
      <c r="AF897">
        <v>4</v>
      </c>
      <c r="AG897">
        <v>5</v>
      </c>
      <c r="AH897">
        <v>5</v>
      </c>
      <c r="AI897">
        <v>5</v>
      </c>
      <c r="AJ897">
        <v>5</v>
      </c>
      <c r="AK897" t="s">
        <v>1045</v>
      </c>
    </row>
    <row r="898" spans="1:37" x14ac:dyDescent="0.25">
      <c r="A898" t="s">
        <v>191</v>
      </c>
      <c r="B898" t="s">
        <v>49</v>
      </c>
      <c r="C898" t="s">
        <v>406</v>
      </c>
      <c r="D898" t="s">
        <v>1877</v>
      </c>
      <c r="E898" t="s">
        <v>1884</v>
      </c>
      <c r="F898" t="s">
        <v>2421</v>
      </c>
      <c r="G898" t="s">
        <v>1878</v>
      </c>
      <c r="H898" t="s">
        <v>1869</v>
      </c>
      <c r="I898" t="s">
        <v>1870</v>
      </c>
      <c r="J898" t="s">
        <v>1882</v>
      </c>
      <c r="K898" t="s">
        <v>1871</v>
      </c>
      <c r="L898" t="s">
        <v>1871</v>
      </c>
      <c r="M898" t="s">
        <v>1872</v>
      </c>
      <c r="N898" t="s">
        <v>1871</v>
      </c>
      <c r="O898" t="s">
        <v>1873</v>
      </c>
      <c r="P898" t="s">
        <v>1871</v>
      </c>
      <c r="Q898" t="s">
        <v>1871</v>
      </c>
      <c r="R898" t="s">
        <v>1871</v>
      </c>
      <c r="U898" t="s">
        <v>1877</v>
      </c>
      <c r="V898" t="s">
        <v>1866</v>
      </c>
      <c r="W898">
        <v>1</v>
      </c>
      <c r="X898">
        <v>3</v>
      </c>
      <c r="Y898">
        <v>1</v>
      </c>
      <c r="Z898">
        <v>2</v>
      </c>
      <c r="AA898">
        <v>3</v>
      </c>
      <c r="AB898">
        <v>3</v>
      </c>
      <c r="AC898">
        <v>5</v>
      </c>
      <c r="AD898">
        <v>5</v>
      </c>
      <c r="AE898">
        <v>4</v>
      </c>
      <c r="AF898">
        <v>5</v>
      </c>
      <c r="AG898">
        <v>3</v>
      </c>
      <c r="AH898">
        <v>5</v>
      </c>
      <c r="AI898">
        <v>5</v>
      </c>
      <c r="AJ898">
        <v>5</v>
      </c>
      <c r="AK898" t="s">
        <v>191</v>
      </c>
    </row>
    <row r="899" spans="1:37" x14ac:dyDescent="0.25">
      <c r="A899" t="s">
        <v>191</v>
      </c>
      <c r="B899" t="s">
        <v>49</v>
      </c>
      <c r="C899" t="s">
        <v>406</v>
      </c>
      <c r="D899" t="s">
        <v>1877</v>
      </c>
      <c r="E899" t="s">
        <v>1867</v>
      </c>
      <c r="F899" t="s">
        <v>2199</v>
      </c>
      <c r="G899" t="s">
        <v>1878</v>
      </c>
      <c r="H899" t="s">
        <v>1880</v>
      </c>
      <c r="I899" t="s">
        <v>1870</v>
      </c>
      <c r="J899" t="s">
        <v>1866</v>
      </c>
      <c r="K899" t="s">
        <v>1871</v>
      </c>
      <c r="L899" t="s">
        <v>1871</v>
      </c>
      <c r="M899" t="s">
        <v>1871</v>
      </c>
      <c r="N899" t="s">
        <v>1871</v>
      </c>
      <c r="O899" t="s">
        <v>1871</v>
      </c>
      <c r="P899" t="s">
        <v>1871</v>
      </c>
      <c r="Q899" t="s">
        <v>1871</v>
      </c>
      <c r="R899" t="s">
        <v>1871</v>
      </c>
      <c r="S899" t="s">
        <v>2699</v>
      </c>
      <c r="U899" t="s">
        <v>1877</v>
      </c>
      <c r="V899" t="s">
        <v>1866</v>
      </c>
      <c r="W899">
        <v>1</v>
      </c>
      <c r="X899">
        <v>5</v>
      </c>
      <c r="Y899">
        <v>1</v>
      </c>
      <c r="Z899">
        <v>3</v>
      </c>
      <c r="AA899">
        <v>3</v>
      </c>
      <c r="AB899">
        <v>3</v>
      </c>
      <c r="AC899">
        <v>5</v>
      </c>
      <c r="AD899">
        <v>5</v>
      </c>
      <c r="AE899">
        <v>5</v>
      </c>
      <c r="AF899">
        <v>5</v>
      </c>
      <c r="AG899">
        <v>5</v>
      </c>
      <c r="AH899">
        <v>5</v>
      </c>
      <c r="AI899">
        <v>5</v>
      </c>
      <c r="AJ899">
        <v>5</v>
      </c>
      <c r="AK899" t="s">
        <v>191</v>
      </c>
    </row>
    <row r="900" spans="1:37" x14ac:dyDescent="0.25">
      <c r="A900" t="s">
        <v>191</v>
      </c>
      <c r="B900" t="s">
        <v>49</v>
      </c>
      <c r="C900" t="s">
        <v>406</v>
      </c>
      <c r="D900" t="s">
        <v>1877</v>
      </c>
      <c r="E900" t="s">
        <v>1879</v>
      </c>
      <c r="F900" t="s">
        <v>2249</v>
      </c>
      <c r="G900" t="s">
        <v>1868</v>
      </c>
      <c r="H900" t="s">
        <v>1869</v>
      </c>
      <c r="I900" t="s">
        <v>1870</v>
      </c>
      <c r="J900" t="s">
        <v>1866</v>
      </c>
      <c r="K900" t="s">
        <v>1871</v>
      </c>
      <c r="L900" t="s">
        <v>1871</v>
      </c>
      <c r="M900" t="s">
        <v>1871</v>
      </c>
      <c r="N900" t="s">
        <v>1872</v>
      </c>
      <c r="O900" t="s">
        <v>1872</v>
      </c>
      <c r="P900" t="s">
        <v>1871</v>
      </c>
      <c r="Q900" t="s">
        <v>1871</v>
      </c>
      <c r="R900" t="s">
        <v>1871</v>
      </c>
      <c r="U900" t="s">
        <v>1877</v>
      </c>
      <c r="V900" t="s">
        <v>1866</v>
      </c>
      <c r="W900">
        <v>1</v>
      </c>
      <c r="X900">
        <v>4</v>
      </c>
      <c r="Y900">
        <v>1</v>
      </c>
      <c r="Z900">
        <v>2</v>
      </c>
      <c r="AA900">
        <v>2</v>
      </c>
      <c r="AB900">
        <v>3</v>
      </c>
      <c r="AC900">
        <v>5</v>
      </c>
      <c r="AD900">
        <v>5</v>
      </c>
      <c r="AE900">
        <v>5</v>
      </c>
      <c r="AF900">
        <v>4</v>
      </c>
      <c r="AG900">
        <v>4</v>
      </c>
      <c r="AH900">
        <v>5</v>
      </c>
      <c r="AI900">
        <v>5</v>
      </c>
      <c r="AJ900">
        <v>5</v>
      </c>
      <c r="AK900" t="s">
        <v>191</v>
      </c>
    </row>
    <row r="901" spans="1:37" x14ac:dyDescent="0.25">
      <c r="A901" t="s">
        <v>191</v>
      </c>
      <c r="B901" t="s">
        <v>49</v>
      </c>
      <c r="C901" t="s">
        <v>406</v>
      </c>
      <c r="D901" t="s">
        <v>1877</v>
      </c>
      <c r="E901" t="s">
        <v>1879</v>
      </c>
      <c r="F901" t="s">
        <v>2199</v>
      </c>
      <c r="G901" t="s">
        <v>1878</v>
      </c>
      <c r="H901" t="s">
        <v>1880</v>
      </c>
      <c r="I901" t="s">
        <v>1870</v>
      </c>
      <c r="J901" t="s">
        <v>1882</v>
      </c>
      <c r="K901" t="s">
        <v>1871</v>
      </c>
      <c r="L901" t="s">
        <v>1871</v>
      </c>
      <c r="M901" t="s">
        <v>1871</v>
      </c>
      <c r="N901" t="s">
        <v>1871</v>
      </c>
      <c r="O901" t="s">
        <v>1871</v>
      </c>
      <c r="P901" t="s">
        <v>1871</v>
      </c>
      <c r="Q901" t="s">
        <v>1871</v>
      </c>
      <c r="R901" t="s">
        <v>1871</v>
      </c>
      <c r="U901" t="s">
        <v>1877</v>
      </c>
      <c r="V901" t="s">
        <v>1877</v>
      </c>
      <c r="W901">
        <v>1</v>
      </c>
      <c r="X901">
        <v>4</v>
      </c>
      <c r="Y901">
        <v>1</v>
      </c>
      <c r="Z901">
        <v>3</v>
      </c>
      <c r="AA901">
        <v>3</v>
      </c>
      <c r="AB901">
        <v>3</v>
      </c>
      <c r="AC901">
        <v>5</v>
      </c>
      <c r="AD901">
        <v>5</v>
      </c>
      <c r="AE901">
        <v>5</v>
      </c>
      <c r="AF901">
        <v>5</v>
      </c>
      <c r="AG901">
        <v>5</v>
      </c>
      <c r="AH901">
        <v>5</v>
      </c>
      <c r="AI901">
        <v>5</v>
      </c>
      <c r="AJ901">
        <v>5</v>
      </c>
      <c r="AK901" t="s">
        <v>191</v>
      </c>
    </row>
    <row r="902" spans="1:37" x14ac:dyDescent="0.25">
      <c r="A902" t="s">
        <v>968</v>
      </c>
      <c r="B902" t="s">
        <v>49</v>
      </c>
      <c r="C902" t="s">
        <v>967</v>
      </c>
      <c r="D902" t="s">
        <v>1877</v>
      </c>
      <c r="E902" t="s">
        <v>1867</v>
      </c>
      <c r="F902" t="s">
        <v>2700</v>
      </c>
      <c r="G902" t="s">
        <v>1868</v>
      </c>
      <c r="H902" t="s">
        <v>1880</v>
      </c>
      <c r="I902" t="s">
        <v>1870</v>
      </c>
      <c r="J902" t="s">
        <v>1886</v>
      </c>
      <c r="K902" t="s">
        <v>1872</v>
      </c>
      <c r="L902" t="s">
        <v>1872</v>
      </c>
      <c r="M902" t="s">
        <v>1873</v>
      </c>
      <c r="N902" t="s">
        <v>1873</v>
      </c>
      <c r="O902" t="s">
        <v>1873</v>
      </c>
      <c r="P902" t="s">
        <v>1871</v>
      </c>
      <c r="Q902" t="s">
        <v>1871</v>
      </c>
      <c r="R902" t="s">
        <v>1871</v>
      </c>
      <c r="U902" t="s">
        <v>1877</v>
      </c>
      <c r="V902" t="s">
        <v>1877</v>
      </c>
      <c r="W902">
        <v>1</v>
      </c>
      <c r="X902">
        <v>5</v>
      </c>
      <c r="Y902">
        <v>1</v>
      </c>
      <c r="Z902">
        <v>3</v>
      </c>
      <c r="AA902">
        <v>2</v>
      </c>
      <c r="AB902">
        <v>3</v>
      </c>
      <c r="AC902">
        <v>4</v>
      </c>
      <c r="AD902">
        <v>4</v>
      </c>
      <c r="AE902">
        <v>3</v>
      </c>
      <c r="AF902">
        <v>3</v>
      </c>
      <c r="AG902">
        <v>3</v>
      </c>
      <c r="AH902">
        <v>5</v>
      </c>
      <c r="AI902">
        <v>5</v>
      </c>
      <c r="AJ902">
        <v>5</v>
      </c>
      <c r="AK902" t="s">
        <v>968</v>
      </c>
    </row>
    <row r="903" spans="1:37" x14ac:dyDescent="0.25">
      <c r="A903" t="s">
        <v>970</v>
      </c>
      <c r="B903" t="s">
        <v>49</v>
      </c>
      <c r="C903" t="s">
        <v>969</v>
      </c>
      <c r="D903" t="s">
        <v>1877</v>
      </c>
      <c r="E903" t="s">
        <v>1879</v>
      </c>
      <c r="F903" t="s">
        <v>2199</v>
      </c>
      <c r="G903" t="s">
        <v>1878</v>
      </c>
      <c r="H903" t="s">
        <v>1869</v>
      </c>
      <c r="I903" t="s">
        <v>1870</v>
      </c>
      <c r="J903" t="s">
        <v>1882</v>
      </c>
      <c r="K903" t="s">
        <v>1872</v>
      </c>
      <c r="L903" t="s">
        <v>1872</v>
      </c>
      <c r="M903" t="s">
        <v>1873</v>
      </c>
      <c r="N903" t="s">
        <v>1872</v>
      </c>
      <c r="O903" t="s">
        <v>1872</v>
      </c>
      <c r="P903" t="s">
        <v>1871</v>
      </c>
      <c r="Q903" t="s">
        <v>1872</v>
      </c>
      <c r="R903" t="s">
        <v>1871</v>
      </c>
      <c r="U903" t="s">
        <v>1877</v>
      </c>
      <c r="V903" t="s">
        <v>1877</v>
      </c>
      <c r="W903">
        <v>1</v>
      </c>
      <c r="X903">
        <v>4</v>
      </c>
      <c r="Y903">
        <v>1</v>
      </c>
      <c r="Z903">
        <v>2</v>
      </c>
      <c r="AA903">
        <v>3</v>
      </c>
      <c r="AB903">
        <v>3</v>
      </c>
      <c r="AC903">
        <v>4</v>
      </c>
      <c r="AD903">
        <v>4</v>
      </c>
      <c r="AE903">
        <v>3</v>
      </c>
      <c r="AF903">
        <v>4</v>
      </c>
      <c r="AG903">
        <v>4</v>
      </c>
      <c r="AH903">
        <v>5</v>
      </c>
      <c r="AI903">
        <v>4</v>
      </c>
      <c r="AJ903">
        <v>5</v>
      </c>
      <c r="AK903" t="s">
        <v>970</v>
      </c>
    </row>
    <row r="904" spans="1:37" x14ac:dyDescent="0.25">
      <c r="A904" t="s">
        <v>1518</v>
      </c>
      <c r="B904" t="s">
        <v>49</v>
      </c>
      <c r="C904" t="s">
        <v>1088</v>
      </c>
      <c r="D904" t="s">
        <v>1877</v>
      </c>
      <c r="E904" t="s">
        <v>1894</v>
      </c>
      <c r="F904" t="s">
        <v>2701</v>
      </c>
      <c r="G904" t="s">
        <v>1878</v>
      </c>
      <c r="H904" t="s">
        <v>1880</v>
      </c>
      <c r="I904" t="s">
        <v>1870</v>
      </c>
      <c r="J904" t="s">
        <v>1882</v>
      </c>
      <c r="K904" t="s">
        <v>1871</v>
      </c>
      <c r="L904" t="s">
        <v>1871</v>
      </c>
      <c r="M904" t="s">
        <v>1871</v>
      </c>
      <c r="N904" t="s">
        <v>1871</v>
      </c>
      <c r="O904" t="s">
        <v>1871</v>
      </c>
      <c r="P904" t="s">
        <v>1871</v>
      </c>
      <c r="Q904" t="s">
        <v>1871</v>
      </c>
      <c r="R904" t="s">
        <v>1871</v>
      </c>
      <c r="U904" t="s">
        <v>1877</v>
      </c>
      <c r="V904" t="s">
        <v>1877</v>
      </c>
      <c r="W904">
        <v>1</v>
      </c>
      <c r="X904">
        <v>1</v>
      </c>
      <c r="Y904">
        <v>1</v>
      </c>
      <c r="Z904">
        <v>3</v>
      </c>
      <c r="AA904">
        <v>3</v>
      </c>
      <c r="AB904">
        <v>3</v>
      </c>
      <c r="AC904">
        <v>5</v>
      </c>
      <c r="AD904">
        <v>5</v>
      </c>
      <c r="AE904">
        <v>5</v>
      </c>
      <c r="AF904">
        <v>5</v>
      </c>
      <c r="AG904">
        <v>5</v>
      </c>
      <c r="AH904">
        <v>5</v>
      </c>
      <c r="AI904">
        <v>5</v>
      </c>
      <c r="AJ904">
        <v>5</v>
      </c>
      <c r="AK904" t="s">
        <v>1518</v>
      </c>
    </row>
    <row r="905" spans="1:37" x14ac:dyDescent="0.25">
      <c r="A905" t="s">
        <v>1518</v>
      </c>
      <c r="B905" t="s">
        <v>49</v>
      </c>
      <c r="C905" t="s">
        <v>1088</v>
      </c>
      <c r="D905" t="s">
        <v>1866</v>
      </c>
      <c r="E905" t="s">
        <v>1879</v>
      </c>
      <c r="F905" t="s">
        <v>2235</v>
      </c>
      <c r="G905" t="s">
        <v>1888</v>
      </c>
      <c r="H905" t="s">
        <v>1869</v>
      </c>
      <c r="I905" t="s">
        <v>1870</v>
      </c>
      <c r="J905" t="s">
        <v>1866</v>
      </c>
      <c r="K905" t="s">
        <v>1873</v>
      </c>
      <c r="L905" t="s">
        <v>1874</v>
      </c>
      <c r="M905" t="s">
        <v>1872</v>
      </c>
      <c r="N905" t="s">
        <v>1871</v>
      </c>
      <c r="O905" t="s">
        <v>1873</v>
      </c>
      <c r="P905" t="s">
        <v>1871</v>
      </c>
      <c r="Q905" t="s">
        <v>1871</v>
      </c>
      <c r="R905" t="s">
        <v>1871</v>
      </c>
      <c r="U905" t="s">
        <v>1877</v>
      </c>
      <c r="V905" t="s">
        <v>1866</v>
      </c>
      <c r="W905">
        <v>0</v>
      </c>
      <c r="X905">
        <v>4</v>
      </c>
      <c r="Y905">
        <v>1</v>
      </c>
      <c r="Z905">
        <v>2</v>
      </c>
      <c r="AA905">
        <v>1</v>
      </c>
      <c r="AB905">
        <v>3</v>
      </c>
      <c r="AC905">
        <v>3</v>
      </c>
      <c r="AD905">
        <v>2</v>
      </c>
      <c r="AE905">
        <v>4</v>
      </c>
      <c r="AF905">
        <v>5</v>
      </c>
      <c r="AG905">
        <v>3</v>
      </c>
      <c r="AH905">
        <v>5</v>
      </c>
      <c r="AI905">
        <v>5</v>
      </c>
      <c r="AJ905">
        <v>5</v>
      </c>
      <c r="AK905" t="s">
        <v>1518</v>
      </c>
    </row>
    <row r="906" spans="1:37" x14ac:dyDescent="0.25">
      <c r="A906" t="s">
        <v>1518</v>
      </c>
      <c r="B906" t="s">
        <v>49</v>
      </c>
      <c r="C906" t="s">
        <v>1088</v>
      </c>
      <c r="D906" t="s">
        <v>1866</v>
      </c>
      <c r="E906" t="s">
        <v>1884</v>
      </c>
      <c r="F906" t="s">
        <v>2235</v>
      </c>
      <c r="G906" t="s">
        <v>1878</v>
      </c>
      <c r="H906" t="s">
        <v>1880</v>
      </c>
      <c r="I906" t="s">
        <v>1870</v>
      </c>
      <c r="J906" t="s">
        <v>1882</v>
      </c>
      <c r="K906" t="s">
        <v>1873</v>
      </c>
      <c r="L906" t="s">
        <v>1872</v>
      </c>
      <c r="M906" t="s">
        <v>1871</v>
      </c>
      <c r="N906" t="s">
        <v>1871</v>
      </c>
      <c r="O906" t="s">
        <v>1871</v>
      </c>
      <c r="P906" t="s">
        <v>1871</v>
      </c>
      <c r="Q906" t="s">
        <v>1871</v>
      </c>
      <c r="R906" t="s">
        <v>1872</v>
      </c>
      <c r="U906" t="s">
        <v>1877</v>
      </c>
      <c r="V906" t="s">
        <v>1877</v>
      </c>
      <c r="W906">
        <v>0</v>
      </c>
      <c r="X906">
        <v>3</v>
      </c>
      <c r="Y906">
        <v>1</v>
      </c>
      <c r="Z906">
        <v>3</v>
      </c>
      <c r="AA906">
        <v>3</v>
      </c>
      <c r="AB906">
        <v>3</v>
      </c>
      <c r="AC906">
        <v>3</v>
      </c>
      <c r="AD906">
        <v>4</v>
      </c>
      <c r="AE906">
        <v>5</v>
      </c>
      <c r="AF906">
        <v>5</v>
      </c>
      <c r="AG906">
        <v>5</v>
      </c>
      <c r="AH906">
        <v>5</v>
      </c>
      <c r="AI906">
        <v>5</v>
      </c>
      <c r="AJ906">
        <v>4</v>
      </c>
      <c r="AK906" t="s">
        <v>1518</v>
      </c>
    </row>
    <row r="907" spans="1:37" x14ac:dyDescent="0.25">
      <c r="A907" t="s">
        <v>192</v>
      </c>
      <c r="B907" t="s">
        <v>51</v>
      </c>
      <c r="C907" t="s">
        <v>454</v>
      </c>
      <c r="D907" t="s">
        <v>1866</v>
      </c>
      <c r="E907" t="s">
        <v>1867</v>
      </c>
      <c r="F907" t="s">
        <v>2655</v>
      </c>
      <c r="G907" t="s">
        <v>1878</v>
      </c>
      <c r="H907" t="s">
        <v>1880</v>
      </c>
      <c r="I907" t="s">
        <v>1870</v>
      </c>
      <c r="J907" t="s">
        <v>1882</v>
      </c>
      <c r="K907" t="s">
        <v>1871</v>
      </c>
      <c r="L907" t="s">
        <v>1871</v>
      </c>
      <c r="M907" t="s">
        <v>1871</v>
      </c>
      <c r="N907" t="s">
        <v>1871</v>
      </c>
      <c r="O907" t="s">
        <v>1871</v>
      </c>
      <c r="P907" t="s">
        <v>1871</v>
      </c>
      <c r="Q907" t="s">
        <v>1871</v>
      </c>
      <c r="R907" t="s">
        <v>1871</v>
      </c>
      <c r="U907" t="s">
        <v>1877</v>
      </c>
      <c r="W907">
        <v>0</v>
      </c>
      <c r="X907">
        <v>5</v>
      </c>
      <c r="Y907">
        <v>1</v>
      </c>
      <c r="Z907">
        <v>3</v>
      </c>
      <c r="AA907">
        <v>3</v>
      </c>
      <c r="AB907">
        <v>3</v>
      </c>
      <c r="AC907">
        <v>5</v>
      </c>
      <c r="AD907">
        <v>5</v>
      </c>
      <c r="AE907">
        <v>5</v>
      </c>
      <c r="AF907">
        <v>5</v>
      </c>
      <c r="AG907">
        <v>5</v>
      </c>
      <c r="AH907">
        <v>5</v>
      </c>
      <c r="AI907">
        <v>5</v>
      </c>
      <c r="AJ907">
        <v>5</v>
      </c>
      <c r="AK907" t="s">
        <v>192</v>
      </c>
    </row>
    <row r="908" spans="1:37" x14ac:dyDescent="0.25">
      <c r="A908" t="s">
        <v>977</v>
      </c>
      <c r="B908" t="s">
        <v>51</v>
      </c>
      <c r="C908" t="s">
        <v>456</v>
      </c>
      <c r="D908" t="s">
        <v>1877</v>
      </c>
      <c r="E908" t="s">
        <v>1884</v>
      </c>
      <c r="F908" t="s">
        <v>2199</v>
      </c>
      <c r="G908" t="s">
        <v>1868</v>
      </c>
      <c r="H908" t="s">
        <v>1869</v>
      </c>
      <c r="I908" t="s">
        <v>1870</v>
      </c>
      <c r="J908" t="s">
        <v>1866</v>
      </c>
      <c r="K908" t="s">
        <v>1871</v>
      </c>
      <c r="L908" t="s">
        <v>1872</v>
      </c>
      <c r="M908" t="s">
        <v>1873</v>
      </c>
      <c r="N908" t="s">
        <v>1873</v>
      </c>
      <c r="O908" t="s">
        <v>1872</v>
      </c>
      <c r="P908" t="s">
        <v>1871</v>
      </c>
      <c r="Q908" t="s">
        <v>1871</v>
      </c>
      <c r="R908" t="s">
        <v>1871</v>
      </c>
      <c r="U908" t="s">
        <v>1877</v>
      </c>
      <c r="V908" t="s">
        <v>1877</v>
      </c>
      <c r="W908">
        <v>1</v>
      </c>
      <c r="X908">
        <v>3</v>
      </c>
      <c r="Y908">
        <v>1</v>
      </c>
      <c r="Z908">
        <v>2</v>
      </c>
      <c r="AA908">
        <v>2</v>
      </c>
      <c r="AB908">
        <v>3</v>
      </c>
      <c r="AC908">
        <v>5</v>
      </c>
      <c r="AD908">
        <v>4</v>
      </c>
      <c r="AE908">
        <v>3</v>
      </c>
      <c r="AF908">
        <v>3</v>
      </c>
      <c r="AG908">
        <v>4</v>
      </c>
      <c r="AH908">
        <v>5</v>
      </c>
      <c r="AI908">
        <v>5</v>
      </c>
      <c r="AJ908">
        <v>5</v>
      </c>
      <c r="AK908" t="s">
        <v>977</v>
      </c>
    </row>
    <row r="909" spans="1:37" x14ac:dyDescent="0.25">
      <c r="A909" t="s">
        <v>977</v>
      </c>
      <c r="B909" t="s">
        <v>51</v>
      </c>
      <c r="C909" t="s">
        <v>456</v>
      </c>
      <c r="D909" t="s">
        <v>1877</v>
      </c>
      <c r="E909" t="s">
        <v>1879</v>
      </c>
      <c r="F909" t="s">
        <v>2299</v>
      </c>
      <c r="G909" t="s">
        <v>1878</v>
      </c>
      <c r="H909" t="s">
        <v>1869</v>
      </c>
      <c r="I909" t="s">
        <v>1870</v>
      </c>
      <c r="J909" t="s">
        <v>1882</v>
      </c>
      <c r="K909" t="s">
        <v>1871</v>
      </c>
      <c r="L909" t="s">
        <v>1871</v>
      </c>
      <c r="M909" t="s">
        <v>1873</v>
      </c>
      <c r="N909" t="s">
        <v>1873</v>
      </c>
      <c r="O909" t="s">
        <v>1872</v>
      </c>
      <c r="P909" t="s">
        <v>1871</v>
      </c>
      <c r="Q909" t="s">
        <v>1871</v>
      </c>
      <c r="R909" t="s">
        <v>1871</v>
      </c>
      <c r="U909" t="s">
        <v>1877</v>
      </c>
      <c r="V909" t="s">
        <v>1877</v>
      </c>
      <c r="W909">
        <v>1</v>
      </c>
      <c r="X909">
        <v>4</v>
      </c>
      <c r="Y909">
        <v>1</v>
      </c>
      <c r="Z909">
        <v>2</v>
      </c>
      <c r="AA909">
        <v>3</v>
      </c>
      <c r="AB909">
        <v>3</v>
      </c>
      <c r="AC909">
        <v>5</v>
      </c>
      <c r="AD909">
        <v>5</v>
      </c>
      <c r="AE909">
        <v>3</v>
      </c>
      <c r="AF909">
        <v>3</v>
      </c>
      <c r="AG909">
        <v>4</v>
      </c>
      <c r="AH909">
        <v>5</v>
      </c>
      <c r="AI909">
        <v>5</v>
      </c>
      <c r="AJ909">
        <v>5</v>
      </c>
      <c r="AK909" t="s">
        <v>977</v>
      </c>
    </row>
    <row r="910" spans="1:37" x14ac:dyDescent="0.25">
      <c r="A910" t="s">
        <v>976</v>
      </c>
      <c r="B910" t="s">
        <v>51</v>
      </c>
      <c r="C910" t="s">
        <v>572</v>
      </c>
      <c r="D910" t="s">
        <v>1877</v>
      </c>
      <c r="E910" t="s">
        <v>1867</v>
      </c>
      <c r="F910" t="s">
        <v>2249</v>
      </c>
      <c r="G910" t="s">
        <v>1878</v>
      </c>
      <c r="H910" t="s">
        <v>1880</v>
      </c>
      <c r="I910" t="s">
        <v>1870</v>
      </c>
      <c r="J910" t="s">
        <v>1882</v>
      </c>
      <c r="K910" t="s">
        <v>1871</v>
      </c>
      <c r="L910" t="s">
        <v>1871</v>
      </c>
      <c r="M910" t="s">
        <v>1871</v>
      </c>
      <c r="N910" t="s">
        <v>1871</v>
      </c>
      <c r="O910" t="s">
        <v>1871</v>
      </c>
      <c r="P910" t="s">
        <v>1871</v>
      </c>
      <c r="Q910" t="s">
        <v>1871</v>
      </c>
      <c r="R910" t="s">
        <v>1871</v>
      </c>
      <c r="U910" t="s">
        <v>1877</v>
      </c>
      <c r="V910" t="s">
        <v>1877</v>
      </c>
      <c r="W910">
        <v>1</v>
      </c>
      <c r="X910">
        <v>5</v>
      </c>
      <c r="Y910">
        <v>1</v>
      </c>
      <c r="Z910">
        <v>3</v>
      </c>
      <c r="AA910">
        <v>3</v>
      </c>
      <c r="AB910">
        <v>3</v>
      </c>
      <c r="AC910">
        <v>5</v>
      </c>
      <c r="AD910">
        <v>5</v>
      </c>
      <c r="AE910">
        <v>5</v>
      </c>
      <c r="AF910">
        <v>5</v>
      </c>
      <c r="AG910">
        <v>5</v>
      </c>
      <c r="AH910">
        <v>5</v>
      </c>
      <c r="AI910">
        <v>5</v>
      </c>
      <c r="AJ910">
        <v>5</v>
      </c>
      <c r="AK910" t="s">
        <v>976</v>
      </c>
    </row>
    <row r="911" spans="1:37" x14ac:dyDescent="0.25">
      <c r="A911" t="s">
        <v>1521</v>
      </c>
      <c r="B911" t="s">
        <v>51</v>
      </c>
      <c r="C911" t="s">
        <v>574</v>
      </c>
      <c r="D911" t="s">
        <v>1877</v>
      </c>
      <c r="E911" t="s">
        <v>1867</v>
      </c>
      <c r="F911" t="s">
        <v>2199</v>
      </c>
      <c r="G911" t="s">
        <v>1878</v>
      </c>
      <c r="H911" t="s">
        <v>1880</v>
      </c>
      <c r="I911" t="s">
        <v>1870</v>
      </c>
      <c r="J911" t="s">
        <v>1882</v>
      </c>
      <c r="K911" t="s">
        <v>1871</v>
      </c>
      <c r="L911" t="s">
        <v>1871</v>
      </c>
      <c r="M911" t="s">
        <v>1871</v>
      </c>
      <c r="N911" t="s">
        <v>1871</v>
      </c>
      <c r="O911" t="s">
        <v>1871</v>
      </c>
      <c r="P911" t="s">
        <v>1871</v>
      </c>
      <c r="Q911" t="s">
        <v>1871</v>
      </c>
      <c r="R911" t="s">
        <v>1871</v>
      </c>
      <c r="U911" t="s">
        <v>1877</v>
      </c>
      <c r="V911" t="s">
        <v>1877</v>
      </c>
      <c r="W911">
        <v>1</v>
      </c>
      <c r="X911">
        <v>5</v>
      </c>
      <c r="Y911">
        <v>1</v>
      </c>
      <c r="Z911">
        <v>3</v>
      </c>
      <c r="AA911">
        <v>3</v>
      </c>
      <c r="AB911">
        <v>3</v>
      </c>
      <c r="AC911">
        <v>5</v>
      </c>
      <c r="AD911">
        <v>5</v>
      </c>
      <c r="AE911">
        <v>5</v>
      </c>
      <c r="AF911">
        <v>5</v>
      </c>
      <c r="AG911">
        <v>5</v>
      </c>
      <c r="AH911">
        <v>5</v>
      </c>
      <c r="AI911">
        <v>5</v>
      </c>
      <c r="AJ911">
        <v>5</v>
      </c>
      <c r="AK911" t="s">
        <v>1521</v>
      </c>
    </row>
    <row r="912" spans="1:37" x14ac:dyDescent="0.25">
      <c r="A912" t="s">
        <v>1782</v>
      </c>
      <c r="B912" t="s">
        <v>51</v>
      </c>
      <c r="C912" t="s">
        <v>1092</v>
      </c>
      <c r="D912" t="s">
        <v>1877</v>
      </c>
      <c r="E912" t="s">
        <v>1884</v>
      </c>
      <c r="F912" t="s">
        <v>2409</v>
      </c>
      <c r="G912" t="s">
        <v>1878</v>
      </c>
      <c r="H912" t="s">
        <v>1880</v>
      </c>
      <c r="I912" t="s">
        <v>1870</v>
      </c>
      <c r="J912" t="s">
        <v>1866</v>
      </c>
      <c r="K912" t="s">
        <v>1871</v>
      </c>
      <c r="L912" t="s">
        <v>1871</v>
      </c>
      <c r="M912" t="s">
        <v>1871</v>
      </c>
      <c r="N912" t="s">
        <v>1871</v>
      </c>
      <c r="O912" t="s">
        <v>1871</v>
      </c>
      <c r="P912" t="s">
        <v>1871</v>
      </c>
      <c r="Q912" t="s">
        <v>1871</v>
      </c>
      <c r="R912" t="s">
        <v>1871</v>
      </c>
      <c r="U912" t="s">
        <v>1877</v>
      </c>
      <c r="V912" t="s">
        <v>1866</v>
      </c>
      <c r="W912">
        <v>1</v>
      </c>
      <c r="X912">
        <v>3</v>
      </c>
      <c r="Y912">
        <v>1</v>
      </c>
      <c r="Z912">
        <v>3</v>
      </c>
      <c r="AA912">
        <v>3</v>
      </c>
      <c r="AB912">
        <v>3</v>
      </c>
      <c r="AC912">
        <v>5</v>
      </c>
      <c r="AD912">
        <v>5</v>
      </c>
      <c r="AE912">
        <v>5</v>
      </c>
      <c r="AF912">
        <v>5</v>
      </c>
      <c r="AG912">
        <v>5</v>
      </c>
      <c r="AH912">
        <v>5</v>
      </c>
      <c r="AI912">
        <v>5</v>
      </c>
      <c r="AJ912">
        <v>5</v>
      </c>
      <c r="AK912" t="s">
        <v>1782</v>
      </c>
    </row>
    <row r="913" spans="1:37" x14ac:dyDescent="0.25">
      <c r="A913" t="s">
        <v>1528</v>
      </c>
      <c r="B913" t="s">
        <v>56</v>
      </c>
      <c r="C913" t="s">
        <v>450</v>
      </c>
      <c r="D913" t="s">
        <v>1877</v>
      </c>
      <c r="E913" t="s">
        <v>1879</v>
      </c>
      <c r="F913" t="s">
        <v>2702</v>
      </c>
      <c r="G913" t="s">
        <v>1868</v>
      </c>
      <c r="H913" t="s">
        <v>1880</v>
      </c>
      <c r="I913" t="s">
        <v>1870</v>
      </c>
      <c r="J913" t="s">
        <v>1882</v>
      </c>
      <c r="K913" t="s">
        <v>1871</v>
      </c>
      <c r="L913" t="s">
        <v>1871</v>
      </c>
      <c r="M913" t="s">
        <v>1871</v>
      </c>
      <c r="N913" t="s">
        <v>1871</v>
      </c>
      <c r="O913" t="s">
        <v>1871</v>
      </c>
      <c r="P913" t="s">
        <v>1871</v>
      </c>
      <c r="Q913" t="s">
        <v>1871</v>
      </c>
      <c r="R913" t="s">
        <v>1871</v>
      </c>
      <c r="U913" t="s">
        <v>1877</v>
      </c>
      <c r="V913" t="s">
        <v>1877</v>
      </c>
      <c r="W913">
        <v>1</v>
      </c>
      <c r="X913">
        <v>4</v>
      </c>
      <c r="Y913">
        <v>1</v>
      </c>
      <c r="Z913">
        <v>3</v>
      </c>
      <c r="AA913">
        <v>2</v>
      </c>
      <c r="AB913">
        <v>3</v>
      </c>
      <c r="AC913">
        <v>5</v>
      </c>
      <c r="AD913">
        <v>5</v>
      </c>
      <c r="AE913">
        <v>5</v>
      </c>
      <c r="AF913">
        <v>5</v>
      </c>
      <c r="AG913">
        <v>5</v>
      </c>
      <c r="AH913">
        <v>5</v>
      </c>
      <c r="AI913">
        <v>5</v>
      </c>
      <c r="AJ913">
        <v>5</v>
      </c>
      <c r="AK913" t="s">
        <v>1528</v>
      </c>
    </row>
    <row r="914" spans="1:37" x14ac:dyDescent="0.25">
      <c r="A914" t="s">
        <v>1828</v>
      </c>
      <c r="B914" t="s">
        <v>56</v>
      </c>
      <c r="C914" t="s">
        <v>452</v>
      </c>
      <c r="D914" t="s">
        <v>1877</v>
      </c>
      <c r="E914" t="s">
        <v>1884</v>
      </c>
      <c r="F914" t="s">
        <v>2199</v>
      </c>
      <c r="G914" t="s">
        <v>1878</v>
      </c>
      <c r="H914" t="s">
        <v>1880</v>
      </c>
      <c r="I914" t="s">
        <v>1870</v>
      </c>
      <c r="J914" t="s">
        <v>1882</v>
      </c>
      <c r="K914" t="s">
        <v>1871</v>
      </c>
      <c r="L914" t="s">
        <v>1871</v>
      </c>
      <c r="M914" t="s">
        <v>1871</v>
      </c>
      <c r="N914" t="s">
        <v>1871</v>
      </c>
      <c r="O914" t="s">
        <v>1871</v>
      </c>
      <c r="P914" t="s">
        <v>1871</v>
      </c>
      <c r="Q914" t="s">
        <v>1871</v>
      </c>
      <c r="R914" t="s">
        <v>1871</v>
      </c>
      <c r="U914" t="s">
        <v>1877</v>
      </c>
      <c r="V914" t="s">
        <v>1877</v>
      </c>
      <c r="W914">
        <v>1</v>
      </c>
      <c r="X914">
        <v>3</v>
      </c>
      <c r="Y914">
        <v>1</v>
      </c>
      <c r="Z914">
        <v>3</v>
      </c>
      <c r="AA914">
        <v>3</v>
      </c>
      <c r="AB914">
        <v>3</v>
      </c>
      <c r="AC914">
        <v>5</v>
      </c>
      <c r="AD914">
        <v>5</v>
      </c>
      <c r="AE914">
        <v>5</v>
      </c>
      <c r="AF914">
        <v>5</v>
      </c>
      <c r="AG914">
        <v>5</v>
      </c>
      <c r="AH914">
        <v>5</v>
      </c>
      <c r="AI914">
        <v>5</v>
      </c>
      <c r="AJ914">
        <v>5</v>
      </c>
      <c r="AK914" t="s">
        <v>1828</v>
      </c>
    </row>
    <row r="915" spans="1:37" x14ac:dyDescent="0.25">
      <c r="A915" t="s">
        <v>649</v>
      </c>
      <c r="B915" t="s">
        <v>62</v>
      </c>
      <c r="C915" t="s">
        <v>452</v>
      </c>
      <c r="D915" t="s">
        <v>1866</v>
      </c>
      <c r="E915" t="s">
        <v>1867</v>
      </c>
      <c r="F915" t="s">
        <v>2231</v>
      </c>
      <c r="G915" t="s">
        <v>1878</v>
      </c>
      <c r="H915" t="s">
        <v>1880</v>
      </c>
      <c r="I915" t="s">
        <v>1870</v>
      </c>
      <c r="J915" t="s">
        <v>1882</v>
      </c>
      <c r="K915" t="s">
        <v>1871</v>
      </c>
      <c r="L915" t="s">
        <v>1871</v>
      </c>
      <c r="M915" t="s">
        <v>1871</v>
      </c>
      <c r="N915" t="s">
        <v>1871</v>
      </c>
      <c r="O915" t="s">
        <v>1871</v>
      </c>
      <c r="P915" t="s">
        <v>1871</v>
      </c>
      <c r="Q915" t="s">
        <v>1871</v>
      </c>
      <c r="R915" t="s">
        <v>1871</v>
      </c>
      <c r="U915" t="s">
        <v>1877</v>
      </c>
      <c r="V915" t="s">
        <v>1866</v>
      </c>
      <c r="W915">
        <v>0</v>
      </c>
      <c r="X915">
        <v>5</v>
      </c>
      <c r="Y915">
        <v>1</v>
      </c>
      <c r="Z915">
        <v>3</v>
      </c>
      <c r="AA915">
        <v>3</v>
      </c>
      <c r="AB915">
        <v>3</v>
      </c>
      <c r="AC915">
        <v>5</v>
      </c>
      <c r="AD915">
        <v>5</v>
      </c>
      <c r="AE915">
        <v>5</v>
      </c>
      <c r="AF915">
        <v>5</v>
      </c>
      <c r="AG915">
        <v>5</v>
      </c>
      <c r="AH915">
        <v>5</v>
      </c>
      <c r="AI915">
        <v>5</v>
      </c>
      <c r="AJ915">
        <v>5</v>
      </c>
      <c r="AK915" t="s">
        <v>649</v>
      </c>
    </row>
    <row r="916" spans="1:37" x14ac:dyDescent="0.25">
      <c r="A916" t="s">
        <v>651</v>
      </c>
      <c r="B916" t="s">
        <v>62</v>
      </c>
      <c r="C916" t="s">
        <v>456</v>
      </c>
      <c r="D916" t="s">
        <v>1877</v>
      </c>
      <c r="E916" t="s">
        <v>1894</v>
      </c>
      <c r="F916" t="s">
        <v>2199</v>
      </c>
      <c r="G916" t="s">
        <v>1878</v>
      </c>
      <c r="H916" t="s">
        <v>1880</v>
      </c>
      <c r="I916" t="s">
        <v>1870</v>
      </c>
      <c r="J916" t="s">
        <v>1882</v>
      </c>
      <c r="K916" t="s">
        <v>1871</v>
      </c>
      <c r="L916" t="s">
        <v>1871</v>
      </c>
      <c r="M916" t="s">
        <v>1871</v>
      </c>
      <c r="N916" t="s">
        <v>1872</v>
      </c>
      <c r="O916" t="s">
        <v>1871</v>
      </c>
      <c r="P916" t="s">
        <v>1871</v>
      </c>
      <c r="Q916" t="s">
        <v>1871</v>
      </c>
      <c r="R916" t="s">
        <v>1871</v>
      </c>
      <c r="U916" t="s">
        <v>1877</v>
      </c>
      <c r="V916" t="s">
        <v>1866</v>
      </c>
      <c r="W916">
        <v>1</v>
      </c>
      <c r="X916">
        <v>1</v>
      </c>
      <c r="Y916">
        <v>1</v>
      </c>
      <c r="Z916">
        <v>3</v>
      </c>
      <c r="AA916">
        <v>3</v>
      </c>
      <c r="AB916">
        <v>3</v>
      </c>
      <c r="AC916">
        <v>5</v>
      </c>
      <c r="AD916">
        <v>5</v>
      </c>
      <c r="AE916">
        <v>5</v>
      </c>
      <c r="AF916">
        <v>4</v>
      </c>
      <c r="AG916">
        <v>5</v>
      </c>
      <c r="AH916">
        <v>5</v>
      </c>
      <c r="AI916">
        <v>5</v>
      </c>
      <c r="AJ916">
        <v>5</v>
      </c>
      <c r="AK916" t="s">
        <v>651</v>
      </c>
    </row>
    <row r="917" spans="1:37" x14ac:dyDescent="0.25">
      <c r="A917" t="s">
        <v>652</v>
      </c>
      <c r="B917" t="s">
        <v>62</v>
      </c>
      <c r="C917" t="s">
        <v>458</v>
      </c>
      <c r="D917" t="s">
        <v>1877</v>
      </c>
      <c r="E917" t="s">
        <v>1867</v>
      </c>
      <c r="F917" t="s">
        <v>2353</v>
      </c>
      <c r="G917" t="s">
        <v>1868</v>
      </c>
      <c r="H917" t="s">
        <v>1880</v>
      </c>
      <c r="I917" t="s">
        <v>1870</v>
      </c>
      <c r="J917" t="s">
        <v>1882</v>
      </c>
      <c r="K917" t="s">
        <v>1871</v>
      </c>
      <c r="L917" t="s">
        <v>1871</v>
      </c>
      <c r="M917" t="s">
        <v>1871</v>
      </c>
      <c r="N917" t="s">
        <v>1872</v>
      </c>
      <c r="O917" t="s">
        <v>1871</v>
      </c>
      <c r="P917" t="s">
        <v>1871</v>
      </c>
      <c r="Q917" t="s">
        <v>1871</v>
      </c>
      <c r="R917" t="s">
        <v>1871</v>
      </c>
      <c r="U917" t="s">
        <v>1877</v>
      </c>
      <c r="V917" t="s">
        <v>1866</v>
      </c>
      <c r="W917">
        <v>1</v>
      </c>
      <c r="X917">
        <v>5</v>
      </c>
      <c r="Y917">
        <v>1</v>
      </c>
      <c r="Z917">
        <v>3</v>
      </c>
      <c r="AA917">
        <v>2</v>
      </c>
      <c r="AB917">
        <v>3</v>
      </c>
      <c r="AC917">
        <v>5</v>
      </c>
      <c r="AD917">
        <v>5</v>
      </c>
      <c r="AE917">
        <v>5</v>
      </c>
      <c r="AF917">
        <v>4</v>
      </c>
      <c r="AG917">
        <v>5</v>
      </c>
      <c r="AH917">
        <v>5</v>
      </c>
      <c r="AI917">
        <v>5</v>
      </c>
      <c r="AJ917">
        <v>5</v>
      </c>
      <c r="AK917" t="s">
        <v>652</v>
      </c>
    </row>
    <row r="918" spans="1:37" x14ac:dyDescent="0.25">
      <c r="A918" t="s">
        <v>659</v>
      </c>
      <c r="B918" t="s">
        <v>64</v>
      </c>
      <c r="C918" t="s">
        <v>448</v>
      </c>
      <c r="D918" t="s">
        <v>1877</v>
      </c>
      <c r="E918" t="s">
        <v>1879</v>
      </c>
      <c r="F918" t="s">
        <v>2703</v>
      </c>
      <c r="G918" t="s">
        <v>1878</v>
      </c>
      <c r="H918" t="s">
        <v>1869</v>
      </c>
      <c r="I918" t="s">
        <v>1870</v>
      </c>
      <c r="J918" t="s">
        <v>1882</v>
      </c>
      <c r="K918" t="s">
        <v>1871</v>
      </c>
      <c r="L918" t="s">
        <v>1871</v>
      </c>
      <c r="M918" t="s">
        <v>1871</v>
      </c>
      <c r="N918" t="s">
        <v>1872</v>
      </c>
      <c r="O918" t="s">
        <v>1871</v>
      </c>
      <c r="P918" t="s">
        <v>1871</v>
      </c>
      <c r="Q918" t="s">
        <v>1871</v>
      </c>
      <c r="R918" t="s">
        <v>1871</v>
      </c>
      <c r="U918" t="s">
        <v>1877</v>
      </c>
      <c r="V918" t="s">
        <v>1877</v>
      </c>
      <c r="W918">
        <v>1</v>
      </c>
      <c r="X918">
        <v>4</v>
      </c>
      <c r="Y918">
        <v>1</v>
      </c>
      <c r="Z918">
        <v>2</v>
      </c>
      <c r="AA918">
        <v>3</v>
      </c>
      <c r="AB918">
        <v>3</v>
      </c>
      <c r="AC918">
        <v>5</v>
      </c>
      <c r="AD918">
        <v>5</v>
      </c>
      <c r="AE918">
        <v>5</v>
      </c>
      <c r="AF918">
        <v>4</v>
      </c>
      <c r="AG918">
        <v>5</v>
      </c>
      <c r="AH918">
        <v>5</v>
      </c>
      <c r="AI918">
        <v>5</v>
      </c>
      <c r="AJ918">
        <v>5</v>
      </c>
      <c r="AK918" t="s">
        <v>659</v>
      </c>
    </row>
    <row r="919" spans="1:37" x14ac:dyDescent="0.25">
      <c r="A919" t="s">
        <v>659</v>
      </c>
      <c r="B919" t="s">
        <v>64</v>
      </c>
      <c r="C919" t="s">
        <v>448</v>
      </c>
      <c r="D919" t="s">
        <v>1877</v>
      </c>
      <c r="E919" t="s">
        <v>1879</v>
      </c>
      <c r="F919" t="s">
        <v>2199</v>
      </c>
      <c r="G919" t="s">
        <v>1878</v>
      </c>
      <c r="H919" t="s">
        <v>1869</v>
      </c>
      <c r="I919" t="s">
        <v>1870</v>
      </c>
      <c r="J919" t="s">
        <v>1882</v>
      </c>
      <c r="K919" t="s">
        <v>1871</v>
      </c>
      <c r="L919" t="s">
        <v>1871</v>
      </c>
      <c r="M919" t="s">
        <v>1871</v>
      </c>
      <c r="N919" t="s">
        <v>1872</v>
      </c>
      <c r="O919" t="s">
        <v>1872</v>
      </c>
      <c r="P919" t="s">
        <v>1871</v>
      </c>
      <c r="Q919" t="s">
        <v>1871</v>
      </c>
      <c r="R919" t="s">
        <v>1871</v>
      </c>
      <c r="U919" t="s">
        <v>1877</v>
      </c>
      <c r="V919" t="s">
        <v>1877</v>
      </c>
      <c r="W919">
        <v>1</v>
      </c>
      <c r="X919">
        <v>4</v>
      </c>
      <c r="Y919">
        <v>1</v>
      </c>
      <c r="Z919">
        <v>2</v>
      </c>
      <c r="AA919">
        <v>3</v>
      </c>
      <c r="AB919">
        <v>3</v>
      </c>
      <c r="AC919">
        <v>5</v>
      </c>
      <c r="AD919">
        <v>5</v>
      </c>
      <c r="AE919">
        <v>5</v>
      </c>
      <c r="AF919">
        <v>4</v>
      </c>
      <c r="AG919">
        <v>4</v>
      </c>
      <c r="AH919">
        <v>5</v>
      </c>
      <c r="AI919">
        <v>5</v>
      </c>
      <c r="AJ919">
        <v>5</v>
      </c>
      <c r="AK919" t="s">
        <v>659</v>
      </c>
    </row>
    <row r="920" spans="1:37" x14ac:dyDescent="0.25">
      <c r="A920" t="s">
        <v>1316</v>
      </c>
      <c r="B920" t="s">
        <v>68</v>
      </c>
      <c r="C920" t="s">
        <v>450</v>
      </c>
      <c r="D920" t="s">
        <v>1877</v>
      </c>
      <c r="E920" t="s">
        <v>1879</v>
      </c>
      <c r="F920" t="s">
        <v>2269</v>
      </c>
      <c r="G920" t="s">
        <v>1878</v>
      </c>
      <c r="H920" t="s">
        <v>1880</v>
      </c>
      <c r="I920" t="s">
        <v>1870</v>
      </c>
      <c r="J920" t="s">
        <v>1866</v>
      </c>
      <c r="K920" t="s">
        <v>1871</v>
      </c>
      <c r="L920" t="s">
        <v>1871</v>
      </c>
      <c r="M920" t="s">
        <v>1871</v>
      </c>
      <c r="N920" t="s">
        <v>1871</v>
      </c>
      <c r="O920" t="s">
        <v>1873</v>
      </c>
      <c r="P920" t="s">
        <v>1871</v>
      </c>
      <c r="Q920" t="s">
        <v>1871</v>
      </c>
      <c r="R920" t="s">
        <v>1871</v>
      </c>
      <c r="U920" t="s">
        <v>1877</v>
      </c>
      <c r="W920">
        <v>1</v>
      </c>
      <c r="X920">
        <v>4</v>
      </c>
      <c r="Y920">
        <v>1</v>
      </c>
      <c r="Z920">
        <v>3</v>
      </c>
      <c r="AA920">
        <v>3</v>
      </c>
      <c r="AB920">
        <v>3</v>
      </c>
      <c r="AC920">
        <v>5</v>
      </c>
      <c r="AD920">
        <v>5</v>
      </c>
      <c r="AE920">
        <v>5</v>
      </c>
      <c r="AF920">
        <v>5</v>
      </c>
      <c r="AG920">
        <v>3</v>
      </c>
      <c r="AH920">
        <v>5</v>
      </c>
      <c r="AI920">
        <v>5</v>
      </c>
      <c r="AJ920">
        <v>5</v>
      </c>
      <c r="AK920" t="s">
        <v>1316</v>
      </c>
    </row>
    <row r="921" spans="1:37" x14ac:dyDescent="0.25">
      <c r="A921" t="s">
        <v>1316</v>
      </c>
      <c r="B921" t="s">
        <v>68</v>
      </c>
      <c r="C921" t="s">
        <v>450</v>
      </c>
      <c r="D921" t="s">
        <v>1866</v>
      </c>
      <c r="E921" t="s">
        <v>1884</v>
      </c>
      <c r="F921" t="s">
        <v>2254</v>
      </c>
      <c r="G921" t="s">
        <v>1878</v>
      </c>
      <c r="H921" t="s">
        <v>1869</v>
      </c>
      <c r="I921" t="s">
        <v>1870</v>
      </c>
      <c r="J921" t="s">
        <v>1866</v>
      </c>
      <c r="K921" t="s">
        <v>1871</v>
      </c>
      <c r="L921" t="s">
        <v>1871</v>
      </c>
      <c r="M921" t="s">
        <v>1871</v>
      </c>
      <c r="N921" t="s">
        <v>1873</v>
      </c>
      <c r="O921" t="s">
        <v>1873</v>
      </c>
      <c r="P921" t="s">
        <v>1871</v>
      </c>
      <c r="Q921" t="s">
        <v>1871</v>
      </c>
      <c r="R921" t="s">
        <v>1871</v>
      </c>
      <c r="U921" t="s">
        <v>1877</v>
      </c>
      <c r="V921" t="s">
        <v>1877</v>
      </c>
      <c r="W921">
        <v>0</v>
      </c>
      <c r="X921">
        <v>3</v>
      </c>
      <c r="Y921">
        <v>1</v>
      </c>
      <c r="Z921">
        <v>2</v>
      </c>
      <c r="AA921">
        <v>3</v>
      </c>
      <c r="AB921">
        <v>3</v>
      </c>
      <c r="AC921">
        <v>5</v>
      </c>
      <c r="AD921">
        <v>5</v>
      </c>
      <c r="AE921">
        <v>5</v>
      </c>
      <c r="AF921">
        <v>3</v>
      </c>
      <c r="AG921">
        <v>3</v>
      </c>
      <c r="AH921">
        <v>5</v>
      </c>
      <c r="AI921">
        <v>5</v>
      </c>
      <c r="AJ921">
        <v>5</v>
      </c>
      <c r="AK921" t="s">
        <v>1316</v>
      </c>
    </row>
    <row r="922" spans="1:37" x14ac:dyDescent="0.25">
      <c r="A922" t="s">
        <v>1319</v>
      </c>
      <c r="B922" t="s">
        <v>68</v>
      </c>
      <c r="C922" t="s">
        <v>456</v>
      </c>
      <c r="D922" t="s">
        <v>1877</v>
      </c>
      <c r="E922" t="s">
        <v>1884</v>
      </c>
      <c r="F922" t="s">
        <v>2196</v>
      </c>
      <c r="G922" t="s">
        <v>1878</v>
      </c>
      <c r="H922" t="s">
        <v>1880</v>
      </c>
      <c r="I922" t="s">
        <v>1870</v>
      </c>
      <c r="J922" t="s">
        <v>1882</v>
      </c>
      <c r="K922" t="s">
        <v>1872</v>
      </c>
      <c r="L922" t="s">
        <v>1872</v>
      </c>
      <c r="M922" t="s">
        <v>1872</v>
      </c>
      <c r="N922" t="s">
        <v>1871</v>
      </c>
      <c r="O922" t="s">
        <v>1873</v>
      </c>
      <c r="P922" t="s">
        <v>1871</v>
      </c>
      <c r="Q922" t="s">
        <v>1871</v>
      </c>
      <c r="R922" t="s">
        <v>1872</v>
      </c>
      <c r="U922" t="s">
        <v>1877</v>
      </c>
      <c r="V922" t="s">
        <v>1877</v>
      </c>
      <c r="W922">
        <v>1</v>
      </c>
      <c r="X922">
        <v>3</v>
      </c>
      <c r="Y922">
        <v>1</v>
      </c>
      <c r="Z922">
        <v>3</v>
      </c>
      <c r="AA922">
        <v>3</v>
      </c>
      <c r="AB922">
        <v>3</v>
      </c>
      <c r="AC922">
        <v>4</v>
      </c>
      <c r="AD922">
        <v>4</v>
      </c>
      <c r="AE922">
        <v>4</v>
      </c>
      <c r="AF922">
        <v>5</v>
      </c>
      <c r="AG922">
        <v>3</v>
      </c>
      <c r="AH922">
        <v>5</v>
      </c>
      <c r="AI922">
        <v>5</v>
      </c>
      <c r="AJ922">
        <v>4</v>
      </c>
      <c r="AK922" t="s">
        <v>1319</v>
      </c>
    </row>
    <row r="923" spans="1:37" x14ac:dyDescent="0.25">
      <c r="A923" t="s">
        <v>1419</v>
      </c>
      <c r="B923" t="s">
        <v>68</v>
      </c>
      <c r="C923" t="s">
        <v>500</v>
      </c>
      <c r="D923" t="s">
        <v>1866</v>
      </c>
      <c r="E923" t="s">
        <v>1867</v>
      </c>
      <c r="F923" t="s">
        <v>2427</v>
      </c>
      <c r="G923" t="s">
        <v>1878</v>
      </c>
      <c r="H923" t="s">
        <v>1880</v>
      </c>
      <c r="I923" t="s">
        <v>1870</v>
      </c>
      <c r="J923" t="s">
        <v>1882</v>
      </c>
      <c r="K923" t="s">
        <v>1871</v>
      </c>
      <c r="L923" t="s">
        <v>1871</v>
      </c>
      <c r="M923" t="s">
        <v>1874</v>
      </c>
      <c r="N923" t="s">
        <v>1874</v>
      </c>
      <c r="O923" t="s">
        <v>1871</v>
      </c>
      <c r="P923" t="s">
        <v>1871</v>
      </c>
      <c r="Q923" t="s">
        <v>1871</v>
      </c>
      <c r="R923" t="s">
        <v>1873</v>
      </c>
      <c r="U923" t="s">
        <v>1877</v>
      </c>
      <c r="V923" t="s">
        <v>1877</v>
      </c>
      <c r="W923">
        <v>0</v>
      </c>
      <c r="X923">
        <v>5</v>
      </c>
      <c r="Y923">
        <v>1</v>
      </c>
      <c r="Z923">
        <v>3</v>
      </c>
      <c r="AA923">
        <v>3</v>
      </c>
      <c r="AB923">
        <v>3</v>
      </c>
      <c r="AC923">
        <v>5</v>
      </c>
      <c r="AD923">
        <v>5</v>
      </c>
      <c r="AE923">
        <v>2</v>
      </c>
      <c r="AF923">
        <v>2</v>
      </c>
      <c r="AG923">
        <v>5</v>
      </c>
      <c r="AH923">
        <v>5</v>
      </c>
      <c r="AI923">
        <v>5</v>
      </c>
      <c r="AJ923">
        <v>3</v>
      </c>
      <c r="AK923" t="s">
        <v>1419</v>
      </c>
    </row>
    <row r="924" spans="1:37" x14ac:dyDescent="0.25">
      <c r="A924" t="s">
        <v>1419</v>
      </c>
      <c r="B924" t="s">
        <v>68</v>
      </c>
      <c r="C924" t="s">
        <v>500</v>
      </c>
      <c r="D924" t="s">
        <v>1866</v>
      </c>
      <c r="E924" t="s">
        <v>1867</v>
      </c>
      <c r="F924" t="s">
        <v>2218</v>
      </c>
      <c r="G924" t="s">
        <v>1878</v>
      </c>
      <c r="H924" t="s">
        <v>1869</v>
      </c>
      <c r="I924" t="s">
        <v>1883</v>
      </c>
      <c r="J924" t="s">
        <v>1866</v>
      </c>
      <c r="K924" t="s">
        <v>1872</v>
      </c>
      <c r="L924" t="s">
        <v>1872</v>
      </c>
      <c r="M924" t="s">
        <v>1872</v>
      </c>
      <c r="N924" t="s">
        <v>1873</v>
      </c>
      <c r="O924" t="s">
        <v>1873</v>
      </c>
      <c r="P924" t="s">
        <v>1871</v>
      </c>
      <c r="Q924" t="s">
        <v>1871</v>
      </c>
      <c r="R924" t="s">
        <v>1871</v>
      </c>
      <c r="U924" t="s">
        <v>1877</v>
      </c>
      <c r="V924" t="s">
        <v>1877</v>
      </c>
      <c r="W924">
        <v>0</v>
      </c>
      <c r="X924">
        <v>5</v>
      </c>
      <c r="Y924">
        <v>1</v>
      </c>
      <c r="Z924">
        <v>2</v>
      </c>
      <c r="AA924">
        <v>3</v>
      </c>
      <c r="AB924">
        <v>3</v>
      </c>
      <c r="AC924">
        <v>4</v>
      </c>
      <c r="AD924">
        <v>4</v>
      </c>
      <c r="AE924">
        <v>4</v>
      </c>
      <c r="AF924">
        <v>3</v>
      </c>
      <c r="AG924">
        <v>3</v>
      </c>
      <c r="AH924">
        <v>5</v>
      </c>
      <c r="AI924">
        <v>5</v>
      </c>
      <c r="AJ924">
        <v>5</v>
      </c>
      <c r="AK924" t="s">
        <v>1419</v>
      </c>
    </row>
    <row r="925" spans="1:37" x14ac:dyDescent="0.25">
      <c r="A925" t="s">
        <v>1419</v>
      </c>
      <c r="B925" t="s">
        <v>68</v>
      </c>
      <c r="C925" t="s">
        <v>500</v>
      </c>
      <c r="D925" t="s">
        <v>1866</v>
      </c>
      <c r="E925" t="s">
        <v>1867</v>
      </c>
      <c r="F925" t="s">
        <v>2218</v>
      </c>
      <c r="G925" t="s">
        <v>1878</v>
      </c>
      <c r="H925" t="s">
        <v>1869</v>
      </c>
      <c r="I925" t="s">
        <v>1883</v>
      </c>
      <c r="J925" t="s">
        <v>1866</v>
      </c>
      <c r="K925" t="s">
        <v>1872</v>
      </c>
      <c r="L925" t="s">
        <v>1872</v>
      </c>
      <c r="M925" t="s">
        <v>1872</v>
      </c>
      <c r="N925" t="s">
        <v>1873</v>
      </c>
      <c r="O925" t="s">
        <v>1872</v>
      </c>
      <c r="P925" t="s">
        <v>1871</v>
      </c>
      <c r="Q925" t="s">
        <v>1873</v>
      </c>
      <c r="R925" t="s">
        <v>1871</v>
      </c>
      <c r="U925" t="s">
        <v>1877</v>
      </c>
      <c r="V925" t="s">
        <v>1866</v>
      </c>
      <c r="W925">
        <v>0</v>
      </c>
      <c r="X925">
        <v>5</v>
      </c>
      <c r="Y925">
        <v>1</v>
      </c>
      <c r="Z925">
        <v>2</v>
      </c>
      <c r="AA925">
        <v>3</v>
      </c>
      <c r="AB925">
        <v>3</v>
      </c>
      <c r="AC925">
        <v>4</v>
      </c>
      <c r="AD925">
        <v>4</v>
      </c>
      <c r="AE925">
        <v>4</v>
      </c>
      <c r="AF925">
        <v>3</v>
      </c>
      <c r="AG925">
        <v>4</v>
      </c>
      <c r="AH925">
        <v>5</v>
      </c>
      <c r="AI925">
        <v>3</v>
      </c>
      <c r="AJ925">
        <v>5</v>
      </c>
      <c r="AK925" t="s">
        <v>1419</v>
      </c>
    </row>
    <row r="926" spans="1:37" x14ac:dyDescent="0.25">
      <c r="A926" t="s">
        <v>1635</v>
      </c>
      <c r="B926" t="s">
        <v>69</v>
      </c>
      <c r="C926" t="s">
        <v>526</v>
      </c>
      <c r="D926" t="s">
        <v>1866</v>
      </c>
      <c r="E926" t="s">
        <v>1867</v>
      </c>
      <c r="F926" t="s">
        <v>2199</v>
      </c>
      <c r="G926" t="s">
        <v>1878</v>
      </c>
      <c r="H926" t="s">
        <v>1869</v>
      </c>
      <c r="I926" t="s">
        <v>1870</v>
      </c>
      <c r="J926" t="s">
        <v>1866</v>
      </c>
      <c r="K926" t="s">
        <v>1871</v>
      </c>
      <c r="L926" t="s">
        <v>1871</v>
      </c>
      <c r="M926" t="s">
        <v>1871</v>
      </c>
      <c r="N926" t="s">
        <v>1871</v>
      </c>
      <c r="O926" t="s">
        <v>1873</v>
      </c>
      <c r="P926" t="s">
        <v>1871</v>
      </c>
      <c r="Q926" t="s">
        <v>1871</v>
      </c>
      <c r="R926" t="s">
        <v>1871</v>
      </c>
      <c r="U926" t="s">
        <v>1877</v>
      </c>
      <c r="V926" t="s">
        <v>1877</v>
      </c>
      <c r="W926">
        <v>0</v>
      </c>
      <c r="X926">
        <v>5</v>
      </c>
      <c r="Y926">
        <v>1</v>
      </c>
      <c r="Z926">
        <v>2</v>
      </c>
      <c r="AA926">
        <v>3</v>
      </c>
      <c r="AB926">
        <v>3</v>
      </c>
      <c r="AC926">
        <v>5</v>
      </c>
      <c r="AD926">
        <v>5</v>
      </c>
      <c r="AE926">
        <v>5</v>
      </c>
      <c r="AF926">
        <v>5</v>
      </c>
      <c r="AG926">
        <v>3</v>
      </c>
      <c r="AH926">
        <v>5</v>
      </c>
      <c r="AI926">
        <v>5</v>
      </c>
      <c r="AJ926">
        <v>5</v>
      </c>
      <c r="AK926" t="s">
        <v>1635</v>
      </c>
    </row>
    <row r="927" spans="1:37" x14ac:dyDescent="0.25">
      <c r="A927" t="s">
        <v>1647</v>
      </c>
      <c r="B927" t="s">
        <v>72</v>
      </c>
      <c r="C927" t="s">
        <v>365</v>
      </c>
      <c r="D927" t="s">
        <v>1877</v>
      </c>
      <c r="E927" t="s">
        <v>1884</v>
      </c>
      <c r="F927" t="s">
        <v>2196</v>
      </c>
      <c r="G927" t="s">
        <v>1878</v>
      </c>
      <c r="H927" t="s">
        <v>1880</v>
      </c>
      <c r="I927" t="s">
        <v>1870</v>
      </c>
      <c r="J927" t="s">
        <v>1882</v>
      </c>
      <c r="K927" t="s">
        <v>1871</v>
      </c>
      <c r="L927" t="s">
        <v>1871</v>
      </c>
      <c r="M927" t="s">
        <v>1871</v>
      </c>
      <c r="N927" t="s">
        <v>1871</v>
      </c>
      <c r="O927" t="s">
        <v>1871</v>
      </c>
      <c r="P927" t="s">
        <v>1871</v>
      </c>
      <c r="Q927" t="s">
        <v>1871</v>
      </c>
      <c r="R927" t="s">
        <v>1871</v>
      </c>
      <c r="U927" t="s">
        <v>1877</v>
      </c>
      <c r="V927" t="s">
        <v>1866</v>
      </c>
      <c r="W927">
        <v>1</v>
      </c>
      <c r="X927">
        <v>3</v>
      </c>
      <c r="Y927">
        <v>1</v>
      </c>
      <c r="Z927">
        <v>3</v>
      </c>
      <c r="AA927">
        <v>3</v>
      </c>
      <c r="AB927">
        <v>3</v>
      </c>
      <c r="AC927">
        <v>5</v>
      </c>
      <c r="AD927">
        <v>5</v>
      </c>
      <c r="AE927">
        <v>5</v>
      </c>
      <c r="AF927">
        <v>5</v>
      </c>
      <c r="AG927">
        <v>5</v>
      </c>
      <c r="AH927">
        <v>5</v>
      </c>
      <c r="AI927">
        <v>5</v>
      </c>
      <c r="AJ927">
        <v>5</v>
      </c>
      <c r="AK927" t="s">
        <v>1647</v>
      </c>
    </row>
    <row r="928" spans="1:37" x14ac:dyDescent="0.25">
      <c r="A928" t="s">
        <v>1647</v>
      </c>
      <c r="B928" t="s">
        <v>72</v>
      </c>
      <c r="C928" t="s">
        <v>365</v>
      </c>
      <c r="D928" t="s">
        <v>1877</v>
      </c>
      <c r="E928" t="s">
        <v>1884</v>
      </c>
      <c r="F928" t="s">
        <v>2704</v>
      </c>
      <c r="G928" t="s">
        <v>1878</v>
      </c>
      <c r="H928" t="s">
        <v>1880</v>
      </c>
      <c r="I928" t="s">
        <v>1883</v>
      </c>
      <c r="J928" t="s">
        <v>1882</v>
      </c>
      <c r="K928" t="s">
        <v>1872</v>
      </c>
      <c r="L928" t="s">
        <v>1871</v>
      </c>
      <c r="M928" t="s">
        <v>1871</v>
      </c>
      <c r="N928" t="s">
        <v>1871</v>
      </c>
      <c r="O928" t="s">
        <v>1871</v>
      </c>
      <c r="P928" t="s">
        <v>1871</v>
      </c>
      <c r="Q928" t="s">
        <v>1871</v>
      </c>
      <c r="R928" t="s">
        <v>1871</v>
      </c>
      <c r="U928" t="s">
        <v>1877</v>
      </c>
      <c r="V928" t="s">
        <v>1877</v>
      </c>
      <c r="W928">
        <v>1</v>
      </c>
      <c r="X928">
        <v>3</v>
      </c>
      <c r="Y928">
        <v>1</v>
      </c>
      <c r="Z928">
        <v>3</v>
      </c>
      <c r="AA928">
        <v>3</v>
      </c>
      <c r="AB928">
        <v>3</v>
      </c>
      <c r="AC928">
        <v>4</v>
      </c>
      <c r="AD928">
        <v>5</v>
      </c>
      <c r="AE928">
        <v>5</v>
      </c>
      <c r="AF928">
        <v>5</v>
      </c>
      <c r="AG928">
        <v>5</v>
      </c>
      <c r="AH928">
        <v>5</v>
      </c>
      <c r="AI928">
        <v>5</v>
      </c>
      <c r="AJ928">
        <v>5</v>
      </c>
      <c r="AK928" t="s">
        <v>1647</v>
      </c>
    </row>
    <row r="929" spans="1:37" x14ac:dyDescent="0.25">
      <c r="A929" t="s">
        <v>1650</v>
      </c>
      <c r="B929" t="s">
        <v>72</v>
      </c>
      <c r="C929" t="s">
        <v>372</v>
      </c>
      <c r="D929" t="s">
        <v>1877</v>
      </c>
      <c r="E929" t="s">
        <v>1884</v>
      </c>
      <c r="F929" t="s">
        <v>2199</v>
      </c>
      <c r="G929" t="s">
        <v>1878</v>
      </c>
      <c r="H929" t="s">
        <v>1869</v>
      </c>
      <c r="I929" t="s">
        <v>1870</v>
      </c>
      <c r="J929" t="s">
        <v>1866</v>
      </c>
      <c r="K929" t="s">
        <v>1871</v>
      </c>
      <c r="L929" t="s">
        <v>1871</v>
      </c>
      <c r="M929" t="s">
        <v>1871</v>
      </c>
      <c r="N929" t="s">
        <v>1872</v>
      </c>
      <c r="O929" t="s">
        <v>1871</v>
      </c>
      <c r="P929" t="s">
        <v>1871</v>
      </c>
      <c r="Q929" t="s">
        <v>1871</v>
      </c>
      <c r="R929" t="s">
        <v>1871</v>
      </c>
      <c r="U929" t="s">
        <v>1877</v>
      </c>
      <c r="V929" t="s">
        <v>1877</v>
      </c>
      <c r="W929">
        <v>1</v>
      </c>
      <c r="X929">
        <v>3</v>
      </c>
      <c r="Y929">
        <v>1</v>
      </c>
      <c r="Z929">
        <v>2</v>
      </c>
      <c r="AA929">
        <v>3</v>
      </c>
      <c r="AB929">
        <v>3</v>
      </c>
      <c r="AC929">
        <v>5</v>
      </c>
      <c r="AD929">
        <v>5</v>
      </c>
      <c r="AE929">
        <v>5</v>
      </c>
      <c r="AF929">
        <v>4</v>
      </c>
      <c r="AG929">
        <v>5</v>
      </c>
      <c r="AH929">
        <v>5</v>
      </c>
      <c r="AI929">
        <v>5</v>
      </c>
      <c r="AJ929">
        <v>5</v>
      </c>
      <c r="AK929" t="s">
        <v>1650</v>
      </c>
    </row>
    <row r="930" spans="1:37" x14ac:dyDescent="0.25">
      <c r="A930" t="s">
        <v>1652</v>
      </c>
      <c r="B930" t="s">
        <v>72</v>
      </c>
      <c r="C930" t="s">
        <v>406</v>
      </c>
      <c r="D930" t="s">
        <v>1877</v>
      </c>
      <c r="E930" t="s">
        <v>1879</v>
      </c>
      <c r="F930" t="s">
        <v>2199</v>
      </c>
      <c r="G930" t="s">
        <v>1868</v>
      </c>
      <c r="H930" t="s">
        <v>1869</v>
      </c>
      <c r="I930" t="s">
        <v>1870</v>
      </c>
      <c r="J930" t="s">
        <v>1882</v>
      </c>
      <c r="K930" t="s">
        <v>1871</v>
      </c>
      <c r="L930" t="s">
        <v>1871</v>
      </c>
      <c r="M930" t="s">
        <v>1871</v>
      </c>
      <c r="N930" t="s">
        <v>1872</v>
      </c>
      <c r="O930" t="s">
        <v>1872</v>
      </c>
      <c r="P930" t="s">
        <v>1871</v>
      </c>
      <c r="Q930" t="s">
        <v>1871</v>
      </c>
      <c r="R930" t="s">
        <v>1871</v>
      </c>
      <c r="U930" t="s">
        <v>1877</v>
      </c>
      <c r="V930" t="s">
        <v>1877</v>
      </c>
      <c r="W930">
        <v>1</v>
      </c>
      <c r="X930">
        <v>4</v>
      </c>
      <c r="Y930">
        <v>1</v>
      </c>
      <c r="Z930">
        <v>2</v>
      </c>
      <c r="AA930">
        <v>2</v>
      </c>
      <c r="AB930">
        <v>3</v>
      </c>
      <c r="AC930">
        <v>5</v>
      </c>
      <c r="AD930">
        <v>5</v>
      </c>
      <c r="AE930">
        <v>5</v>
      </c>
      <c r="AF930">
        <v>4</v>
      </c>
      <c r="AG930">
        <v>4</v>
      </c>
      <c r="AH930">
        <v>5</v>
      </c>
      <c r="AI930">
        <v>5</v>
      </c>
      <c r="AJ930">
        <v>5</v>
      </c>
      <c r="AK930" t="s">
        <v>1652</v>
      </c>
    </row>
    <row r="931" spans="1:37" x14ac:dyDescent="0.25">
      <c r="A931" t="s">
        <v>663</v>
      </c>
      <c r="B931" t="s">
        <v>73</v>
      </c>
      <c r="C931" t="s">
        <v>372</v>
      </c>
      <c r="D931" t="s">
        <v>1866</v>
      </c>
      <c r="E931" t="s">
        <v>1879</v>
      </c>
      <c r="F931" t="s">
        <v>2199</v>
      </c>
      <c r="G931" t="s">
        <v>1878</v>
      </c>
      <c r="H931" t="s">
        <v>1869</v>
      </c>
      <c r="I931" t="s">
        <v>1870</v>
      </c>
      <c r="J931" t="s">
        <v>1866</v>
      </c>
      <c r="K931" t="s">
        <v>1871</v>
      </c>
      <c r="L931" t="s">
        <v>1871</v>
      </c>
      <c r="M931" t="s">
        <v>1871</v>
      </c>
      <c r="N931" t="s">
        <v>1873</v>
      </c>
      <c r="O931" t="s">
        <v>1873</v>
      </c>
      <c r="P931" t="s">
        <v>1871</v>
      </c>
      <c r="Q931" t="s">
        <v>1871</v>
      </c>
      <c r="R931" t="s">
        <v>1871</v>
      </c>
      <c r="U931" t="s">
        <v>1877</v>
      </c>
      <c r="V931" t="s">
        <v>1877</v>
      </c>
      <c r="W931">
        <v>0</v>
      </c>
      <c r="X931">
        <v>4</v>
      </c>
      <c r="Y931">
        <v>1</v>
      </c>
      <c r="Z931">
        <v>2</v>
      </c>
      <c r="AA931">
        <v>3</v>
      </c>
      <c r="AB931">
        <v>3</v>
      </c>
      <c r="AC931">
        <v>5</v>
      </c>
      <c r="AD931">
        <v>5</v>
      </c>
      <c r="AE931">
        <v>5</v>
      </c>
      <c r="AF931">
        <v>3</v>
      </c>
      <c r="AG931">
        <v>3</v>
      </c>
      <c r="AH931">
        <v>5</v>
      </c>
      <c r="AI931">
        <v>5</v>
      </c>
      <c r="AJ931">
        <v>5</v>
      </c>
      <c r="AK931" t="s">
        <v>663</v>
      </c>
    </row>
    <row r="932" spans="1:37" x14ac:dyDescent="0.25">
      <c r="A932" t="s">
        <v>199</v>
      </c>
      <c r="B932" t="s">
        <v>73</v>
      </c>
      <c r="C932" t="s">
        <v>450</v>
      </c>
      <c r="D932" t="s">
        <v>1877</v>
      </c>
      <c r="E932" t="s">
        <v>1884</v>
      </c>
      <c r="F932" t="s">
        <v>2677</v>
      </c>
      <c r="G932" t="s">
        <v>1878</v>
      </c>
      <c r="H932" t="s">
        <v>1869</v>
      </c>
      <c r="I932" t="s">
        <v>1870</v>
      </c>
      <c r="J932" t="s">
        <v>1882</v>
      </c>
      <c r="K932" t="s">
        <v>1871</v>
      </c>
      <c r="L932" t="s">
        <v>1871</v>
      </c>
      <c r="M932" t="s">
        <v>1871</v>
      </c>
      <c r="N932" t="s">
        <v>1871</v>
      </c>
      <c r="O932" t="s">
        <v>1871</v>
      </c>
      <c r="P932" t="s">
        <v>1871</v>
      </c>
      <c r="Q932" t="s">
        <v>1871</v>
      </c>
      <c r="R932" t="s">
        <v>1871</v>
      </c>
      <c r="U932" t="s">
        <v>1877</v>
      </c>
      <c r="V932" t="s">
        <v>1877</v>
      </c>
      <c r="W932">
        <v>1</v>
      </c>
      <c r="X932">
        <v>3</v>
      </c>
      <c r="Y932">
        <v>1</v>
      </c>
      <c r="Z932">
        <v>2</v>
      </c>
      <c r="AA932">
        <v>3</v>
      </c>
      <c r="AB932">
        <v>3</v>
      </c>
      <c r="AC932">
        <v>5</v>
      </c>
      <c r="AD932">
        <v>5</v>
      </c>
      <c r="AE932">
        <v>5</v>
      </c>
      <c r="AF932">
        <v>5</v>
      </c>
      <c r="AG932">
        <v>5</v>
      </c>
      <c r="AH932">
        <v>5</v>
      </c>
      <c r="AI932">
        <v>5</v>
      </c>
      <c r="AJ932">
        <v>5</v>
      </c>
      <c r="AK932" t="s">
        <v>199</v>
      </c>
    </row>
    <row r="933" spans="1:37" x14ac:dyDescent="0.25">
      <c r="A933" t="s">
        <v>199</v>
      </c>
      <c r="B933" t="s">
        <v>73</v>
      </c>
      <c r="C933" t="s">
        <v>450</v>
      </c>
      <c r="D933" t="s">
        <v>1877</v>
      </c>
      <c r="E933" t="s">
        <v>1879</v>
      </c>
      <c r="F933" t="s">
        <v>2399</v>
      </c>
      <c r="G933" t="s">
        <v>1868</v>
      </c>
      <c r="H933" t="s">
        <v>1869</v>
      </c>
      <c r="I933" t="s">
        <v>1870</v>
      </c>
      <c r="J933" t="s">
        <v>1866</v>
      </c>
      <c r="K933" t="s">
        <v>1871</v>
      </c>
      <c r="L933" t="s">
        <v>1871</v>
      </c>
      <c r="M933" t="s">
        <v>1871</v>
      </c>
      <c r="N933" t="s">
        <v>1873</v>
      </c>
      <c r="O933" t="s">
        <v>1873</v>
      </c>
      <c r="P933" t="s">
        <v>1871</v>
      </c>
      <c r="Q933" t="s">
        <v>1871</v>
      </c>
      <c r="R933" t="s">
        <v>1871</v>
      </c>
      <c r="U933" t="s">
        <v>1877</v>
      </c>
      <c r="V933" t="s">
        <v>1877</v>
      </c>
      <c r="W933">
        <v>1</v>
      </c>
      <c r="X933">
        <v>4</v>
      </c>
      <c r="Y933">
        <v>1</v>
      </c>
      <c r="Z933">
        <v>2</v>
      </c>
      <c r="AA933">
        <v>2</v>
      </c>
      <c r="AB933">
        <v>3</v>
      </c>
      <c r="AC933">
        <v>5</v>
      </c>
      <c r="AD933">
        <v>5</v>
      </c>
      <c r="AE933">
        <v>5</v>
      </c>
      <c r="AF933">
        <v>3</v>
      </c>
      <c r="AG933">
        <v>3</v>
      </c>
      <c r="AH933">
        <v>5</v>
      </c>
      <c r="AI933">
        <v>5</v>
      </c>
      <c r="AJ933">
        <v>5</v>
      </c>
      <c r="AK933" t="s">
        <v>199</v>
      </c>
    </row>
    <row r="934" spans="1:37" x14ac:dyDescent="0.25">
      <c r="A934" t="s">
        <v>199</v>
      </c>
      <c r="B934" t="s">
        <v>73</v>
      </c>
      <c r="C934" t="s">
        <v>450</v>
      </c>
      <c r="D934" t="s">
        <v>1877</v>
      </c>
      <c r="E934" t="s">
        <v>1884</v>
      </c>
      <c r="F934" t="s">
        <v>2196</v>
      </c>
      <c r="G934" t="s">
        <v>1878</v>
      </c>
      <c r="H934" t="s">
        <v>1869</v>
      </c>
      <c r="I934" t="s">
        <v>1870</v>
      </c>
      <c r="J934" t="s">
        <v>1866</v>
      </c>
      <c r="K934" t="s">
        <v>1872</v>
      </c>
      <c r="L934" t="s">
        <v>1872</v>
      </c>
      <c r="M934" t="s">
        <v>1873</v>
      </c>
      <c r="N934" t="s">
        <v>1872</v>
      </c>
      <c r="O934" t="s">
        <v>1874</v>
      </c>
      <c r="P934" t="s">
        <v>1871</v>
      </c>
      <c r="Q934" t="s">
        <v>1871</v>
      </c>
      <c r="R934" t="s">
        <v>1871</v>
      </c>
      <c r="U934" t="s">
        <v>1877</v>
      </c>
      <c r="V934" t="s">
        <v>1877</v>
      </c>
      <c r="W934">
        <v>1</v>
      </c>
      <c r="X934">
        <v>3</v>
      </c>
      <c r="Y934">
        <v>1</v>
      </c>
      <c r="Z934">
        <v>2</v>
      </c>
      <c r="AA934">
        <v>3</v>
      </c>
      <c r="AB934">
        <v>3</v>
      </c>
      <c r="AC934">
        <v>4</v>
      </c>
      <c r="AD934">
        <v>4</v>
      </c>
      <c r="AE934">
        <v>3</v>
      </c>
      <c r="AF934">
        <v>4</v>
      </c>
      <c r="AG934">
        <v>2</v>
      </c>
      <c r="AH934">
        <v>5</v>
      </c>
      <c r="AI934">
        <v>5</v>
      </c>
      <c r="AJ934">
        <v>5</v>
      </c>
      <c r="AK934" t="s">
        <v>199</v>
      </c>
    </row>
    <row r="935" spans="1:37" x14ac:dyDescent="0.25">
      <c r="A935" t="s">
        <v>1661</v>
      </c>
      <c r="B935" t="s">
        <v>73</v>
      </c>
      <c r="C935" t="s">
        <v>454</v>
      </c>
      <c r="D935" t="s">
        <v>1877</v>
      </c>
      <c r="E935" t="s">
        <v>1884</v>
      </c>
      <c r="F935" t="s">
        <v>2353</v>
      </c>
      <c r="G935" t="s">
        <v>1888</v>
      </c>
      <c r="H935" t="s">
        <v>1887</v>
      </c>
      <c r="I935" t="s">
        <v>1870</v>
      </c>
      <c r="J935" t="s">
        <v>1886</v>
      </c>
      <c r="K935" t="s">
        <v>1871</v>
      </c>
      <c r="L935" t="s">
        <v>1871</v>
      </c>
      <c r="M935" t="s">
        <v>1871</v>
      </c>
      <c r="N935" t="s">
        <v>1871</v>
      </c>
      <c r="O935" t="s">
        <v>1871</v>
      </c>
      <c r="P935" t="s">
        <v>1871</v>
      </c>
      <c r="Q935" t="s">
        <v>1871</v>
      </c>
      <c r="R935" t="s">
        <v>1871</v>
      </c>
      <c r="U935" t="s">
        <v>1877</v>
      </c>
      <c r="V935" t="s">
        <v>1877</v>
      </c>
      <c r="W935">
        <v>1</v>
      </c>
      <c r="X935">
        <v>3</v>
      </c>
      <c r="Y935">
        <v>1</v>
      </c>
      <c r="AA935">
        <v>1</v>
      </c>
      <c r="AB935">
        <v>3</v>
      </c>
      <c r="AC935">
        <v>5</v>
      </c>
      <c r="AD935">
        <v>5</v>
      </c>
      <c r="AE935">
        <v>5</v>
      </c>
      <c r="AF935">
        <v>5</v>
      </c>
      <c r="AG935">
        <v>5</v>
      </c>
      <c r="AH935">
        <v>5</v>
      </c>
      <c r="AI935">
        <v>5</v>
      </c>
      <c r="AJ935">
        <v>5</v>
      </c>
      <c r="AK935" t="s">
        <v>1661</v>
      </c>
    </row>
    <row r="936" spans="1:37" x14ac:dyDescent="0.25">
      <c r="A936" t="s">
        <v>1661</v>
      </c>
      <c r="B936" t="s">
        <v>73</v>
      </c>
      <c r="C936" t="s">
        <v>454</v>
      </c>
      <c r="D936" t="s">
        <v>1877</v>
      </c>
      <c r="E936" t="s">
        <v>1884</v>
      </c>
      <c r="F936" t="s">
        <v>2705</v>
      </c>
      <c r="G936" t="s">
        <v>1878</v>
      </c>
      <c r="H936" t="s">
        <v>1869</v>
      </c>
      <c r="I936" t="s">
        <v>1883</v>
      </c>
      <c r="J936" t="s">
        <v>1882</v>
      </c>
      <c r="K936" t="s">
        <v>1872</v>
      </c>
      <c r="L936" t="s">
        <v>1871</v>
      </c>
      <c r="M936" t="s">
        <v>1872</v>
      </c>
      <c r="N936" t="s">
        <v>1874</v>
      </c>
      <c r="O936" t="s">
        <v>1872</v>
      </c>
      <c r="P936" t="s">
        <v>1871</v>
      </c>
      <c r="Q936" t="s">
        <v>1871</v>
      </c>
      <c r="R936" t="s">
        <v>1872</v>
      </c>
      <c r="S936" t="s">
        <v>2706</v>
      </c>
      <c r="U936" t="s">
        <v>1877</v>
      </c>
      <c r="V936" t="s">
        <v>1866</v>
      </c>
      <c r="W936">
        <v>1</v>
      </c>
      <c r="X936">
        <v>3</v>
      </c>
      <c r="Y936">
        <v>1</v>
      </c>
      <c r="Z936">
        <v>2</v>
      </c>
      <c r="AA936">
        <v>3</v>
      </c>
      <c r="AB936">
        <v>3</v>
      </c>
      <c r="AC936">
        <v>4</v>
      </c>
      <c r="AD936">
        <v>5</v>
      </c>
      <c r="AE936">
        <v>4</v>
      </c>
      <c r="AF936">
        <v>2</v>
      </c>
      <c r="AG936">
        <v>4</v>
      </c>
      <c r="AH936">
        <v>5</v>
      </c>
      <c r="AI936">
        <v>5</v>
      </c>
      <c r="AJ936">
        <v>4</v>
      </c>
      <c r="AK936" t="s">
        <v>1661</v>
      </c>
    </row>
    <row r="937" spans="1:37" x14ac:dyDescent="0.25">
      <c r="A937" t="s">
        <v>705</v>
      </c>
      <c r="B937" t="s">
        <v>78</v>
      </c>
      <c r="C937" t="s">
        <v>456</v>
      </c>
      <c r="D937" t="s">
        <v>1877</v>
      </c>
      <c r="E937" t="s">
        <v>1879</v>
      </c>
      <c r="F937" t="s">
        <v>2196</v>
      </c>
      <c r="G937" t="s">
        <v>1888</v>
      </c>
      <c r="H937" t="s">
        <v>1887</v>
      </c>
      <c r="I937" t="s">
        <v>1870</v>
      </c>
      <c r="J937" t="s">
        <v>1866</v>
      </c>
      <c r="K937" t="s">
        <v>1871</v>
      </c>
      <c r="L937" t="s">
        <v>1871</v>
      </c>
      <c r="M937" t="s">
        <v>1871</v>
      </c>
      <c r="N937" t="s">
        <v>1871</v>
      </c>
      <c r="O937" t="s">
        <v>1871</v>
      </c>
      <c r="P937" t="s">
        <v>1871</v>
      </c>
      <c r="Q937" t="s">
        <v>1871</v>
      </c>
      <c r="R937" t="s">
        <v>1871</v>
      </c>
      <c r="S937" t="s">
        <v>2707</v>
      </c>
      <c r="U937" t="s">
        <v>1877</v>
      </c>
      <c r="V937" t="s">
        <v>1866</v>
      </c>
      <c r="W937">
        <v>1</v>
      </c>
      <c r="X937">
        <v>4</v>
      </c>
      <c r="Y937">
        <v>1</v>
      </c>
      <c r="AA937">
        <v>1</v>
      </c>
      <c r="AB937">
        <v>3</v>
      </c>
      <c r="AC937">
        <v>5</v>
      </c>
      <c r="AD937">
        <v>5</v>
      </c>
      <c r="AE937">
        <v>5</v>
      </c>
      <c r="AF937">
        <v>5</v>
      </c>
      <c r="AG937">
        <v>5</v>
      </c>
      <c r="AH937">
        <v>5</v>
      </c>
      <c r="AI937">
        <v>5</v>
      </c>
      <c r="AJ937">
        <v>5</v>
      </c>
      <c r="AK937" t="s">
        <v>705</v>
      </c>
    </row>
    <row r="938" spans="1:37" x14ac:dyDescent="0.25">
      <c r="A938" t="s">
        <v>705</v>
      </c>
      <c r="B938" t="s">
        <v>78</v>
      </c>
      <c r="C938" t="s">
        <v>456</v>
      </c>
      <c r="D938" t="s">
        <v>1877</v>
      </c>
      <c r="E938" t="s">
        <v>1884</v>
      </c>
      <c r="F938" t="s">
        <v>2708</v>
      </c>
      <c r="G938" t="s">
        <v>1868</v>
      </c>
      <c r="H938" t="s">
        <v>1869</v>
      </c>
      <c r="I938" t="s">
        <v>1881</v>
      </c>
      <c r="J938" t="s">
        <v>1882</v>
      </c>
      <c r="K938" t="s">
        <v>1871</v>
      </c>
      <c r="L938" t="s">
        <v>1872</v>
      </c>
      <c r="M938" t="s">
        <v>1872</v>
      </c>
      <c r="N938" t="s">
        <v>1873</v>
      </c>
      <c r="O938" t="s">
        <v>1873</v>
      </c>
      <c r="P938" t="s">
        <v>1871</v>
      </c>
      <c r="Q938" t="s">
        <v>1871</v>
      </c>
      <c r="R938" t="s">
        <v>1872</v>
      </c>
      <c r="U938" t="s">
        <v>1877</v>
      </c>
      <c r="V938" t="s">
        <v>1877</v>
      </c>
      <c r="W938">
        <v>1</v>
      </c>
      <c r="X938">
        <v>3</v>
      </c>
      <c r="Y938">
        <v>1</v>
      </c>
      <c r="Z938">
        <v>2</v>
      </c>
      <c r="AA938">
        <v>2</v>
      </c>
      <c r="AB938">
        <v>3</v>
      </c>
      <c r="AC938">
        <v>5</v>
      </c>
      <c r="AD938">
        <v>4</v>
      </c>
      <c r="AE938">
        <v>4</v>
      </c>
      <c r="AF938">
        <v>3</v>
      </c>
      <c r="AG938">
        <v>3</v>
      </c>
      <c r="AH938">
        <v>5</v>
      </c>
      <c r="AI938">
        <v>5</v>
      </c>
      <c r="AJ938">
        <v>4</v>
      </c>
      <c r="AK938" t="s">
        <v>705</v>
      </c>
    </row>
    <row r="939" spans="1:37" x14ac:dyDescent="0.25">
      <c r="A939" t="s">
        <v>1685</v>
      </c>
      <c r="B939" t="s">
        <v>78</v>
      </c>
      <c r="C939" t="s">
        <v>638</v>
      </c>
      <c r="D939" t="s">
        <v>1877</v>
      </c>
      <c r="E939" t="s">
        <v>1894</v>
      </c>
      <c r="F939" t="s">
        <v>2241</v>
      </c>
      <c r="G939" t="s">
        <v>1878</v>
      </c>
      <c r="H939" t="s">
        <v>1869</v>
      </c>
      <c r="I939" t="s">
        <v>1870</v>
      </c>
      <c r="J939" t="s">
        <v>1882</v>
      </c>
      <c r="K939" t="s">
        <v>1871</v>
      </c>
      <c r="L939" t="s">
        <v>1871</v>
      </c>
      <c r="M939" t="s">
        <v>1871</v>
      </c>
      <c r="N939" t="s">
        <v>1872</v>
      </c>
      <c r="O939" t="s">
        <v>1873</v>
      </c>
      <c r="P939" t="s">
        <v>1871</v>
      </c>
      <c r="Q939" t="s">
        <v>1872</v>
      </c>
      <c r="R939" t="s">
        <v>1871</v>
      </c>
      <c r="U939" t="s">
        <v>1877</v>
      </c>
      <c r="V939" t="s">
        <v>1877</v>
      </c>
      <c r="W939">
        <v>1</v>
      </c>
      <c r="X939">
        <v>1</v>
      </c>
      <c r="Y939">
        <v>1</v>
      </c>
      <c r="Z939">
        <v>2</v>
      </c>
      <c r="AA939">
        <v>3</v>
      </c>
      <c r="AB939">
        <v>3</v>
      </c>
      <c r="AC939">
        <v>5</v>
      </c>
      <c r="AD939">
        <v>5</v>
      </c>
      <c r="AE939">
        <v>5</v>
      </c>
      <c r="AF939">
        <v>4</v>
      </c>
      <c r="AG939">
        <v>3</v>
      </c>
      <c r="AH939">
        <v>5</v>
      </c>
      <c r="AI939">
        <v>4</v>
      </c>
      <c r="AJ939">
        <v>5</v>
      </c>
      <c r="AK939" t="s">
        <v>1685</v>
      </c>
    </row>
    <row r="940" spans="1:37" x14ac:dyDescent="0.25">
      <c r="A940" t="s">
        <v>1687</v>
      </c>
      <c r="B940" t="s">
        <v>78</v>
      </c>
      <c r="C940" t="s">
        <v>1686</v>
      </c>
      <c r="D940" t="s">
        <v>1866</v>
      </c>
      <c r="E940" t="s">
        <v>1879</v>
      </c>
      <c r="F940" t="s">
        <v>2709</v>
      </c>
      <c r="G940" t="s">
        <v>1878</v>
      </c>
      <c r="H940" t="s">
        <v>1880</v>
      </c>
      <c r="I940" t="s">
        <v>1870</v>
      </c>
      <c r="J940" t="s">
        <v>1882</v>
      </c>
      <c r="K940" t="s">
        <v>1871</v>
      </c>
      <c r="L940" t="s">
        <v>1871</v>
      </c>
      <c r="M940" t="s">
        <v>1871</v>
      </c>
      <c r="N940" t="s">
        <v>1872</v>
      </c>
      <c r="O940" t="s">
        <v>1872</v>
      </c>
      <c r="P940" t="s">
        <v>1871</v>
      </c>
      <c r="Q940" t="s">
        <v>1871</v>
      </c>
      <c r="R940" t="s">
        <v>1871</v>
      </c>
      <c r="S940" t="s">
        <v>2710</v>
      </c>
      <c r="U940" t="s">
        <v>1877</v>
      </c>
      <c r="V940" t="s">
        <v>1866</v>
      </c>
      <c r="W940">
        <v>0</v>
      </c>
      <c r="X940">
        <v>4</v>
      </c>
      <c r="Y940">
        <v>1</v>
      </c>
      <c r="Z940">
        <v>3</v>
      </c>
      <c r="AA940">
        <v>3</v>
      </c>
      <c r="AB940">
        <v>3</v>
      </c>
      <c r="AC940">
        <v>5</v>
      </c>
      <c r="AD940">
        <v>5</v>
      </c>
      <c r="AE940">
        <v>5</v>
      </c>
      <c r="AF940">
        <v>4</v>
      </c>
      <c r="AG940">
        <v>4</v>
      </c>
      <c r="AH940">
        <v>5</v>
      </c>
      <c r="AI940">
        <v>5</v>
      </c>
      <c r="AJ940">
        <v>5</v>
      </c>
      <c r="AK940" t="s">
        <v>1687</v>
      </c>
    </row>
    <row r="941" spans="1:37" x14ac:dyDescent="0.25">
      <c r="A941" t="s">
        <v>1689</v>
      </c>
      <c r="B941" t="s">
        <v>79</v>
      </c>
      <c r="C941" t="s">
        <v>1688</v>
      </c>
      <c r="D941" t="s">
        <v>1866</v>
      </c>
      <c r="E941" t="s">
        <v>1879</v>
      </c>
      <c r="F941" t="s">
        <v>2199</v>
      </c>
      <c r="G941" t="s">
        <v>1868</v>
      </c>
      <c r="H941" t="s">
        <v>1880</v>
      </c>
      <c r="I941" t="s">
        <v>1870</v>
      </c>
      <c r="J941" t="s">
        <v>1882</v>
      </c>
      <c r="K941" t="s">
        <v>1871</v>
      </c>
      <c r="L941" t="s">
        <v>1871</v>
      </c>
      <c r="M941" t="s">
        <v>1872</v>
      </c>
      <c r="N941" t="s">
        <v>1872</v>
      </c>
      <c r="O941" t="s">
        <v>1872</v>
      </c>
      <c r="P941" t="s">
        <v>1871</v>
      </c>
      <c r="Q941" t="s">
        <v>1871</v>
      </c>
      <c r="R941" t="s">
        <v>1871</v>
      </c>
      <c r="U941" t="s">
        <v>1877</v>
      </c>
      <c r="V941" t="s">
        <v>1877</v>
      </c>
      <c r="W941">
        <v>0</v>
      </c>
      <c r="X941">
        <v>4</v>
      </c>
      <c r="Y941">
        <v>1</v>
      </c>
      <c r="Z941">
        <v>3</v>
      </c>
      <c r="AA941">
        <v>2</v>
      </c>
      <c r="AB941">
        <v>3</v>
      </c>
      <c r="AC941">
        <v>5</v>
      </c>
      <c r="AD941">
        <v>5</v>
      </c>
      <c r="AE941">
        <v>4</v>
      </c>
      <c r="AF941">
        <v>4</v>
      </c>
      <c r="AG941">
        <v>4</v>
      </c>
      <c r="AH941">
        <v>5</v>
      </c>
      <c r="AI941">
        <v>5</v>
      </c>
      <c r="AJ941">
        <v>5</v>
      </c>
      <c r="AK941" t="s">
        <v>1689</v>
      </c>
    </row>
    <row r="942" spans="1:37" x14ac:dyDescent="0.25">
      <c r="A942" t="s">
        <v>1690</v>
      </c>
      <c r="B942" t="s">
        <v>79</v>
      </c>
      <c r="C942" t="s">
        <v>679</v>
      </c>
      <c r="D942" t="s">
        <v>1877</v>
      </c>
      <c r="E942" t="s">
        <v>1884</v>
      </c>
      <c r="F942" t="s">
        <v>2269</v>
      </c>
      <c r="G942" t="s">
        <v>1878</v>
      </c>
      <c r="H942" t="s">
        <v>1869</v>
      </c>
      <c r="I942" t="s">
        <v>1870</v>
      </c>
      <c r="J942" t="s">
        <v>1882</v>
      </c>
      <c r="K942" t="s">
        <v>1872</v>
      </c>
      <c r="L942" t="s">
        <v>1872</v>
      </c>
      <c r="M942" t="s">
        <v>1872</v>
      </c>
      <c r="N942" t="s">
        <v>1872</v>
      </c>
      <c r="O942" t="s">
        <v>1872</v>
      </c>
      <c r="P942" t="s">
        <v>1871</v>
      </c>
      <c r="Q942" t="s">
        <v>1871</v>
      </c>
      <c r="R942" t="s">
        <v>1872</v>
      </c>
      <c r="U942" t="s">
        <v>1877</v>
      </c>
      <c r="W942">
        <v>1</v>
      </c>
      <c r="X942">
        <v>3</v>
      </c>
      <c r="Y942">
        <v>1</v>
      </c>
      <c r="Z942">
        <v>2</v>
      </c>
      <c r="AA942">
        <v>3</v>
      </c>
      <c r="AB942">
        <v>3</v>
      </c>
      <c r="AC942">
        <v>4</v>
      </c>
      <c r="AD942">
        <v>4</v>
      </c>
      <c r="AE942">
        <v>4</v>
      </c>
      <c r="AF942">
        <v>4</v>
      </c>
      <c r="AG942">
        <v>4</v>
      </c>
      <c r="AH942">
        <v>5</v>
      </c>
      <c r="AI942">
        <v>5</v>
      </c>
      <c r="AJ942">
        <v>4</v>
      </c>
      <c r="AK942" t="s">
        <v>1690</v>
      </c>
    </row>
    <row r="943" spans="1:37" x14ac:dyDescent="0.25">
      <c r="A943" t="s">
        <v>202</v>
      </c>
      <c r="B943" t="s">
        <v>88</v>
      </c>
      <c r="C943" t="s">
        <v>448</v>
      </c>
      <c r="D943" t="s">
        <v>1877</v>
      </c>
      <c r="E943" t="s">
        <v>1884</v>
      </c>
      <c r="F943" t="s">
        <v>2711</v>
      </c>
      <c r="G943" t="s">
        <v>1878</v>
      </c>
      <c r="H943" t="s">
        <v>1880</v>
      </c>
      <c r="I943" t="s">
        <v>1870</v>
      </c>
      <c r="J943" t="s">
        <v>1866</v>
      </c>
      <c r="K943" t="s">
        <v>1871</v>
      </c>
      <c r="L943" t="s">
        <v>1871</v>
      </c>
      <c r="M943" t="s">
        <v>1871</v>
      </c>
      <c r="N943" t="s">
        <v>1871</v>
      </c>
      <c r="O943" t="s">
        <v>1871</v>
      </c>
      <c r="P943" t="s">
        <v>1871</v>
      </c>
      <c r="Q943" t="s">
        <v>1871</v>
      </c>
      <c r="R943" t="s">
        <v>1871</v>
      </c>
      <c r="U943" t="s">
        <v>1877</v>
      </c>
      <c r="V943" t="s">
        <v>1877</v>
      </c>
      <c r="W943">
        <v>1</v>
      </c>
      <c r="X943">
        <v>3</v>
      </c>
      <c r="Y943">
        <v>1</v>
      </c>
      <c r="Z943">
        <v>3</v>
      </c>
      <c r="AA943">
        <v>3</v>
      </c>
      <c r="AB943">
        <v>3</v>
      </c>
      <c r="AC943">
        <v>5</v>
      </c>
      <c r="AD943">
        <v>5</v>
      </c>
      <c r="AE943">
        <v>5</v>
      </c>
      <c r="AF943">
        <v>5</v>
      </c>
      <c r="AG943">
        <v>5</v>
      </c>
      <c r="AH943">
        <v>5</v>
      </c>
      <c r="AI943">
        <v>5</v>
      </c>
      <c r="AJ943">
        <v>5</v>
      </c>
      <c r="AK943" t="s">
        <v>202</v>
      </c>
    </row>
    <row r="944" spans="1:37" x14ac:dyDescent="0.25">
      <c r="A944" t="s">
        <v>203</v>
      </c>
      <c r="B944" t="s">
        <v>114</v>
      </c>
      <c r="C944" t="s">
        <v>406</v>
      </c>
      <c r="D944" t="s">
        <v>1877</v>
      </c>
      <c r="E944" t="s">
        <v>1879</v>
      </c>
      <c r="F944" t="s">
        <v>2299</v>
      </c>
      <c r="G944" t="s">
        <v>1878</v>
      </c>
      <c r="H944" t="s">
        <v>1869</v>
      </c>
      <c r="I944" t="s">
        <v>1870</v>
      </c>
      <c r="J944" t="s">
        <v>1882</v>
      </c>
      <c r="K944" t="s">
        <v>1871</v>
      </c>
      <c r="L944" t="s">
        <v>1871</v>
      </c>
      <c r="M944" t="s">
        <v>1871</v>
      </c>
      <c r="N944" t="s">
        <v>1872</v>
      </c>
      <c r="O944" t="s">
        <v>1873</v>
      </c>
      <c r="P944" t="s">
        <v>1871</v>
      </c>
      <c r="Q944" t="s">
        <v>1871</v>
      </c>
      <c r="R944" t="s">
        <v>1871</v>
      </c>
      <c r="U944" t="s">
        <v>1877</v>
      </c>
      <c r="V944" t="s">
        <v>1877</v>
      </c>
      <c r="W944">
        <v>1</v>
      </c>
      <c r="X944">
        <v>4</v>
      </c>
      <c r="Y944">
        <v>1</v>
      </c>
      <c r="Z944">
        <v>2</v>
      </c>
      <c r="AA944">
        <v>3</v>
      </c>
      <c r="AB944">
        <v>3</v>
      </c>
      <c r="AC944">
        <v>5</v>
      </c>
      <c r="AD944">
        <v>5</v>
      </c>
      <c r="AE944">
        <v>5</v>
      </c>
      <c r="AF944">
        <v>4</v>
      </c>
      <c r="AG944">
        <v>3</v>
      </c>
      <c r="AH944">
        <v>5</v>
      </c>
      <c r="AI944">
        <v>5</v>
      </c>
      <c r="AJ944">
        <v>5</v>
      </c>
      <c r="AK944" t="s">
        <v>203</v>
      </c>
    </row>
    <row r="945" spans="1:37" x14ac:dyDescent="0.25">
      <c r="A945" t="s">
        <v>1126</v>
      </c>
      <c r="B945" t="s">
        <v>114</v>
      </c>
      <c r="C945" t="s">
        <v>448</v>
      </c>
      <c r="D945" t="s">
        <v>1877</v>
      </c>
      <c r="E945" t="s">
        <v>1867</v>
      </c>
      <c r="F945" t="s">
        <v>2712</v>
      </c>
      <c r="G945" t="s">
        <v>1878</v>
      </c>
      <c r="H945" t="s">
        <v>1880</v>
      </c>
      <c r="I945" t="s">
        <v>1870</v>
      </c>
      <c r="J945" t="s">
        <v>1886</v>
      </c>
      <c r="K945" t="s">
        <v>1871</v>
      </c>
      <c r="L945" t="s">
        <v>1871</v>
      </c>
      <c r="M945" t="s">
        <v>1871</v>
      </c>
      <c r="N945" t="s">
        <v>1871</v>
      </c>
      <c r="O945" t="s">
        <v>1871</v>
      </c>
      <c r="P945" t="s">
        <v>1871</v>
      </c>
      <c r="Q945" t="s">
        <v>1871</v>
      </c>
      <c r="R945" t="s">
        <v>1872</v>
      </c>
      <c r="U945" t="s">
        <v>1877</v>
      </c>
      <c r="V945" t="s">
        <v>1877</v>
      </c>
      <c r="W945">
        <v>1</v>
      </c>
      <c r="X945">
        <v>5</v>
      </c>
      <c r="Y945">
        <v>1</v>
      </c>
      <c r="Z945">
        <v>3</v>
      </c>
      <c r="AA945">
        <v>3</v>
      </c>
      <c r="AB945">
        <v>3</v>
      </c>
      <c r="AC945">
        <v>5</v>
      </c>
      <c r="AD945">
        <v>5</v>
      </c>
      <c r="AE945">
        <v>5</v>
      </c>
      <c r="AF945">
        <v>5</v>
      </c>
      <c r="AG945">
        <v>5</v>
      </c>
      <c r="AH945">
        <v>5</v>
      </c>
      <c r="AI945">
        <v>5</v>
      </c>
      <c r="AJ945">
        <v>4</v>
      </c>
      <c r="AK945" t="s">
        <v>1126</v>
      </c>
    </row>
    <row r="946" spans="1:37" x14ac:dyDescent="0.25">
      <c r="A946" t="s">
        <v>1722</v>
      </c>
      <c r="B946" t="s">
        <v>106</v>
      </c>
      <c r="C946" t="s">
        <v>591</v>
      </c>
      <c r="D946" t="s">
        <v>1877</v>
      </c>
      <c r="E946" t="s">
        <v>1867</v>
      </c>
      <c r="F946" t="s">
        <v>2713</v>
      </c>
      <c r="G946" t="s">
        <v>1868</v>
      </c>
      <c r="H946" t="s">
        <v>1869</v>
      </c>
      <c r="I946" t="s">
        <v>1883</v>
      </c>
      <c r="J946" t="s">
        <v>1866</v>
      </c>
      <c r="K946" t="s">
        <v>1871</v>
      </c>
      <c r="L946" t="s">
        <v>1871</v>
      </c>
      <c r="M946" t="s">
        <v>1871</v>
      </c>
      <c r="N946" t="s">
        <v>1871</v>
      </c>
      <c r="O946" t="s">
        <v>1871</v>
      </c>
      <c r="P946" t="s">
        <v>1871</v>
      </c>
      <c r="Q946" t="s">
        <v>1871</v>
      </c>
      <c r="R946" t="s">
        <v>1871</v>
      </c>
      <c r="S946" t="s">
        <v>1903</v>
      </c>
      <c r="U946" t="s">
        <v>1877</v>
      </c>
      <c r="W946">
        <v>1</v>
      </c>
      <c r="X946">
        <v>5</v>
      </c>
      <c r="Y946">
        <v>1</v>
      </c>
      <c r="Z946">
        <v>2</v>
      </c>
      <c r="AA946">
        <v>2</v>
      </c>
      <c r="AB946">
        <v>3</v>
      </c>
      <c r="AC946">
        <v>5</v>
      </c>
      <c r="AD946">
        <v>5</v>
      </c>
      <c r="AE946">
        <v>5</v>
      </c>
      <c r="AF946">
        <v>5</v>
      </c>
      <c r="AG946">
        <v>5</v>
      </c>
      <c r="AH946">
        <v>5</v>
      </c>
      <c r="AI946">
        <v>5</v>
      </c>
      <c r="AJ946">
        <v>5</v>
      </c>
      <c r="AK946" t="s">
        <v>1722</v>
      </c>
    </row>
    <row r="947" spans="1:37" x14ac:dyDescent="0.25">
      <c r="A947" t="s">
        <v>205</v>
      </c>
      <c r="B947" t="s">
        <v>106</v>
      </c>
      <c r="C947" t="s">
        <v>406</v>
      </c>
      <c r="D947" t="s">
        <v>1877</v>
      </c>
      <c r="E947" t="s">
        <v>1879</v>
      </c>
      <c r="F947" t="s">
        <v>2199</v>
      </c>
      <c r="G947" t="s">
        <v>1878</v>
      </c>
      <c r="H947" t="s">
        <v>1869</v>
      </c>
      <c r="I947" t="s">
        <v>1870</v>
      </c>
      <c r="J947" t="s">
        <v>1866</v>
      </c>
      <c r="K947" t="s">
        <v>1871</v>
      </c>
      <c r="L947" t="s">
        <v>1871</v>
      </c>
      <c r="M947" t="s">
        <v>1871</v>
      </c>
      <c r="N947" t="s">
        <v>1871</v>
      </c>
      <c r="O947" t="s">
        <v>1872</v>
      </c>
      <c r="P947" t="s">
        <v>1871</v>
      </c>
      <c r="Q947" t="s">
        <v>1871</v>
      </c>
      <c r="R947" t="s">
        <v>1871</v>
      </c>
      <c r="U947" t="s">
        <v>1877</v>
      </c>
      <c r="V947" t="s">
        <v>1877</v>
      </c>
      <c r="W947">
        <v>1</v>
      </c>
      <c r="X947">
        <v>4</v>
      </c>
      <c r="Y947">
        <v>1</v>
      </c>
      <c r="Z947">
        <v>2</v>
      </c>
      <c r="AA947">
        <v>3</v>
      </c>
      <c r="AB947">
        <v>3</v>
      </c>
      <c r="AC947">
        <v>5</v>
      </c>
      <c r="AD947">
        <v>5</v>
      </c>
      <c r="AE947">
        <v>5</v>
      </c>
      <c r="AF947">
        <v>5</v>
      </c>
      <c r="AG947">
        <v>4</v>
      </c>
      <c r="AH947">
        <v>5</v>
      </c>
      <c r="AI947">
        <v>5</v>
      </c>
      <c r="AJ947">
        <v>5</v>
      </c>
      <c r="AK947" t="s">
        <v>205</v>
      </c>
    </row>
    <row r="948" spans="1:37" x14ac:dyDescent="0.25">
      <c r="A948" t="s">
        <v>1726</v>
      </c>
      <c r="B948" t="s">
        <v>106</v>
      </c>
      <c r="C948" t="s">
        <v>408</v>
      </c>
      <c r="D948" t="s">
        <v>1877</v>
      </c>
      <c r="E948" t="s">
        <v>1884</v>
      </c>
      <c r="F948" t="s">
        <v>2199</v>
      </c>
      <c r="G948" t="s">
        <v>1878</v>
      </c>
      <c r="H948" t="s">
        <v>1880</v>
      </c>
      <c r="I948" t="s">
        <v>1870</v>
      </c>
      <c r="J948" t="s">
        <v>1882</v>
      </c>
      <c r="K948" t="s">
        <v>1871</v>
      </c>
      <c r="L948" t="s">
        <v>1871</v>
      </c>
      <c r="M948" t="s">
        <v>1872</v>
      </c>
      <c r="N948" t="s">
        <v>1871</v>
      </c>
      <c r="O948" t="s">
        <v>1871</v>
      </c>
      <c r="P948" t="s">
        <v>1871</v>
      </c>
      <c r="Q948" t="s">
        <v>1871</v>
      </c>
      <c r="R948" t="s">
        <v>1871</v>
      </c>
      <c r="S948" t="s">
        <v>1903</v>
      </c>
      <c r="U948" t="s">
        <v>1877</v>
      </c>
      <c r="V948" t="s">
        <v>1877</v>
      </c>
      <c r="W948">
        <v>1</v>
      </c>
      <c r="X948">
        <v>3</v>
      </c>
      <c r="Y948">
        <v>1</v>
      </c>
      <c r="Z948">
        <v>3</v>
      </c>
      <c r="AA948">
        <v>3</v>
      </c>
      <c r="AB948">
        <v>3</v>
      </c>
      <c r="AC948">
        <v>5</v>
      </c>
      <c r="AD948">
        <v>5</v>
      </c>
      <c r="AE948">
        <v>4</v>
      </c>
      <c r="AF948">
        <v>5</v>
      </c>
      <c r="AG948">
        <v>5</v>
      </c>
      <c r="AH948">
        <v>5</v>
      </c>
      <c r="AI948">
        <v>5</v>
      </c>
      <c r="AJ948">
        <v>5</v>
      </c>
      <c r="AK948" t="s">
        <v>1726</v>
      </c>
    </row>
    <row r="949" spans="1:37" x14ac:dyDescent="0.25">
      <c r="A949" t="s">
        <v>1726</v>
      </c>
      <c r="B949" t="s">
        <v>106</v>
      </c>
      <c r="C949" t="s">
        <v>408</v>
      </c>
      <c r="D949" t="s">
        <v>1866</v>
      </c>
      <c r="E949" t="s">
        <v>1867</v>
      </c>
      <c r="F949" t="s">
        <v>2218</v>
      </c>
      <c r="G949" t="s">
        <v>1878</v>
      </c>
      <c r="H949" t="s">
        <v>1880</v>
      </c>
      <c r="I949" t="s">
        <v>1870</v>
      </c>
      <c r="J949" t="s">
        <v>1866</v>
      </c>
      <c r="K949" t="s">
        <v>1871</v>
      </c>
      <c r="L949" t="s">
        <v>1871</v>
      </c>
      <c r="M949" t="s">
        <v>1871</v>
      </c>
      <c r="N949" t="s">
        <v>1871</v>
      </c>
      <c r="O949" t="s">
        <v>1871</v>
      </c>
      <c r="P949" t="s">
        <v>1871</v>
      </c>
      <c r="Q949" t="s">
        <v>1871</v>
      </c>
      <c r="R949" t="s">
        <v>1871</v>
      </c>
      <c r="S949" t="s">
        <v>1903</v>
      </c>
      <c r="U949" t="s">
        <v>1877</v>
      </c>
      <c r="V949" t="s">
        <v>1877</v>
      </c>
      <c r="W949">
        <v>0</v>
      </c>
      <c r="X949">
        <v>5</v>
      </c>
      <c r="Y949">
        <v>1</v>
      </c>
      <c r="Z949">
        <v>3</v>
      </c>
      <c r="AA949">
        <v>3</v>
      </c>
      <c r="AB949">
        <v>3</v>
      </c>
      <c r="AC949">
        <v>5</v>
      </c>
      <c r="AD949">
        <v>5</v>
      </c>
      <c r="AE949">
        <v>5</v>
      </c>
      <c r="AF949">
        <v>5</v>
      </c>
      <c r="AG949">
        <v>5</v>
      </c>
      <c r="AH949">
        <v>5</v>
      </c>
      <c r="AI949">
        <v>5</v>
      </c>
      <c r="AJ949">
        <v>5</v>
      </c>
      <c r="AK949" t="s">
        <v>1726</v>
      </c>
    </row>
    <row r="950" spans="1:37" x14ac:dyDescent="0.25">
      <c r="A950" t="s">
        <v>1726</v>
      </c>
      <c r="B950" t="s">
        <v>106</v>
      </c>
      <c r="C950" t="s">
        <v>408</v>
      </c>
      <c r="D950" t="s">
        <v>1877</v>
      </c>
      <c r="E950" t="s">
        <v>1879</v>
      </c>
      <c r="F950" t="s">
        <v>2199</v>
      </c>
      <c r="G950" t="s">
        <v>1878</v>
      </c>
      <c r="H950" t="s">
        <v>1880</v>
      </c>
      <c r="I950" t="s">
        <v>1870</v>
      </c>
      <c r="J950" t="s">
        <v>1882</v>
      </c>
      <c r="K950" t="s">
        <v>1871</v>
      </c>
      <c r="L950" t="s">
        <v>1871</v>
      </c>
      <c r="M950" t="s">
        <v>1871</v>
      </c>
      <c r="N950" t="s">
        <v>1871</v>
      </c>
      <c r="O950" t="s">
        <v>1871</v>
      </c>
      <c r="P950" t="s">
        <v>1871</v>
      </c>
      <c r="Q950" t="s">
        <v>1871</v>
      </c>
      <c r="R950" t="s">
        <v>1871</v>
      </c>
      <c r="U950" t="s">
        <v>1877</v>
      </c>
      <c r="V950" t="s">
        <v>1877</v>
      </c>
      <c r="W950">
        <v>1</v>
      </c>
      <c r="X950">
        <v>4</v>
      </c>
      <c r="Y950">
        <v>1</v>
      </c>
      <c r="Z950">
        <v>3</v>
      </c>
      <c r="AA950">
        <v>3</v>
      </c>
      <c r="AB950">
        <v>3</v>
      </c>
      <c r="AC950">
        <v>5</v>
      </c>
      <c r="AD950">
        <v>5</v>
      </c>
      <c r="AE950">
        <v>5</v>
      </c>
      <c r="AF950">
        <v>5</v>
      </c>
      <c r="AG950">
        <v>5</v>
      </c>
      <c r="AH950">
        <v>5</v>
      </c>
      <c r="AI950">
        <v>5</v>
      </c>
      <c r="AJ950">
        <v>5</v>
      </c>
      <c r="AK950" t="s">
        <v>1726</v>
      </c>
    </row>
    <row r="951" spans="1:37" x14ac:dyDescent="0.25">
      <c r="A951" t="s">
        <v>1159</v>
      </c>
      <c r="B951" t="s">
        <v>106</v>
      </c>
      <c r="C951" t="s">
        <v>436</v>
      </c>
      <c r="D951" t="s">
        <v>1866</v>
      </c>
      <c r="E951" t="s">
        <v>1884</v>
      </c>
      <c r="F951" t="s">
        <v>2231</v>
      </c>
      <c r="G951" t="s">
        <v>1878</v>
      </c>
      <c r="H951" t="s">
        <v>1880</v>
      </c>
      <c r="I951" t="s">
        <v>1870</v>
      </c>
      <c r="J951" t="s">
        <v>1882</v>
      </c>
      <c r="K951" t="s">
        <v>1872</v>
      </c>
      <c r="L951" t="s">
        <v>1872</v>
      </c>
      <c r="M951" t="s">
        <v>1873</v>
      </c>
      <c r="N951" t="s">
        <v>1871</v>
      </c>
      <c r="O951" t="s">
        <v>1871</v>
      </c>
      <c r="P951" t="s">
        <v>1871</v>
      </c>
      <c r="Q951" t="s">
        <v>1872</v>
      </c>
      <c r="R951" t="s">
        <v>1872</v>
      </c>
      <c r="S951" t="s">
        <v>2714</v>
      </c>
      <c r="U951" t="s">
        <v>1877</v>
      </c>
      <c r="V951" t="s">
        <v>1877</v>
      </c>
      <c r="W951">
        <v>0</v>
      </c>
      <c r="X951">
        <v>3</v>
      </c>
      <c r="Y951">
        <v>1</v>
      </c>
      <c r="Z951">
        <v>3</v>
      </c>
      <c r="AA951">
        <v>3</v>
      </c>
      <c r="AB951">
        <v>3</v>
      </c>
      <c r="AC951">
        <v>4</v>
      </c>
      <c r="AD951">
        <v>4</v>
      </c>
      <c r="AE951">
        <v>3</v>
      </c>
      <c r="AF951">
        <v>5</v>
      </c>
      <c r="AG951">
        <v>5</v>
      </c>
      <c r="AH951">
        <v>5</v>
      </c>
      <c r="AI951">
        <v>4</v>
      </c>
      <c r="AJ951">
        <v>4</v>
      </c>
      <c r="AK951" t="s">
        <v>1159</v>
      </c>
    </row>
    <row r="952" spans="1:37" x14ac:dyDescent="0.25">
      <c r="A952" t="s">
        <v>1164</v>
      </c>
      <c r="B952" t="s">
        <v>106</v>
      </c>
      <c r="C952" t="s">
        <v>544</v>
      </c>
      <c r="D952" t="s">
        <v>1877</v>
      </c>
      <c r="E952" t="s">
        <v>1879</v>
      </c>
      <c r="F952" t="s">
        <v>2199</v>
      </c>
      <c r="G952" t="s">
        <v>1878</v>
      </c>
      <c r="H952" t="s">
        <v>1880</v>
      </c>
      <c r="I952" t="s">
        <v>1870</v>
      </c>
      <c r="J952" t="s">
        <v>1882</v>
      </c>
      <c r="K952" t="s">
        <v>1872</v>
      </c>
      <c r="L952" t="s">
        <v>1872</v>
      </c>
      <c r="M952" t="s">
        <v>1873</v>
      </c>
      <c r="N952" t="s">
        <v>1873</v>
      </c>
      <c r="O952" t="s">
        <v>1872</v>
      </c>
      <c r="P952" t="s">
        <v>1871</v>
      </c>
      <c r="Q952" t="s">
        <v>1871</v>
      </c>
      <c r="R952" t="s">
        <v>1872</v>
      </c>
      <c r="U952" t="s">
        <v>1877</v>
      </c>
      <c r="V952" t="s">
        <v>1866</v>
      </c>
      <c r="W952">
        <v>1</v>
      </c>
      <c r="X952">
        <v>4</v>
      </c>
      <c r="Y952">
        <v>1</v>
      </c>
      <c r="Z952">
        <v>3</v>
      </c>
      <c r="AA952">
        <v>3</v>
      </c>
      <c r="AB952">
        <v>3</v>
      </c>
      <c r="AC952">
        <v>4</v>
      </c>
      <c r="AD952">
        <v>4</v>
      </c>
      <c r="AE952">
        <v>3</v>
      </c>
      <c r="AF952">
        <v>3</v>
      </c>
      <c r="AG952">
        <v>4</v>
      </c>
      <c r="AH952">
        <v>5</v>
      </c>
      <c r="AI952">
        <v>5</v>
      </c>
      <c r="AJ952">
        <v>4</v>
      </c>
      <c r="AK952" t="s">
        <v>1164</v>
      </c>
    </row>
    <row r="953" spans="1:37" x14ac:dyDescent="0.25">
      <c r="A953" t="s">
        <v>1164</v>
      </c>
      <c r="B953" t="s">
        <v>106</v>
      </c>
      <c r="C953" t="s">
        <v>544</v>
      </c>
      <c r="D953" t="s">
        <v>1866</v>
      </c>
      <c r="E953" t="s">
        <v>1867</v>
      </c>
      <c r="F953" t="s">
        <v>2682</v>
      </c>
      <c r="G953" t="s">
        <v>1868</v>
      </c>
      <c r="H953" t="s">
        <v>1880</v>
      </c>
      <c r="I953" t="s">
        <v>1883</v>
      </c>
      <c r="J953" t="s">
        <v>1882</v>
      </c>
      <c r="K953" t="s">
        <v>1871</v>
      </c>
      <c r="L953" t="s">
        <v>1871</v>
      </c>
      <c r="M953" t="s">
        <v>1872</v>
      </c>
      <c r="N953" t="s">
        <v>1872</v>
      </c>
      <c r="O953" t="s">
        <v>1871</v>
      </c>
      <c r="P953" t="s">
        <v>1871</v>
      </c>
      <c r="Q953" t="s">
        <v>1871</v>
      </c>
      <c r="R953" t="s">
        <v>1871</v>
      </c>
      <c r="S953" t="s">
        <v>2715</v>
      </c>
      <c r="U953" t="s">
        <v>1877</v>
      </c>
      <c r="V953" t="s">
        <v>1866</v>
      </c>
      <c r="W953">
        <v>0</v>
      </c>
      <c r="X953">
        <v>5</v>
      </c>
      <c r="Y953">
        <v>1</v>
      </c>
      <c r="Z953">
        <v>3</v>
      </c>
      <c r="AA953">
        <v>2</v>
      </c>
      <c r="AB953">
        <v>3</v>
      </c>
      <c r="AC953">
        <v>5</v>
      </c>
      <c r="AD953">
        <v>5</v>
      </c>
      <c r="AE953">
        <v>4</v>
      </c>
      <c r="AF953">
        <v>4</v>
      </c>
      <c r="AG953">
        <v>5</v>
      </c>
      <c r="AH953">
        <v>5</v>
      </c>
      <c r="AI953">
        <v>5</v>
      </c>
      <c r="AJ953">
        <v>5</v>
      </c>
      <c r="AK953" t="s">
        <v>1164</v>
      </c>
    </row>
    <row r="954" spans="1:37" x14ac:dyDescent="0.25">
      <c r="A954" t="s">
        <v>1234</v>
      </c>
      <c r="B954" t="s">
        <v>106</v>
      </c>
      <c r="C954" t="s">
        <v>800</v>
      </c>
      <c r="D954" t="s">
        <v>1866</v>
      </c>
      <c r="E954" t="s">
        <v>1879</v>
      </c>
      <c r="F954" t="s">
        <v>2199</v>
      </c>
      <c r="G954" t="s">
        <v>1878</v>
      </c>
      <c r="H954" t="s">
        <v>1869</v>
      </c>
      <c r="I954" t="s">
        <v>1870</v>
      </c>
      <c r="J954" t="s">
        <v>1866</v>
      </c>
      <c r="K954" t="s">
        <v>1871</v>
      </c>
      <c r="L954" t="s">
        <v>1871</v>
      </c>
      <c r="M954" t="s">
        <v>1872</v>
      </c>
      <c r="N954" t="s">
        <v>1871</v>
      </c>
      <c r="O954" t="s">
        <v>1873</v>
      </c>
      <c r="P954" t="s">
        <v>1871</v>
      </c>
      <c r="Q954" t="s">
        <v>1871</v>
      </c>
      <c r="R954" t="s">
        <v>1871</v>
      </c>
      <c r="U954" t="s">
        <v>1877</v>
      </c>
      <c r="V954" t="s">
        <v>1877</v>
      </c>
      <c r="W954">
        <v>0</v>
      </c>
      <c r="X954">
        <v>4</v>
      </c>
      <c r="Y954">
        <v>1</v>
      </c>
      <c r="Z954">
        <v>2</v>
      </c>
      <c r="AA954">
        <v>3</v>
      </c>
      <c r="AB954">
        <v>3</v>
      </c>
      <c r="AC954">
        <v>5</v>
      </c>
      <c r="AD954">
        <v>5</v>
      </c>
      <c r="AE954">
        <v>4</v>
      </c>
      <c r="AF954">
        <v>5</v>
      </c>
      <c r="AG954">
        <v>3</v>
      </c>
      <c r="AH954">
        <v>5</v>
      </c>
      <c r="AI954">
        <v>5</v>
      </c>
      <c r="AJ954">
        <v>5</v>
      </c>
      <c r="AK954" t="s">
        <v>1234</v>
      </c>
    </row>
    <row r="955" spans="1:37" x14ac:dyDescent="0.25">
      <c r="A955" t="s">
        <v>1184</v>
      </c>
      <c r="B955" t="s">
        <v>106</v>
      </c>
      <c r="C955" t="s">
        <v>638</v>
      </c>
      <c r="D955" t="s">
        <v>1877</v>
      </c>
      <c r="E955" t="s">
        <v>1884</v>
      </c>
      <c r="F955" t="s">
        <v>2716</v>
      </c>
      <c r="G955" t="s">
        <v>1868</v>
      </c>
      <c r="H955" t="s">
        <v>1869</v>
      </c>
      <c r="I955" t="s">
        <v>1870</v>
      </c>
      <c r="J955" t="s">
        <v>1882</v>
      </c>
      <c r="K955" t="s">
        <v>1871</v>
      </c>
      <c r="L955" t="s">
        <v>1871</v>
      </c>
      <c r="M955" t="s">
        <v>1871</v>
      </c>
      <c r="N955" t="s">
        <v>1871</v>
      </c>
      <c r="O955" t="s">
        <v>1872</v>
      </c>
      <c r="P955" t="s">
        <v>1871</v>
      </c>
      <c r="Q955" t="s">
        <v>1871</v>
      </c>
      <c r="R955" t="s">
        <v>1871</v>
      </c>
      <c r="U955" t="s">
        <v>1877</v>
      </c>
      <c r="V955" t="s">
        <v>1877</v>
      </c>
      <c r="W955">
        <v>1</v>
      </c>
      <c r="X955">
        <v>3</v>
      </c>
      <c r="Y955">
        <v>1</v>
      </c>
      <c r="Z955">
        <v>2</v>
      </c>
      <c r="AA955">
        <v>2</v>
      </c>
      <c r="AB955">
        <v>3</v>
      </c>
      <c r="AC955">
        <v>5</v>
      </c>
      <c r="AD955">
        <v>5</v>
      </c>
      <c r="AE955">
        <v>5</v>
      </c>
      <c r="AF955">
        <v>5</v>
      </c>
      <c r="AG955">
        <v>4</v>
      </c>
      <c r="AH955">
        <v>5</v>
      </c>
      <c r="AI955">
        <v>5</v>
      </c>
      <c r="AJ955">
        <v>5</v>
      </c>
      <c r="AK955" t="s">
        <v>1184</v>
      </c>
    </row>
    <row r="956" spans="1:37" x14ac:dyDescent="0.25">
      <c r="A956" t="s">
        <v>206</v>
      </c>
      <c r="B956" t="s">
        <v>107</v>
      </c>
      <c r="C956" t="s">
        <v>456</v>
      </c>
      <c r="D956" t="s">
        <v>1866</v>
      </c>
      <c r="E956" t="s">
        <v>1867</v>
      </c>
      <c r="F956" t="s">
        <v>2437</v>
      </c>
      <c r="G956" t="s">
        <v>1868</v>
      </c>
      <c r="H956" t="s">
        <v>1880</v>
      </c>
      <c r="I956" t="s">
        <v>1870</v>
      </c>
      <c r="J956" t="s">
        <v>1882</v>
      </c>
      <c r="K956" t="s">
        <v>1871</v>
      </c>
      <c r="L956" t="s">
        <v>1871</v>
      </c>
      <c r="M956" t="s">
        <v>1871</v>
      </c>
      <c r="N956" t="s">
        <v>1871</v>
      </c>
      <c r="O956" t="s">
        <v>1871</v>
      </c>
      <c r="P956" t="s">
        <v>1871</v>
      </c>
      <c r="Q956" t="s">
        <v>1871</v>
      </c>
      <c r="R956" t="s">
        <v>1871</v>
      </c>
      <c r="S956" t="s">
        <v>2717</v>
      </c>
      <c r="U956" t="s">
        <v>1877</v>
      </c>
      <c r="V956" t="s">
        <v>1877</v>
      </c>
      <c r="W956">
        <v>0</v>
      </c>
      <c r="X956">
        <v>5</v>
      </c>
      <c r="Y956">
        <v>1</v>
      </c>
      <c r="Z956">
        <v>3</v>
      </c>
      <c r="AA956">
        <v>2</v>
      </c>
      <c r="AB956">
        <v>3</v>
      </c>
      <c r="AC956">
        <v>5</v>
      </c>
      <c r="AD956">
        <v>5</v>
      </c>
      <c r="AE956">
        <v>5</v>
      </c>
      <c r="AF956">
        <v>5</v>
      </c>
      <c r="AG956">
        <v>5</v>
      </c>
      <c r="AH956">
        <v>5</v>
      </c>
      <c r="AI956">
        <v>5</v>
      </c>
      <c r="AJ956">
        <v>5</v>
      </c>
      <c r="AK956" t="s">
        <v>206</v>
      </c>
    </row>
    <row r="957" spans="1:37" x14ac:dyDescent="0.25">
      <c r="A957" t="s">
        <v>206</v>
      </c>
      <c r="B957" t="s">
        <v>107</v>
      </c>
      <c r="C957" t="s">
        <v>456</v>
      </c>
      <c r="D957" t="s">
        <v>1877</v>
      </c>
      <c r="E957" t="s">
        <v>1879</v>
      </c>
      <c r="F957" t="s">
        <v>2199</v>
      </c>
      <c r="G957" t="s">
        <v>1878</v>
      </c>
      <c r="H957" t="s">
        <v>1880</v>
      </c>
      <c r="I957" t="s">
        <v>1870</v>
      </c>
      <c r="J957" t="s">
        <v>1882</v>
      </c>
      <c r="K957" t="s">
        <v>1871</v>
      </c>
      <c r="L957" t="s">
        <v>1871</v>
      </c>
      <c r="M957" t="s">
        <v>1872</v>
      </c>
      <c r="N957" t="s">
        <v>1871</v>
      </c>
      <c r="O957" t="s">
        <v>1872</v>
      </c>
      <c r="P957" t="s">
        <v>1871</v>
      </c>
      <c r="Q957" t="s">
        <v>1871</v>
      </c>
      <c r="R957" t="s">
        <v>1871</v>
      </c>
      <c r="S957" t="s">
        <v>2718</v>
      </c>
      <c r="U957" t="s">
        <v>1877</v>
      </c>
      <c r="V957" t="s">
        <v>1877</v>
      </c>
      <c r="W957">
        <v>1</v>
      </c>
      <c r="X957">
        <v>4</v>
      </c>
      <c r="Y957">
        <v>1</v>
      </c>
      <c r="Z957">
        <v>3</v>
      </c>
      <c r="AA957">
        <v>3</v>
      </c>
      <c r="AB957">
        <v>3</v>
      </c>
      <c r="AC957">
        <v>5</v>
      </c>
      <c r="AD957">
        <v>5</v>
      </c>
      <c r="AE957">
        <v>4</v>
      </c>
      <c r="AF957">
        <v>5</v>
      </c>
      <c r="AG957">
        <v>4</v>
      </c>
      <c r="AH957">
        <v>5</v>
      </c>
      <c r="AI957">
        <v>5</v>
      </c>
      <c r="AJ957">
        <v>5</v>
      </c>
      <c r="AK957" t="s">
        <v>206</v>
      </c>
    </row>
    <row r="958" spans="1:37" x14ac:dyDescent="0.25">
      <c r="A958" t="s">
        <v>1252</v>
      </c>
      <c r="B958" t="s">
        <v>107</v>
      </c>
      <c r="C958" t="s">
        <v>500</v>
      </c>
      <c r="D958" t="s">
        <v>1877</v>
      </c>
      <c r="E958" t="s">
        <v>1884</v>
      </c>
      <c r="F958" t="s">
        <v>2719</v>
      </c>
      <c r="G958" t="s">
        <v>1878</v>
      </c>
      <c r="H958" t="s">
        <v>1869</v>
      </c>
      <c r="I958" t="s">
        <v>1883</v>
      </c>
      <c r="J958" t="s">
        <v>1882</v>
      </c>
      <c r="K958" t="s">
        <v>1871</v>
      </c>
      <c r="L958" t="s">
        <v>1871</v>
      </c>
      <c r="M958" t="s">
        <v>1871</v>
      </c>
      <c r="N958" t="s">
        <v>1871</v>
      </c>
      <c r="O958" t="s">
        <v>1872</v>
      </c>
      <c r="P958" t="s">
        <v>1871</v>
      </c>
      <c r="Q958" t="s">
        <v>1871</v>
      </c>
      <c r="R958" t="s">
        <v>1871</v>
      </c>
      <c r="U958" t="s">
        <v>1877</v>
      </c>
      <c r="V958" t="s">
        <v>1877</v>
      </c>
      <c r="W958">
        <v>1</v>
      </c>
      <c r="X958">
        <v>3</v>
      </c>
      <c r="Y958">
        <v>1</v>
      </c>
      <c r="Z958">
        <v>2</v>
      </c>
      <c r="AA958">
        <v>3</v>
      </c>
      <c r="AB958">
        <v>3</v>
      </c>
      <c r="AC958">
        <v>5</v>
      </c>
      <c r="AD958">
        <v>5</v>
      </c>
      <c r="AE958">
        <v>5</v>
      </c>
      <c r="AF958">
        <v>5</v>
      </c>
      <c r="AG958">
        <v>4</v>
      </c>
      <c r="AH958">
        <v>5</v>
      </c>
      <c r="AI958">
        <v>5</v>
      </c>
      <c r="AJ958">
        <v>5</v>
      </c>
      <c r="AK958" t="s">
        <v>1252</v>
      </c>
    </row>
    <row r="959" spans="1:37" x14ac:dyDescent="0.25">
      <c r="A959" t="s">
        <v>1769</v>
      </c>
      <c r="B959" t="s">
        <v>107</v>
      </c>
      <c r="C959" t="s">
        <v>1232</v>
      </c>
      <c r="D959" t="s">
        <v>1866</v>
      </c>
      <c r="E959" t="s">
        <v>1879</v>
      </c>
      <c r="F959" t="s">
        <v>2218</v>
      </c>
      <c r="G959" t="s">
        <v>1878</v>
      </c>
      <c r="H959" t="s">
        <v>1869</v>
      </c>
      <c r="I959" t="s">
        <v>1870</v>
      </c>
      <c r="J959" t="s">
        <v>1882</v>
      </c>
      <c r="K959" t="s">
        <v>1871</v>
      </c>
      <c r="L959" t="s">
        <v>1871</v>
      </c>
      <c r="M959" t="s">
        <v>1871</v>
      </c>
      <c r="N959" t="s">
        <v>1871</v>
      </c>
      <c r="O959" t="s">
        <v>1871</v>
      </c>
      <c r="P959" t="s">
        <v>1871</v>
      </c>
      <c r="Q959" t="s">
        <v>1871</v>
      </c>
      <c r="R959" t="s">
        <v>1871</v>
      </c>
      <c r="U959" t="s">
        <v>1877</v>
      </c>
      <c r="V959" t="s">
        <v>1877</v>
      </c>
      <c r="W959">
        <v>0</v>
      </c>
      <c r="X959">
        <v>4</v>
      </c>
      <c r="Y959">
        <v>1</v>
      </c>
      <c r="Z959">
        <v>2</v>
      </c>
      <c r="AA959">
        <v>3</v>
      </c>
      <c r="AB959">
        <v>3</v>
      </c>
      <c r="AC959">
        <v>5</v>
      </c>
      <c r="AD959">
        <v>5</v>
      </c>
      <c r="AE959">
        <v>5</v>
      </c>
      <c r="AF959">
        <v>5</v>
      </c>
      <c r="AG959">
        <v>5</v>
      </c>
      <c r="AH959">
        <v>5</v>
      </c>
      <c r="AI959">
        <v>5</v>
      </c>
      <c r="AJ959">
        <v>5</v>
      </c>
      <c r="AK959" t="s">
        <v>1769</v>
      </c>
    </row>
    <row r="960" spans="1:37" x14ac:dyDescent="0.25">
      <c r="A960" t="s">
        <v>1736</v>
      </c>
      <c r="B960" t="s">
        <v>108</v>
      </c>
      <c r="C960" t="s">
        <v>757</v>
      </c>
      <c r="D960" t="s">
        <v>1877</v>
      </c>
      <c r="E960" t="s">
        <v>1879</v>
      </c>
      <c r="F960" t="s">
        <v>2261</v>
      </c>
      <c r="G960" t="s">
        <v>1878</v>
      </c>
      <c r="H960" t="s">
        <v>1880</v>
      </c>
      <c r="I960" t="s">
        <v>1870</v>
      </c>
      <c r="J960" t="s">
        <v>1866</v>
      </c>
      <c r="K960" t="s">
        <v>1872</v>
      </c>
      <c r="L960" t="s">
        <v>1872</v>
      </c>
      <c r="M960" t="s">
        <v>1872</v>
      </c>
      <c r="N960" t="s">
        <v>1872</v>
      </c>
      <c r="O960" t="s">
        <v>1872</v>
      </c>
      <c r="P960" t="s">
        <v>1871</v>
      </c>
      <c r="Q960" t="s">
        <v>1872</v>
      </c>
      <c r="R960" t="s">
        <v>1871</v>
      </c>
      <c r="U960" t="s">
        <v>1877</v>
      </c>
      <c r="V960" t="s">
        <v>1877</v>
      </c>
      <c r="W960">
        <v>1</v>
      </c>
      <c r="X960">
        <v>4</v>
      </c>
      <c r="Y960">
        <v>1</v>
      </c>
      <c r="Z960">
        <v>3</v>
      </c>
      <c r="AA960">
        <v>3</v>
      </c>
      <c r="AB960">
        <v>3</v>
      </c>
      <c r="AC960">
        <v>4</v>
      </c>
      <c r="AD960">
        <v>4</v>
      </c>
      <c r="AE960">
        <v>4</v>
      </c>
      <c r="AF960">
        <v>4</v>
      </c>
      <c r="AG960">
        <v>4</v>
      </c>
      <c r="AH960">
        <v>5</v>
      </c>
      <c r="AI960">
        <v>4</v>
      </c>
      <c r="AJ960">
        <v>5</v>
      </c>
      <c r="AK960" t="s">
        <v>1736</v>
      </c>
    </row>
    <row r="961" spans="1:37" x14ac:dyDescent="0.25">
      <c r="A961" t="s">
        <v>1736</v>
      </c>
      <c r="B961" t="s">
        <v>108</v>
      </c>
      <c r="C961" t="s">
        <v>757</v>
      </c>
      <c r="D961" t="s">
        <v>1866</v>
      </c>
      <c r="E961" t="s">
        <v>1884</v>
      </c>
      <c r="F961" t="s">
        <v>2720</v>
      </c>
      <c r="G961" t="s">
        <v>1868</v>
      </c>
      <c r="H961" t="s">
        <v>1869</v>
      </c>
      <c r="I961" t="s">
        <v>1883</v>
      </c>
      <c r="J961" t="s">
        <v>1882</v>
      </c>
      <c r="K961" t="s">
        <v>1872</v>
      </c>
      <c r="L961" t="s">
        <v>1872</v>
      </c>
      <c r="M961" t="s">
        <v>1872</v>
      </c>
      <c r="N961" t="s">
        <v>1872</v>
      </c>
      <c r="O961" t="s">
        <v>1871</v>
      </c>
      <c r="P961" t="s">
        <v>1871</v>
      </c>
      <c r="Q961" t="s">
        <v>1871</v>
      </c>
      <c r="R961" t="s">
        <v>1871</v>
      </c>
      <c r="U961" t="s">
        <v>1877</v>
      </c>
      <c r="V961" t="s">
        <v>1877</v>
      </c>
      <c r="W961">
        <v>0</v>
      </c>
      <c r="X961">
        <v>3</v>
      </c>
      <c r="Y961">
        <v>1</v>
      </c>
      <c r="Z961">
        <v>2</v>
      </c>
      <c r="AA961">
        <v>2</v>
      </c>
      <c r="AB961">
        <v>3</v>
      </c>
      <c r="AC961">
        <v>4</v>
      </c>
      <c r="AD961">
        <v>4</v>
      </c>
      <c r="AE961">
        <v>4</v>
      </c>
      <c r="AF961">
        <v>4</v>
      </c>
      <c r="AG961">
        <v>5</v>
      </c>
      <c r="AH961">
        <v>5</v>
      </c>
      <c r="AI961">
        <v>5</v>
      </c>
      <c r="AJ961">
        <v>5</v>
      </c>
      <c r="AK961" t="s">
        <v>1736</v>
      </c>
    </row>
    <row r="962" spans="1:37" x14ac:dyDescent="0.25">
      <c r="A962" t="s">
        <v>1742</v>
      </c>
      <c r="B962" t="s">
        <v>110</v>
      </c>
      <c r="C962" t="s">
        <v>598</v>
      </c>
      <c r="D962" t="s">
        <v>1877</v>
      </c>
      <c r="E962" t="s">
        <v>1879</v>
      </c>
      <c r="F962" t="s">
        <v>2721</v>
      </c>
      <c r="G962" t="s">
        <v>1868</v>
      </c>
      <c r="H962" t="s">
        <v>1869</v>
      </c>
      <c r="I962" t="s">
        <v>1870</v>
      </c>
      <c r="J962" t="s">
        <v>1882</v>
      </c>
      <c r="K962" t="s">
        <v>1873</v>
      </c>
      <c r="L962" t="s">
        <v>1873</v>
      </c>
      <c r="M962" t="s">
        <v>1872</v>
      </c>
      <c r="N962" t="s">
        <v>1873</v>
      </c>
      <c r="O962" t="s">
        <v>1873</v>
      </c>
      <c r="P962" t="s">
        <v>1871</v>
      </c>
      <c r="Q962" t="s">
        <v>1872</v>
      </c>
      <c r="R962" t="s">
        <v>1873</v>
      </c>
      <c r="U962" t="s">
        <v>1877</v>
      </c>
      <c r="W962">
        <v>1</v>
      </c>
      <c r="X962">
        <v>4</v>
      </c>
      <c r="Y962">
        <v>1</v>
      </c>
      <c r="Z962">
        <v>2</v>
      </c>
      <c r="AA962">
        <v>2</v>
      </c>
      <c r="AB962">
        <v>3</v>
      </c>
      <c r="AC962">
        <v>3</v>
      </c>
      <c r="AD962">
        <v>3</v>
      </c>
      <c r="AE962">
        <v>4</v>
      </c>
      <c r="AF962">
        <v>3</v>
      </c>
      <c r="AG962">
        <v>3</v>
      </c>
      <c r="AH962">
        <v>5</v>
      </c>
      <c r="AI962">
        <v>4</v>
      </c>
      <c r="AJ962">
        <v>3</v>
      </c>
      <c r="AK962" t="s">
        <v>1742</v>
      </c>
    </row>
    <row r="963" spans="1:37" x14ac:dyDescent="0.25">
      <c r="A963" t="s">
        <v>208</v>
      </c>
      <c r="B963" t="s">
        <v>110</v>
      </c>
      <c r="C963" t="s">
        <v>452</v>
      </c>
      <c r="D963" t="s">
        <v>1866</v>
      </c>
      <c r="E963" t="s">
        <v>1867</v>
      </c>
      <c r="F963" t="s">
        <v>2218</v>
      </c>
      <c r="G963" t="s">
        <v>1868</v>
      </c>
      <c r="H963" t="s">
        <v>1880</v>
      </c>
      <c r="I963" t="s">
        <v>1870</v>
      </c>
      <c r="J963" t="s">
        <v>1866</v>
      </c>
      <c r="K963" t="s">
        <v>1871</v>
      </c>
      <c r="L963" t="s">
        <v>1871</v>
      </c>
      <c r="M963" t="s">
        <v>1871</v>
      </c>
      <c r="N963" t="s">
        <v>1871</v>
      </c>
      <c r="O963" t="s">
        <v>1871</v>
      </c>
      <c r="P963" t="s">
        <v>1871</v>
      </c>
      <c r="Q963" t="s">
        <v>1871</v>
      </c>
      <c r="R963" t="s">
        <v>1871</v>
      </c>
      <c r="S963" t="s">
        <v>2722</v>
      </c>
      <c r="U963" t="s">
        <v>1877</v>
      </c>
      <c r="V963" t="s">
        <v>1877</v>
      </c>
      <c r="W963">
        <v>0</v>
      </c>
      <c r="X963">
        <v>5</v>
      </c>
      <c r="Y963">
        <v>1</v>
      </c>
      <c r="Z963">
        <v>3</v>
      </c>
      <c r="AA963">
        <v>2</v>
      </c>
      <c r="AB963">
        <v>3</v>
      </c>
      <c r="AC963">
        <v>5</v>
      </c>
      <c r="AD963">
        <v>5</v>
      </c>
      <c r="AE963">
        <v>5</v>
      </c>
      <c r="AF963">
        <v>5</v>
      </c>
      <c r="AG963">
        <v>5</v>
      </c>
      <c r="AH963">
        <v>5</v>
      </c>
      <c r="AI963">
        <v>5</v>
      </c>
      <c r="AJ963">
        <v>5</v>
      </c>
      <c r="AK963" t="s">
        <v>208</v>
      </c>
    </row>
    <row r="964" spans="1:37" x14ac:dyDescent="0.25">
      <c r="A964" t="s">
        <v>1224</v>
      </c>
      <c r="B964" t="s">
        <v>110</v>
      </c>
      <c r="C964" t="s">
        <v>454</v>
      </c>
      <c r="D964" t="s">
        <v>1877</v>
      </c>
      <c r="E964" t="s">
        <v>1884</v>
      </c>
      <c r="F964" t="s">
        <v>2528</v>
      </c>
      <c r="G964" t="s">
        <v>1878</v>
      </c>
      <c r="H964" t="s">
        <v>1869</v>
      </c>
      <c r="I964" t="s">
        <v>1883</v>
      </c>
      <c r="J964" t="s">
        <v>1882</v>
      </c>
      <c r="K964" t="s">
        <v>1872</v>
      </c>
      <c r="L964" t="s">
        <v>1871</v>
      </c>
      <c r="M964" t="s">
        <v>1872</v>
      </c>
      <c r="N964" t="s">
        <v>1871</v>
      </c>
      <c r="O964" t="s">
        <v>1871</v>
      </c>
      <c r="P964" t="s">
        <v>1871</v>
      </c>
      <c r="Q964" t="s">
        <v>1871</v>
      </c>
      <c r="R964" t="s">
        <v>1871</v>
      </c>
      <c r="U964" t="s">
        <v>1877</v>
      </c>
      <c r="V964" t="s">
        <v>1877</v>
      </c>
      <c r="W964">
        <v>1</v>
      </c>
      <c r="X964">
        <v>3</v>
      </c>
      <c r="Y964">
        <v>1</v>
      </c>
      <c r="Z964">
        <v>2</v>
      </c>
      <c r="AA964">
        <v>3</v>
      </c>
      <c r="AB964">
        <v>3</v>
      </c>
      <c r="AC964">
        <v>4</v>
      </c>
      <c r="AD964">
        <v>5</v>
      </c>
      <c r="AE964">
        <v>4</v>
      </c>
      <c r="AF964">
        <v>5</v>
      </c>
      <c r="AG964">
        <v>5</v>
      </c>
      <c r="AH964">
        <v>5</v>
      </c>
      <c r="AI964">
        <v>5</v>
      </c>
      <c r="AJ964">
        <v>5</v>
      </c>
      <c r="AK964" t="s">
        <v>1224</v>
      </c>
    </row>
    <row r="965" spans="1:37" x14ac:dyDescent="0.25">
      <c r="A965" t="s">
        <v>1255</v>
      </c>
      <c r="B965" t="s">
        <v>110</v>
      </c>
      <c r="C965" t="s">
        <v>502</v>
      </c>
      <c r="D965" t="s">
        <v>1877</v>
      </c>
      <c r="E965" t="s">
        <v>1894</v>
      </c>
      <c r="F965" t="s">
        <v>2723</v>
      </c>
      <c r="G965" t="s">
        <v>1878</v>
      </c>
      <c r="H965" t="s">
        <v>1880</v>
      </c>
      <c r="I965" t="s">
        <v>1870</v>
      </c>
      <c r="J965" t="s">
        <v>1882</v>
      </c>
      <c r="K965" t="s">
        <v>1871</v>
      </c>
      <c r="L965" t="s">
        <v>1871</v>
      </c>
      <c r="M965" t="s">
        <v>1872</v>
      </c>
      <c r="N965" t="s">
        <v>1871</v>
      </c>
      <c r="O965" t="s">
        <v>1871</v>
      </c>
      <c r="P965" t="s">
        <v>1871</v>
      </c>
      <c r="Q965" t="s">
        <v>1871</v>
      </c>
      <c r="R965" t="s">
        <v>1871</v>
      </c>
      <c r="U965" t="s">
        <v>1877</v>
      </c>
      <c r="W965">
        <v>1</v>
      </c>
      <c r="X965">
        <v>1</v>
      </c>
      <c r="Y965">
        <v>1</v>
      </c>
      <c r="Z965">
        <v>3</v>
      </c>
      <c r="AA965">
        <v>3</v>
      </c>
      <c r="AB965">
        <v>3</v>
      </c>
      <c r="AC965">
        <v>5</v>
      </c>
      <c r="AD965">
        <v>5</v>
      </c>
      <c r="AE965">
        <v>4</v>
      </c>
      <c r="AF965">
        <v>5</v>
      </c>
      <c r="AG965">
        <v>5</v>
      </c>
      <c r="AH965">
        <v>5</v>
      </c>
      <c r="AI965">
        <v>5</v>
      </c>
      <c r="AJ965">
        <v>5</v>
      </c>
      <c r="AK965" t="s">
        <v>1255</v>
      </c>
    </row>
    <row r="966" spans="1:37" x14ac:dyDescent="0.25">
      <c r="A966" t="s">
        <v>1760</v>
      </c>
      <c r="B966" t="s">
        <v>113</v>
      </c>
      <c r="C966" t="s">
        <v>372</v>
      </c>
      <c r="D966" t="s">
        <v>1866</v>
      </c>
      <c r="E966" t="s">
        <v>1879</v>
      </c>
      <c r="F966" t="s">
        <v>2218</v>
      </c>
      <c r="G966" t="s">
        <v>1878</v>
      </c>
      <c r="H966" t="s">
        <v>1869</v>
      </c>
      <c r="I966" t="s">
        <v>1870</v>
      </c>
      <c r="J966" t="s">
        <v>1882</v>
      </c>
      <c r="K966" t="s">
        <v>1871</v>
      </c>
      <c r="L966" t="s">
        <v>1871</v>
      </c>
      <c r="M966" t="s">
        <v>1871</v>
      </c>
      <c r="N966" t="s">
        <v>1871</v>
      </c>
      <c r="O966" t="s">
        <v>1871</v>
      </c>
      <c r="P966" t="s">
        <v>1871</v>
      </c>
      <c r="Q966" t="s">
        <v>1871</v>
      </c>
      <c r="R966" t="s">
        <v>1871</v>
      </c>
      <c r="U966" t="s">
        <v>1877</v>
      </c>
      <c r="V966" t="s">
        <v>1877</v>
      </c>
      <c r="W966">
        <v>0</v>
      </c>
      <c r="X966">
        <v>4</v>
      </c>
      <c r="Y966">
        <v>1</v>
      </c>
      <c r="Z966">
        <v>2</v>
      </c>
      <c r="AA966">
        <v>3</v>
      </c>
      <c r="AB966">
        <v>3</v>
      </c>
      <c r="AC966">
        <v>5</v>
      </c>
      <c r="AD966">
        <v>5</v>
      </c>
      <c r="AE966">
        <v>5</v>
      </c>
      <c r="AF966">
        <v>5</v>
      </c>
      <c r="AG966">
        <v>5</v>
      </c>
      <c r="AH966">
        <v>5</v>
      </c>
      <c r="AI966">
        <v>5</v>
      </c>
      <c r="AJ966">
        <v>5</v>
      </c>
      <c r="AK966" t="s">
        <v>1760</v>
      </c>
    </row>
    <row r="967" spans="1:37" x14ac:dyDescent="0.25">
      <c r="A967" t="s">
        <v>1394</v>
      </c>
      <c r="B967" t="s">
        <v>113</v>
      </c>
      <c r="C967" t="s">
        <v>406</v>
      </c>
      <c r="D967" t="s">
        <v>1877</v>
      </c>
      <c r="E967" t="s">
        <v>1879</v>
      </c>
      <c r="F967" t="s">
        <v>2196</v>
      </c>
      <c r="G967" t="s">
        <v>1878</v>
      </c>
      <c r="H967" t="s">
        <v>1869</v>
      </c>
      <c r="I967" t="s">
        <v>1870</v>
      </c>
      <c r="J967" t="s">
        <v>1882</v>
      </c>
      <c r="K967" t="s">
        <v>1871</v>
      </c>
      <c r="L967" t="s">
        <v>1871</v>
      </c>
      <c r="M967" t="s">
        <v>1871</v>
      </c>
      <c r="N967" t="s">
        <v>1871</v>
      </c>
      <c r="O967" t="s">
        <v>1871</v>
      </c>
      <c r="P967" t="s">
        <v>1871</v>
      </c>
      <c r="Q967" t="s">
        <v>1871</v>
      </c>
      <c r="R967" t="s">
        <v>1871</v>
      </c>
      <c r="S967" t="s">
        <v>2724</v>
      </c>
      <c r="U967" t="s">
        <v>1877</v>
      </c>
      <c r="V967" t="s">
        <v>1866</v>
      </c>
      <c r="W967">
        <v>1</v>
      </c>
      <c r="X967">
        <v>4</v>
      </c>
      <c r="Y967">
        <v>1</v>
      </c>
      <c r="Z967">
        <v>2</v>
      </c>
      <c r="AA967">
        <v>3</v>
      </c>
      <c r="AB967">
        <v>3</v>
      </c>
      <c r="AC967">
        <v>5</v>
      </c>
      <c r="AD967">
        <v>5</v>
      </c>
      <c r="AE967">
        <v>5</v>
      </c>
      <c r="AF967">
        <v>5</v>
      </c>
      <c r="AG967">
        <v>5</v>
      </c>
      <c r="AH967">
        <v>5</v>
      </c>
      <c r="AI967">
        <v>5</v>
      </c>
      <c r="AJ967">
        <v>5</v>
      </c>
      <c r="AK967" t="s">
        <v>1394</v>
      </c>
    </row>
    <row r="968" spans="1:37" x14ac:dyDescent="0.25">
      <c r="A968" t="s">
        <v>182</v>
      </c>
      <c r="B968" t="s">
        <v>15</v>
      </c>
      <c r="C968" t="s">
        <v>591</v>
      </c>
      <c r="D968" t="s">
        <v>1877</v>
      </c>
      <c r="E968" t="s">
        <v>1884</v>
      </c>
      <c r="F968" t="s">
        <v>2249</v>
      </c>
      <c r="G968" t="s">
        <v>1878</v>
      </c>
      <c r="H968" t="s">
        <v>1869</v>
      </c>
      <c r="I968" t="s">
        <v>1870</v>
      </c>
      <c r="J968" t="s">
        <v>1882</v>
      </c>
      <c r="K968" t="s">
        <v>1871</v>
      </c>
      <c r="L968" t="s">
        <v>1871</v>
      </c>
      <c r="M968" t="s">
        <v>1871</v>
      </c>
      <c r="N968" t="s">
        <v>1872</v>
      </c>
      <c r="O968" t="s">
        <v>1872</v>
      </c>
      <c r="P968" t="s">
        <v>1872</v>
      </c>
      <c r="Q968" t="s">
        <v>1872</v>
      </c>
      <c r="R968" t="s">
        <v>1872</v>
      </c>
      <c r="S968" t="s">
        <v>1866</v>
      </c>
      <c r="T968" t="s">
        <v>1903</v>
      </c>
      <c r="U968" t="s">
        <v>1877</v>
      </c>
      <c r="V968" t="s">
        <v>1877</v>
      </c>
      <c r="W968">
        <v>1</v>
      </c>
      <c r="X968">
        <v>3</v>
      </c>
      <c r="Y968">
        <v>1</v>
      </c>
      <c r="Z968">
        <v>2</v>
      </c>
      <c r="AA968">
        <v>3</v>
      </c>
      <c r="AB968">
        <v>3</v>
      </c>
      <c r="AC968">
        <v>5</v>
      </c>
      <c r="AD968">
        <v>5</v>
      </c>
      <c r="AE968">
        <v>5</v>
      </c>
      <c r="AF968">
        <v>4</v>
      </c>
      <c r="AG968">
        <v>4</v>
      </c>
      <c r="AH968">
        <v>4</v>
      </c>
      <c r="AI968">
        <v>4</v>
      </c>
      <c r="AJ968">
        <v>4</v>
      </c>
      <c r="AK968" t="s">
        <v>182</v>
      </c>
    </row>
    <row r="969" spans="1:37" x14ac:dyDescent="0.25">
      <c r="A969" t="s">
        <v>182</v>
      </c>
      <c r="B969" t="s">
        <v>15</v>
      </c>
      <c r="C969" t="s">
        <v>591</v>
      </c>
      <c r="D969" t="s">
        <v>1877</v>
      </c>
      <c r="E969" t="s">
        <v>1884</v>
      </c>
      <c r="F969" t="s">
        <v>2725</v>
      </c>
      <c r="G969" t="s">
        <v>1868</v>
      </c>
      <c r="H969" t="s">
        <v>1869</v>
      </c>
      <c r="I969" t="s">
        <v>1870</v>
      </c>
      <c r="J969" t="s">
        <v>1866</v>
      </c>
      <c r="K969" t="s">
        <v>1871</v>
      </c>
      <c r="L969" t="s">
        <v>1871</v>
      </c>
      <c r="M969" t="s">
        <v>1872</v>
      </c>
      <c r="N969" t="s">
        <v>1872</v>
      </c>
      <c r="O969" t="s">
        <v>1872</v>
      </c>
      <c r="P969" t="s">
        <v>1871</v>
      </c>
      <c r="Q969" t="s">
        <v>1871</v>
      </c>
      <c r="R969" t="s">
        <v>1872</v>
      </c>
      <c r="S969" t="s">
        <v>1866</v>
      </c>
      <c r="U969" t="s">
        <v>1877</v>
      </c>
      <c r="V969" t="s">
        <v>1877</v>
      </c>
      <c r="W969">
        <v>1</v>
      </c>
      <c r="X969">
        <v>3</v>
      </c>
      <c r="Y969">
        <v>1</v>
      </c>
      <c r="Z969">
        <v>2</v>
      </c>
      <c r="AA969">
        <v>2</v>
      </c>
      <c r="AB969">
        <v>3</v>
      </c>
      <c r="AC969">
        <v>5</v>
      </c>
      <c r="AD969">
        <v>5</v>
      </c>
      <c r="AE969">
        <v>4</v>
      </c>
      <c r="AF969">
        <v>4</v>
      </c>
      <c r="AG969">
        <v>4</v>
      </c>
      <c r="AH969">
        <v>5</v>
      </c>
      <c r="AI969">
        <v>5</v>
      </c>
      <c r="AJ969">
        <v>4</v>
      </c>
      <c r="AK969" t="s">
        <v>182</v>
      </c>
    </row>
    <row r="970" spans="1:37" x14ac:dyDescent="0.25">
      <c r="A970" t="s">
        <v>747</v>
      </c>
      <c r="B970" t="s">
        <v>33</v>
      </c>
      <c r="C970" t="s">
        <v>528</v>
      </c>
      <c r="D970" t="s">
        <v>1877</v>
      </c>
      <c r="E970" t="s">
        <v>1884</v>
      </c>
      <c r="F970" t="s">
        <v>2269</v>
      </c>
      <c r="G970" t="s">
        <v>1868</v>
      </c>
      <c r="H970" t="s">
        <v>1869</v>
      </c>
      <c r="I970" t="s">
        <v>1883</v>
      </c>
      <c r="J970" t="s">
        <v>1882</v>
      </c>
      <c r="K970" t="s">
        <v>1872</v>
      </c>
      <c r="L970" t="s">
        <v>1871</v>
      </c>
      <c r="M970" t="s">
        <v>1872</v>
      </c>
      <c r="N970" t="s">
        <v>1873</v>
      </c>
      <c r="O970" t="s">
        <v>1873</v>
      </c>
      <c r="P970" t="s">
        <v>1871</v>
      </c>
      <c r="Q970" t="s">
        <v>1872</v>
      </c>
      <c r="R970" t="s">
        <v>1872</v>
      </c>
      <c r="S970" t="s">
        <v>1866</v>
      </c>
      <c r="T970" t="s">
        <v>1903</v>
      </c>
      <c r="U970" t="s">
        <v>1877</v>
      </c>
      <c r="W970">
        <v>1</v>
      </c>
      <c r="X970">
        <v>3</v>
      </c>
      <c r="Y970">
        <v>1</v>
      </c>
      <c r="Z970">
        <v>2</v>
      </c>
      <c r="AA970">
        <v>2</v>
      </c>
      <c r="AB970">
        <v>3</v>
      </c>
      <c r="AC970">
        <v>4</v>
      </c>
      <c r="AD970">
        <v>5</v>
      </c>
      <c r="AE970">
        <v>4</v>
      </c>
      <c r="AF970">
        <v>3</v>
      </c>
      <c r="AG970">
        <v>3</v>
      </c>
      <c r="AH970">
        <v>5</v>
      </c>
      <c r="AI970">
        <v>4</v>
      </c>
      <c r="AJ970">
        <v>4</v>
      </c>
      <c r="AK970" t="s">
        <v>747</v>
      </c>
    </row>
    <row r="971" spans="1:37" x14ac:dyDescent="0.25">
      <c r="A971" t="s">
        <v>185</v>
      </c>
      <c r="B971" t="s">
        <v>38</v>
      </c>
      <c r="C971" t="s">
        <v>368</v>
      </c>
      <c r="D971" t="s">
        <v>1866</v>
      </c>
      <c r="E971" t="s">
        <v>1884</v>
      </c>
      <c r="F971" t="s">
        <v>2218</v>
      </c>
      <c r="G971" t="s">
        <v>1878</v>
      </c>
      <c r="H971" t="s">
        <v>1869</v>
      </c>
      <c r="I971" t="s">
        <v>1870</v>
      </c>
      <c r="J971" t="s">
        <v>1882</v>
      </c>
      <c r="K971" t="s">
        <v>1872</v>
      </c>
      <c r="L971" t="s">
        <v>1872</v>
      </c>
      <c r="M971" t="s">
        <v>1872</v>
      </c>
      <c r="N971" t="s">
        <v>1872</v>
      </c>
      <c r="O971" t="s">
        <v>1872</v>
      </c>
      <c r="P971" t="s">
        <v>1872</v>
      </c>
      <c r="Q971" t="s">
        <v>1872</v>
      </c>
      <c r="R971" t="s">
        <v>1872</v>
      </c>
      <c r="S971" t="s">
        <v>1866</v>
      </c>
      <c r="T971" t="s">
        <v>1945</v>
      </c>
      <c r="U971" t="s">
        <v>1877</v>
      </c>
      <c r="V971" t="s">
        <v>1877</v>
      </c>
      <c r="W971">
        <v>0</v>
      </c>
      <c r="X971">
        <v>3</v>
      </c>
      <c r="Y971">
        <v>1</v>
      </c>
      <c r="Z971">
        <v>2</v>
      </c>
      <c r="AA971">
        <v>3</v>
      </c>
      <c r="AB971">
        <v>3</v>
      </c>
      <c r="AC971">
        <v>4</v>
      </c>
      <c r="AD971">
        <v>4</v>
      </c>
      <c r="AE971">
        <v>4</v>
      </c>
      <c r="AF971">
        <v>4</v>
      </c>
      <c r="AG971">
        <v>4</v>
      </c>
      <c r="AH971">
        <v>4</v>
      </c>
      <c r="AI971">
        <v>4</v>
      </c>
      <c r="AJ971">
        <v>4</v>
      </c>
      <c r="AK971" t="s">
        <v>185</v>
      </c>
    </row>
    <row r="972" spans="1:37" x14ac:dyDescent="0.25">
      <c r="A972" t="s">
        <v>185</v>
      </c>
      <c r="B972" t="s">
        <v>38</v>
      </c>
      <c r="C972" t="s">
        <v>368</v>
      </c>
      <c r="D972" t="s">
        <v>1877</v>
      </c>
      <c r="E972" t="s">
        <v>1884</v>
      </c>
      <c r="F972" t="s">
        <v>2199</v>
      </c>
      <c r="G972" t="s">
        <v>1868</v>
      </c>
      <c r="H972" t="s">
        <v>1869</v>
      </c>
      <c r="I972" t="s">
        <v>1870</v>
      </c>
      <c r="J972" t="s">
        <v>1866</v>
      </c>
      <c r="K972" t="s">
        <v>1871</v>
      </c>
      <c r="L972" t="s">
        <v>1872</v>
      </c>
      <c r="M972" t="s">
        <v>1873</v>
      </c>
      <c r="N972" t="s">
        <v>1873</v>
      </c>
      <c r="O972" t="s">
        <v>1872</v>
      </c>
      <c r="P972" t="s">
        <v>1873</v>
      </c>
      <c r="Q972" t="s">
        <v>1872</v>
      </c>
      <c r="R972" t="s">
        <v>1872</v>
      </c>
      <c r="S972" t="s">
        <v>1866</v>
      </c>
      <c r="T972" t="s">
        <v>1889</v>
      </c>
      <c r="U972" t="s">
        <v>1876</v>
      </c>
      <c r="V972" t="s">
        <v>1866</v>
      </c>
      <c r="W972">
        <v>1</v>
      </c>
      <c r="X972">
        <v>3</v>
      </c>
      <c r="Y972">
        <v>1</v>
      </c>
      <c r="Z972">
        <v>2</v>
      </c>
      <c r="AA972">
        <v>2</v>
      </c>
      <c r="AB972">
        <v>2</v>
      </c>
      <c r="AC972">
        <v>5</v>
      </c>
      <c r="AD972">
        <v>4</v>
      </c>
      <c r="AE972">
        <v>3</v>
      </c>
      <c r="AF972">
        <v>3</v>
      </c>
      <c r="AG972">
        <v>4</v>
      </c>
      <c r="AH972">
        <v>3</v>
      </c>
      <c r="AI972">
        <v>4</v>
      </c>
      <c r="AJ972">
        <v>4</v>
      </c>
      <c r="AK972" t="s">
        <v>185</v>
      </c>
    </row>
    <row r="973" spans="1:37" x14ac:dyDescent="0.25">
      <c r="A973" t="s">
        <v>188</v>
      </c>
      <c r="B973" t="s">
        <v>40</v>
      </c>
      <c r="C973" t="s">
        <v>368</v>
      </c>
      <c r="D973" t="s">
        <v>1877</v>
      </c>
      <c r="E973" t="s">
        <v>1884</v>
      </c>
      <c r="F973" t="s">
        <v>2421</v>
      </c>
      <c r="G973" t="s">
        <v>1868</v>
      </c>
      <c r="H973" t="s">
        <v>1869</v>
      </c>
      <c r="I973" t="s">
        <v>1870</v>
      </c>
      <c r="J973" t="s">
        <v>1866</v>
      </c>
      <c r="K973" t="s">
        <v>1873</v>
      </c>
      <c r="L973" t="s">
        <v>1872</v>
      </c>
      <c r="M973" t="s">
        <v>1872</v>
      </c>
      <c r="N973" t="s">
        <v>1873</v>
      </c>
      <c r="O973" t="s">
        <v>1873</v>
      </c>
      <c r="P973" t="s">
        <v>1872</v>
      </c>
      <c r="Q973" t="s">
        <v>1872</v>
      </c>
      <c r="R973" t="s">
        <v>1872</v>
      </c>
      <c r="S973" t="s">
        <v>1866</v>
      </c>
      <c r="T973" t="s">
        <v>2726</v>
      </c>
      <c r="U973" t="s">
        <v>1877</v>
      </c>
      <c r="V973" t="s">
        <v>1877</v>
      </c>
      <c r="W973">
        <v>1</v>
      </c>
      <c r="X973">
        <v>3</v>
      </c>
      <c r="Y973">
        <v>1</v>
      </c>
      <c r="Z973">
        <v>2</v>
      </c>
      <c r="AA973">
        <v>2</v>
      </c>
      <c r="AB973">
        <v>3</v>
      </c>
      <c r="AC973">
        <v>3</v>
      </c>
      <c r="AD973">
        <v>4</v>
      </c>
      <c r="AE973">
        <v>4</v>
      </c>
      <c r="AF973">
        <v>3</v>
      </c>
      <c r="AG973">
        <v>3</v>
      </c>
      <c r="AH973">
        <v>4</v>
      </c>
      <c r="AI973">
        <v>4</v>
      </c>
      <c r="AJ973">
        <v>4</v>
      </c>
      <c r="AK973" t="s">
        <v>188</v>
      </c>
    </row>
    <row r="974" spans="1:37" x14ac:dyDescent="0.25">
      <c r="A974" t="s">
        <v>765</v>
      </c>
      <c r="B974" t="s">
        <v>43</v>
      </c>
      <c r="C974" t="s">
        <v>365</v>
      </c>
      <c r="D974" t="s">
        <v>1877</v>
      </c>
      <c r="E974" t="s">
        <v>1879</v>
      </c>
      <c r="F974" t="s">
        <v>2727</v>
      </c>
      <c r="G974" t="s">
        <v>1878</v>
      </c>
      <c r="H974" t="s">
        <v>1869</v>
      </c>
      <c r="I974" t="s">
        <v>1870</v>
      </c>
      <c r="J974" t="s">
        <v>1866</v>
      </c>
      <c r="K974" t="s">
        <v>1872</v>
      </c>
      <c r="L974" t="s">
        <v>1872</v>
      </c>
      <c r="M974" t="s">
        <v>1872</v>
      </c>
      <c r="N974" t="s">
        <v>1872</v>
      </c>
      <c r="O974" t="s">
        <v>1872</v>
      </c>
      <c r="P974" t="s">
        <v>1872</v>
      </c>
      <c r="Q974" t="s">
        <v>1872</v>
      </c>
      <c r="R974" t="s">
        <v>1872</v>
      </c>
      <c r="S974" t="s">
        <v>1866</v>
      </c>
      <c r="T974" t="s">
        <v>2728</v>
      </c>
      <c r="U974" t="s">
        <v>1877</v>
      </c>
      <c r="V974" t="s">
        <v>1877</v>
      </c>
      <c r="W974">
        <v>1</v>
      </c>
      <c r="X974">
        <v>4</v>
      </c>
      <c r="Y974">
        <v>1</v>
      </c>
      <c r="Z974">
        <v>2</v>
      </c>
      <c r="AA974">
        <v>3</v>
      </c>
      <c r="AB974">
        <v>3</v>
      </c>
      <c r="AC974">
        <v>4</v>
      </c>
      <c r="AD974">
        <v>4</v>
      </c>
      <c r="AE974">
        <v>4</v>
      </c>
      <c r="AF974">
        <v>4</v>
      </c>
      <c r="AG974">
        <v>4</v>
      </c>
      <c r="AH974">
        <v>4</v>
      </c>
      <c r="AI974">
        <v>4</v>
      </c>
      <c r="AJ974">
        <v>4</v>
      </c>
      <c r="AK974" t="s">
        <v>765</v>
      </c>
    </row>
    <row r="975" spans="1:37" x14ac:dyDescent="0.25">
      <c r="A975" t="s">
        <v>765</v>
      </c>
      <c r="B975" t="s">
        <v>43</v>
      </c>
      <c r="C975" t="s">
        <v>365</v>
      </c>
      <c r="D975" t="s">
        <v>1877</v>
      </c>
      <c r="E975" t="s">
        <v>1879</v>
      </c>
      <c r="F975" t="s">
        <v>2199</v>
      </c>
      <c r="G975" t="s">
        <v>1868</v>
      </c>
      <c r="H975" t="s">
        <v>1869</v>
      </c>
      <c r="I975" t="s">
        <v>1870</v>
      </c>
      <c r="J975" t="s">
        <v>1866</v>
      </c>
      <c r="K975" t="s">
        <v>1872</v>
      </c>
      <c r="L975" t="s">
        <v>1872</v>
      </c>
      <c r="M975" t="s">
        <v>1872</v>
      </c>
      <c r="N975" t="s">
        <v>1873</v>
      </c>
      <c r="O975" t="s">
        <v>1873</v>
      </c>
      <c r="P975" t="s">
        <v>1872</v>
      </c>
      <c r="Q975" t="s">
        <v>1873</v>
      </c>
      <c r="R975" t="s">
        <v>1872</v>
      </c>
      <c r="S975" t="s">
        <v>1866</v>
      </c>
      <c r="T975" t="s">
        <v>1945</v>
      </c>
      <c r="U975" t="s">
        <v>1876</v>
      </c>
      <c r="V975" t="s">
        <v>1877</v>
      </c>
      <c r="W975">
        <v>1</v>
      </c>
      <c r="X975">
        <v>4</v>
      </c>
      <c r="Y975">
        <v>1</v>
      </c>
      <c r="Z975">
        <v>2</v>
      </c>
      <c r="AA975">
        <v>2</v>
      </c>
      <c r="AB975">
        <v>2</v>
      </c>
      <c r="AC975">
        <v>4</v>
      </c>
      <c r="AD975">
        <v>4</v>
      </c>
      <c r="AE975">
        <v>4</v>
      </c>
      <c r="AF975">
        <v>3</v>
      </c>
      <c r="AG975">
        <v>3</v>
      </c>
      <c r="AH975">
        <v>4</v>
      </c>
      <c r="AI975">
        <v>3</v>
      </c>
      <c r="AJ975">
        <v>4</v>
      </c>
      <c r="AK975" t="s">
        <v>765</v>
      </c>
    </row>
    <row r="976" spans="1:37" x14ac:dyDescent="0.25">
      <c r="A976" t="s">
        <v>765</v>
      </c>
      <c r="B976" t="s">
        <v>43</v>
      </c>
      <c r="C976" t="s">
        <v>365</v>
      </c>
      <c r="D976" t="s">
        <v>1866</v>
      </c>
      <c r="E976" t="s">
        <v>1879</v>
      </c>
      <c r="F976" t="s">
        <v>2392</v>
      </c>
      <c r="G976" t="s">
        <v>1878</v>
      </c>
      <c r="H976" t="s">
        <v>1880</v>
      </c>
      <c r="I976" t="s">
        <v>1870</v>
      </c>
      <c r="J976" t="s">
        <v>1882</v>
      </c>
      <c r="K976" t="s">
        <v>1871</v>
      </c>
      <c r="L976" t="s">
        <v>1872</v>
      </c>
      <c r="M976" t="s">
        <v>1872</v>
      </c>
      <c r="N976" t="s">
        <v>1871</v>
      </c>
      <c r="O976" t="s">
        <v>1871</v>
      </c>
      <c r="P976" t="s">
        <v>1871</v>
      </c>
      <c r="Q976" t="s">
        <v>1871</v>
      </c>
      <c r="R976" t="s">
        <v>1872</v>
      </c>
      <c r="S976" t="s">
        <v>1866</v>
      </c>
      <c r="T976" t="s">
        <v>1945</v>
      </c>
      <c r="U976" t="s">
        <v>1877</v>
      </c>
      <c r="V976" t="s">
        <v>1877</v>
      </c>
      <c r="W976">
        <v>0</v>
      </c>
      <c r="X976">
        <v>4</v>
      </c>
      <c r="Y976">
        <v>1</v>
      </c>
      <c r="Z976">
        <v>3</v>
      </c>
      <c r="AA976">
        <v>3</v>
      </c>
      <c r="AB976">
        <v>3</v>
      </c>
      <c r="AC976">
        <v>5</v>
      </c>
      <c r="AD976">
        <v>4</v>
      </c>
      <c r="AE976">
        <v>4</v>
      </c>
      <c r="AF976">
        <v>5</v>
      </c>
      <c r="AG976">
        <v>5</v>
      </c>
      <c r="AH976">
        <v>5</v>
      </c>
      <c r="AI976">
        <v>5</v>
      </c>
      <c r="AJ976">
        <v>4</v>
      </c>
      <c r="AK976" t="s">
        <v>765</v>
      </c>
    </row>
    <row r="977" spans="1:37" x14ac:dyDescent="0.25">
      <c r="A977" t="s">
        <v>1494</v>
      </c>
      <c r="B977" t="s">
        <v>43</v>
      </c>
      <c r="C977" t="s">
        <v>757</v>
      </c>
      <c r="D977" t="s">
        <v>1866</v>
      </c>
      <c r="E977" t="s">
        <v>1867</v>
      </c>
      <c r="F977" t="s">
        <v>2682</v>
      </c>
      <c r="G977" t="s">
        <v>1868</v>
      </c>
      <c r="H977" t="s">
        <v>1869</v>
      </c>
      <c r="I977" t="s">
        <v>1883</v>
      </c>
      <c r="J977" t="s">
        <v>1866</v>
      </c>
      <c r="K977" t="s">
        <v>1872</v>
      </c>
      <c r="L977" t="s">
        <v>1872</v>
      </c>
      <c r="M977" t="s">
        <v>1872</v>
      </c>
      <c r="N977" t="s">
        <v>1872</v>
      </c>
      <c r="O977" t="s">
        <v>1872</v>
      </c>
      <c r="P977" t="s">
        <v>1872</v>
      </c>
      <c r="Q977" t="s">
        <v>1872</v>
      </c>
      <c r="R977" t="s">
        <v>1872</v>
      </c>
      <c r="S977" t="s">
        <v>1866</v>
      </c>
      <c r="T977" t="s">
        <v>1945</v>
      </c>
      <c r="U977" t="s">
        <v>1866</v>
      </c>
      <c r="V977" t="s">
        <v>1877</v>
      </c>
      <c r="W977">
        <v>0</v>
      </c>
      <c r="X977">
        <v>5</v>
      </c>
      <c r="Y977">
        <v>1</v>
      </c>
      <c r="Z977">
        <v>2</v>
      </c>
      <c r="AA977">
        <v>2</v>
      </c>
      <c r="AB977">
        <v>1</v>
      </c>
      <c r="AC977">
        <v>4</v>
      </c>
      <c r="AD977">
        <v>4</v>
      </c>
      <c r="AE977">
        <v>4</v>
      </c>
      <c r="AF977">
        <v>4</v>
      </c>
      <c r="AG977">
        <v>4</v>
      </c>
      <c r="AH977">
        <v>4</v>
      </c>
      <c r="AI977">
        <v>4</v>
      </c>
      <c r="AJ977">
        <v>4</v>
      </c>
      <c r="AK977" t="s">
        <v>1494</v>
      </c>
    </row>
    <row r="978" spans="1:37" x14ac:dyDescent="0.25">
      <c r="A978" t="s">
        <v>1780</v>
      </c>
      <c r="B978" t="s">
        <v>45</v>
      </c>
      <c r="C978" t="s">
        <v>1779</v>
      </c>
      <c r="D978" t="s">
        <v>1877</v>
      </c>
      <c r="E978" t="s">
        <v>1884</v>
      </c>
      <c r="F978" t="s">
        <v>2409</v>
      </c>
      <c r="G978" t="s">
        <v>1878</v>
      </c>
      <c r="H978" t="s">
        <v>1880</v>
      </c>
      <c r="I978" t="s">
        <v>1883</v>
      </c>
      <c r="J978" t="s">
        <v>1882</v>
      </c>
      <c r="K978" t="s">
        <v>1872</v>
      </c>
      <c r="L978" t="s">
        <v>1872</v>
      </c>
      <c r="M978" t="s">
        <v>1872</v>
      </c>
      <c r="N978" t="s">
        <v>1873</v>
      </c>
      <c r="O978" t="s">
        <v>1873</v>
      </c>
      <c r="P978" t="s">
        <v>1871</v>
      </c>
      <c r="Q978" t="s">
        <v>1871</v>
      </c>
      <c r="R978" t="s">
        <v>1872</v>
      </c>
      <c r="S978" t="s">
        <v>1866</v>
      </c>
      <c r="T978" t="s">
        <v>2729</v>
      </c>
      <c r="U978" t="s">
        <v>1877</v>
      </c>
      <c r="V978" t="s">
        <v>1877</v>
      </c>
      <c r="W978">
        <v>1</v>
      </c>
      <c r="X978">
        <v>3</v>
      </c>
      <c r="Y978">
        <v>1</v>
      </c>
      <c r="Z978">
        <v>3</v>
      </c>
      <c r="AA978">
        <v>3</v>
      </c>
      <c r="AB978">
        <v>3</v>
      </c>
      <c r="AC978">
        <v>4</v>
      </c>
      <c r="AD978">
        <v>4</v>
      </c>
      <c r="AE978">
        <v>4</v>
      </c>
      <c r="AF978">
        <v>3</v>
      </c>
      <c r="AG978">
        <v>3</v>
      </c>
      <c r="AH978">
        <v>5</v>
      </c>
      <c r="AI978">
        <v>5</v>
      </c>
      <c r="AJ978">
        <v>4</v>
      </c>
      <c r="AK978" t="s">
        <v>1780</v>
      </c>
    </row>
    <row r="979" spans="1:37" x14ac:dyDescent="0.25">
      <c r="A979" t="s">
        <v>190</v>
      </c>
      <c r="B979" t="s">
        <v>47</v>
      </c>
      <c r="C979" t="s">
        <v>472</v>
      </c>
      <c r="D979" t="s">
        <v>1866</v>
      </c>
      <c r="E979" t="s">
        <v>1867</v>
      </c>
      <c r="F979" t="s">
        <v>2218</v>
      </c>
      <c r="G979" t="s">
        <v>1888</v>
      </c>
      <c r="H979" t="s">
        <v>1885</v>
      </c>
      <c r="I979" t="s">
        <v>1870</v>
      </c>
      <c r="J979" t="s">
        <v>1886</v>
      </c>
      <c r="K979" t="s">
        <v>1872</v>
      </c>
      <c r="L979" t="s">
        <v>1872</v>
      </c>
      <c r="M979" t="s">
        <v>1872</v>
      </c>
      <c r="N979" t="s">
        <v>1872</v>
      </c>
      <c r="O979" t="s">
        <v>1873</v>
      </c>
      <c r="P979" t="s">
        <v>1873</v>
      </c>
      <c r="Q979" t="s">
        <v>1874</v>
      </c>
      <c r="R979" t="s">
        <v>1875</v>
      </c>
      <c r="S979" t="s">
        <v>1866</v>
      </c>
      <c r="T979" t="s">
        <v>2730</v>
      </c>
      <c r="U979" t="s">
        <v>1866</v>
      </c>
      <c r="V979" t="s">
        <v>1877</v>
      </c>
      <c r="W979">
        <v>0</v>
      </c>
      <c r="X979">
        <v>5</v>
      </c>
      <c r="Y979">
        <v>1</v>
      </c>
      <c r="Z979">
        <v>1</v>
      </c>
      <c r="AA979">
        <v>1</v>
      </c>
      <c r="AB979">
        <v>1</v>
      </c>
      <c r="AC979">
        <v>4</v>
      </c>
      <c r="AD979">
        <v>4</v>
      </c>
      <c r="AE979">
        <v>4</v>
      </c>
      <c r="AF979">
        <v>4</v>
      </c>
      <c r="AG979">
        <v>3</v>
      </c>
      <c r="AH979">
        <v>3</v>
      </c>
      <c r="AI979">
        <v>2</v>
      </c>
      <c r="AJ979">
        <v>1</v>
      </c>
      <c r="AK979" t="s">
        <v>190</v>
      </c>
    </row>
    <row r="980" spans="1:37" x14ac:dyDescent="0.25">
      <c r="A980" t="s">
        <v>190</v>
      </c>
      <c r="B980" t="s">
        <v>47</v>
      </c>
      <c r="C980" t="s">
        <v>472</v>
      </c>
      <c r="D980" t="s">
        <v>1877</v>
      </c>
      <c r="E980" t="s">
        <v>1879</v>
      </c>
      <c r="F980" t="s">
        <v>2731</v>
      </c>
      <c r="G980" t="s">
        <v>1868</v>
      </c>
      <c r="H980" t="s">
        <v>1869</v>
      </c>
      <c r="I980" t="s">
        <v>1870</v>
      </c>
      <c r="J980" t="s">
        <v>1886</v>
      </c>
      <c r="K980" t="s">
        <v>1873</v>
      </c>
      <c r="L980" t="s">
        <v>1873</v>
      </c>
      <c r="M980" t="s">
        <v>1873</v>
      </c>
      <c r="N980" t="s">
        <v>1873</v>
      </c>
      <c r="O980" t="s">
        <v>1873</v>
      </c>
      <c r="P980" t="s">
        <v>1873</v>
      </c>
      <c r="Q980" t="s">
        <v>1873</v>
      </c>
      <c r="R980" t="s">
        <v>1873</v>
      </c>
      <c r="S980" t="s">
        <v>1866</v>
      </c>
      <c r="T980" t="s">
        <v>1903</v>
      </c>
      <c r="U980" t="s">
        <v>1876</v>
      </c>
      <c r="V980" t="s">
        <v>1877</v>
      </c>
      <c r="W980">
        <v>1</v>
      </c>
      <c r="X980">
        <v>4</v>
      </c>
      <c r="Y980">
        <v>1</v>
      </c>
      <c r="Z980">
        <v>2</v>
      </c>
      <c r="AA980">
        <v>2</v>
      </c>
      <c r="AB980">
        <v>2</v>
      </c>
      <c r="AC980">
        <v>3</v>
      </c>
      <c r="AD980">
        <v>3</v>
      </c>
      <c r="AE980">
        <v>3</v>
      </c>
      <c r="AF980">
        <v>3</v>
      </c>
      <c r="AG980">
        <v>3</v>
      </c>
      <c r="AH980">
        <v>3</v>
      </c>
      <c r="AI980">
        <v>3</v>
      </c>
      <c r="AJ980">
        <v>3</v>
      </c>
      <c r="AK980" t="s">
        <v>190</v>
      </c>
    </row>
    <row r="981" spans="1:37" x14ac:dyDescent="0.25">
      <c r="A981" t="s">
        <v>1516</v>
      </c>
      <c r="B981" t="s">
        <v>47</v>
      </c>
      <c r="C981" t="s">
        <v>1515</v>
      </c>
      <c r="D981" t="s">
        <v>1877</v>
      </c>
      <c r="E981" t="s">
        <v>1884</v>
      </c>
      <c r="F981" t="s">
        <v>2199</v>
      </c>
      <c r="G981" t="s">
        <v>1878</v>
      </c>
      <c r="H981" t="s">
        <v>1880</v>
      </c>
      <c r="I981" t="s">
        <v>1883</v>
      </c>
      <c r="J981" t="s">
        <v>1882</v>
      </c>
      <c r="K981" t="s">
        <v>1871</v>
      </c>
      <c r="L981" t="s">
        <v>1871</v>
      </c>
      <c r="M981" t="s">
        <v>1871</v>
      </c>
      <c r="N981" t="s">
        <v>1871</v>
      </c>
      <c r="O981" t="s">
        <v>1871</v>
      </c>
      <c r="P981" t="s">
        <v>1871</v>
      </c>
      <c r="Q981" t="s">
        <v>1872</v>
      </c>
      <c r="R981" t="s">
        <v>1872</v>
      </c>
      <c r="S981" t="s">
        <v>1866</v>
      </c>
      <c r="T981" t="s">
        <v>2732</v>
      </c>
      <c r="U981" t="s">
        <v>1877</v>
      </c>
      <c r="V981" t="s">
        <v>1877</v>
      </c>
      <c r="W981">
        <v>1</v>
      </c>
      <c r="X981">
        <v>3</v>
      </c>
      <c r="Y981">
        <v>1</v>
      </c>
      <c r="Z981">
        <v>3</v>
      </c>
      <c r="AA981">
        <v>3</v>
      </c>
      <c r="AB981">
        <v>3</v>
      </c>
      <c r="AC981">
        <v>5</v>
      </c>
      <c r="AD981">
        <v>5</v>
      </c>
      <c r="AE981">
        <v>5</v>
      </c>
      <c r="AF981">
        <v>5</v>
      </c>
      <c r="AG981">
        <v>5</v>
      </c>
      <c r="AH981">
        <v>5</v>
      </c>
      <c r="AI981">
        <v>4</v>
      </c>
      <c r="AJ981">
        <v>4</v>
      </c>
      <c r="AK981" t="s">
        <v>1516</v>
      </c>
    </row>
    <row r="982" spans="1:37" x14ac:dyDescent="0.25">
      <c r="A982" t="s">
        <v>191</v>
      </c>
      <c r="B982" t="s">
        <v>49</v>
      </c>
      <c r="C982" t="s">
        <v>406</v>
      </c>
      <c r="D982" t="s">
        <v>1866</v>
      </c>
      <c r="E982" t="s">
        <v>1867</v>
      </c>
      <c r="F982" t="s">
        <v>2241</v>
      </c>
      <c r="G982" t="s">
        <v>1878</v>
      </c>
      <c r="H982" t="s">
        <v>1869</v>
      </c>
      <c r="I982" t="s">
        <v>1870</v>
      </c>
      <c r="J982" t="s">
        <v>1866</v>
      </c>
      <c r="K982" t="s">
        <v>1872</v>
      </c>
      <c r="L982" t="s">
        <v>1872</v>
      </c>
      <c r="M982" t="s">
        <v>1872</v>
      </c>
      <c r="N982" t="s">
        <v>1873</v>
      </c>
      <c r="O982" t="s">
        <v>1873</v>
      </c>
      <c r="P982" t="s">
        <v>1872</v>
      </c>
      <c r="Q982" t="s">
        <v>1872</v>
      </c>
      <c r="R982" t="s">
        <v>1873</v>
      </c>
      <c r="S982" t="s">
        <v>1866</v>
      </c>
      <c r="T982" t="s">
        <v>1903</v>
      </c>
      <c r="U982" t="s">
        <v>1877</v>
      </c>
      <c r="V982" t="s">
        <v>1877</v>
      </c>
      <c r="W982">
        <v>0</v>
      </c>
      <c r="X982">
        <v>5</v>
      </c>
      <c r="Y982">
        <v>1</v>
      </c>
      <c r="Z982">
        <v>2</v>
      </c>
      <c r="AA982">
        <v>3</v>
      </c>
      <c r="AB982">
        <v>3</v>
      </c>
      <c r="AC982">
        <v>4</v>
      </c>
      <c r="AD982">
        <v>4</v>
      </c>
      <c r="AE982">
        <v>4</v>
      </c>
      <c r="AF982">
        <v>3</v>
      </c>
      <c r="AG982">
        <v>3</v>
      </c>
      <c r="AH982">
        <v>4</v>
      </c>
      <c r="AI982">
        <v>4</v>
      </c>
      <c r="AJ982">
        <v>3</v>
      </c>
      <c r="AK982" t="s">
        <v>191</v>
      </c>
    </row>
    <row r="983" spans="1:37" x14ac:dyDescent="0.25">
      <c r="A983" t="s">
        <v>191</v>
      </c>
      <c r="B983" t="s">
        <v>49</v>
      </c>
      <c r="C983" t="s">
        <v>406</v>
      </c>
      <c r="D983" t="s">
        <v>1866</v>
      </c>
      <c r="E983" t="s">
        <v>1879</v>
      </c>
      <c r="F983" t="s">
        <v>2442</v>
      </c>
      <c r="G983" t="s">
        <v>1878</v>
      </c>
      <c r="H983" t="s">
        <v>1869</v>
      </c>
      <c r="I983" t="s">
        <v>1870</v>
      </c>
      <c r="J983" t="s">
        <v>1882</v>
      </c>
      <c r="K983" t="s">
        <v>1872</v>
      </c>
      <c r="L983" t="s">
        <v>1872</v>
      </c>
      <c r="M983" t="s">
        <v>1872</v>
      </c>
      <c r="N983" t="s">
        <v>1872</v>
      </c>
      <c r="O983" t="s">
        <v>1872</v>
      </c>
      <c r="P983" t="s">
        <v>1872</v>
      </c>
      <c r="Q983" t="s">
        <v>1872</v>
      </c>
      <c r="R983" t="s">
        <v>1872</v>
      </c>
      <c r="S983" t="s">
        <v>1866</v>
      </c>
      <c r="T983" t="s">
        <v>2733</v>
      </c>
      <c r="U983" t="s">
        <v>1877</v>
      </c>
      <c r="V983" t="s">
        <v>1866</v>
      </c>
      <c r="W983">
        <v>0</v>
      </c>
      <c r="X983">
        <v>4</v>
      </c>
      <c r="Y983">
        <v>1</v>
      </c>
      <c r="Z983">
        <v>2</v>
      </c>
      <c r="AA983">
        <v>3</v>
      </c>
      <c r="AB983">
        <v>3</v>
      </c>
      <c r="AC983">
        <v>4</v>
      </c>
      <c r="AD983">
        <v>4</v>
      </c>
      <c r="AE983">
        <v>4</v>
      </c>
      <c r="AF983">
        <v>4</v>
      </c>
      <c r="AG983">
        <v>4</v>
      </c>
      <c r="AH983">
        <v>4</v>
      </c>
      <c r="AI983">
        <v>4</v>
      </c>
      <c r="AJ983">
        <v>4</v>
      </c>
      <c r="AK983" t="s">
        <v>191</v>
      </c>
    </row>
    <row r="984" spans="1:37" x14ac:dyDescent="0.25">
      <c r="A984" t="s">
        <v>192</v>
      </c>
      <c r="B984" t="s">
        <v>51</v>
      </c>
      <c r="C984" t="s">
        <v>454</v>
      </c>
      <c r="D984" t="s">
        <v>1866</v>
      </c>
      <c r="E984" t="s">
        <v>1879</v>
      </c>
      <c r="F984" t="s">
        <v>2235</v>
      </c>
      <c r="G984" t="s">
        <v>1868</v>
      </c>
      <c r="H984" t="s">
        <v>1869</v>
      </c>
      <c r="I984" t="s">
        <v>1883</v>
      </c>
      <c r="J984" t="s">
        <v>1866</v>
      </c>
      <c r="K984" t="s">
        <v>1872</v>
      </c>
      <c r="L984" t="s">
        <v>1872</v>
      </c>
      <c r="M984" t="s">
        <v>1872</v>
      </c>
      <c r="N984" t="s">
        <v>1873</v>
      </c>
      <c r="O984" t="s">
        <v>1873</v>
      </c>
      <c r="P984" t="s">
        <v>1873</v>
      </c>
      <c r="Q984" t="s">
        <v>1873</v>
      </c>
      <c r="R984" t="s">
        <v>1872</v>
      </c>
      <c r="S984" t="s">
        <v>1866</v>
      </c>
      <c r="T984" t="s">
        <v>2734</v>
      </c>
      <c r="U984" t="s">
        <v>1866</v>
      </c>
      <c r="V984" t="s">
        <v>1877</v>
      </c>
      <c r="W984">
        <v>0</v>
      </c>
      <c r="X984">
        <v>4</v>
      </c>
      <c r="Y984">
        <v>1</v>
      </c>
      <c r="Z984">
        <v>2</v>
      </c>
      <c r="AA984">
        <v>2</v>
      </c>
      <c r="AB984">
        <v>1</v>
      </c>
      <c r="AC984">
        <v>4</v>
      </c>
      <c r="AD984">
        <v>4</v>
      </c>
      <c r="AE984">
        <v>4</v>
      </c>
      <c r="AF984">
        <v>3</v>
      </c>
      <c r="AG984">
        <v>3</v>
      </c>
      <c r="AH984">
        <v>3</v>
      </c>
      <c r="AI984">
        <v>3</v>
      </c>
      <c r="AJ984">
        <v>4</v>
      </c>
      <c r="AK984" t="s">
        <v>192</v>
      </c>
    </row>
    <row r="985" spans="1:37" x14ac:dyDescent="0.25">
      <c r="A985" t="s">
        <v>987</v>
      </c>
      <c r="B985" t="s">
        <v>51</v>
      </c>
      <c r="C985" t="s">
        <v>986</v>
      </c>
      <c r="D985" t="s">
        <v>1866</v>
      </c>
      <c r="E985" t="s">
        <v>1867</v>
      </c>
      <c r="F985" t="s">
        <v>2218</v>
      </c>
      <c r="G985" t="s">
        <v>1878</v>
      </c>
      <c r="H985" t="s">
        <v>1880</v>
      </c>
      <c r="I985" t="s">
        <v>1870</v>
      </c>
      <c r="J985" t="s">
        <v>1882</v>
      </c>
      <c r="K985" t="s">
        <v>1872</v>
      </c>
      <c r="L985" t="s">
        <v>1872</v>
      </c>
      <c r="M985" t="s">
        <v>1872</v>
      </c>
      <c r="N985" t="s">
        <v>1872</v>
      </c>
      <c r="O985" t="s">
        <v>1872</v>
      </c>
      <c r="P985" t="s">
        <v>1872</v>
      </c>
      <c r="Q985" t="s">
        <v>1872</v>
      </c>
      <c r="R985" t="s">
        <v>1872</v>
      </c>
      <c r="S985" t="s">
        <v>1866</v>
      </c>
      <c r="T985" t="s">
        <v>1945</v>
      </c>
      <c r="U985" t="s">
        <v>1877</v>
      </c>
      <c r="V985" t="s">
        <v>1866</v>
      </c>
      <c r="W985">
        <v>0</v>
      </c>
      <c r="X985">
        <v>5</v>
      </c>
      <c r="Y985">
        <v>1</v>
      </c>
      <c r="Z985">
        <v>3</v>
      </c>
      <c r="AA985">
        <v>3</v>
      </c>
      <c r="AB985">
        <v>3</v>
      </c>
      <c r="AC985">
        <v>4</v>
      </c>
      <c r="AD985">
        <v>4</v>
      </c>
      <c r="AE985">
        <v>4</v>
      </c>
      <c r="AF985">
        <v>4</v>
      </c>
      <c r="AG985">
        <v>4</v>
      </c>
      <c r="AH985">
        <v>4</v>
      </c>
      <c r="AI985">
        <v>4</v>
      </c>
      <c r="AJ985">
        <v>4</v>
      </c>
      <c r="AK985" t="s">
        <v>987</v>
      </c>
    </row>
    <row r="986" spans="1:37" x14ac:dyDescent="0.25">
      <c r="A986" t="s">
        <v>987</v>
      </c>
      <c r="B986" t="s">
        <v>51</v>
      </c>
      <c r="C986" t="s">
        <v>986</v>
      </c>
      <c r="D986" t="s">
        <v>1877</v>
      </c>
      <c r="E986" t="s">
        <v>1879</v>
      </c>
      <c r="F986" t="s">
        <v>2199</v>
      </c>
      <c r="G986" t="s">
        <v>1878</v>
      </c>
      <c r="H986" t="s">
        <v>1887</v>
      </c>
      <c r="I986" t="s">
        <v>1870</v>
      </c>
      <c r="J986" t="s">
        <v>1882</v>
      </c>
      <c r="K986" t="s">
        <v>1872</v>
      </c>
      <c r="L986" t="s">
        <v>1872</v>
      </c>
      <c r="M986" t="s">
        <v>1872</v>
      </c>
      <c r="N986" t="s">
        <v>1874</v>
      </c>
      <c r="O986" t="s">
        <v>1874</v>
      </c>
      <c r="P986" t="s">
        <v>1872</v>
      </c>
      <c r="Q986" t="s">
        <v>1872</v>
      </c>
      <c r="R986" t="s">
        <v>1872</v>
      </c>
      <c r="S986" t="s">
        <v>1866</v>
      </c>
      <c r="T986" t="s">
        <v>2735</v>
      </c>
      <c r="U986" t="s">
        <v>1877</v>
      </c>
      <c r="V986" t="s">
        <v>1877</v>
      </c>
      <c r="W986">
        <v>1</v>
      </c>
      <c r="X986">
        <v>4</v>
      </c>
      <c r="Y986">
        <v>1</v>
      </c>
      <c r="AA986">
        <v>3</v>
      </c>
      <c r="AB986">
        <v>3</v>
      </c>
      <c r="AC986">
        <v>4</v>
      </c>
      <c r="AD986">
        <v>4</v>
      </c>
      <c r="AE986">
        <v>4</v>
      </c>
      <c r="AF986">
        <v>2</v>
      </c>
      <c r="AG986">
        <v>2</v>
      </c>
      <c r="AH986">
        <v>4</v>
      </c>
      <c r="AI986">
        <v>4</v>
      </c>
      <c r="AJ986">
        <v>4</v>
      </c>
      <c r="AK986" t="s">
        <v>987</v>
      </c>
    </row>
    <row r="987" spans="1:37" x14ac:dyDescent="0.25">
      <c r="A987" t="s">
        <v>1526</v>
      </c>
      <c r="B987" t="s">
        <v>51</v>
      </c>
      <c r="C987" t="s">
        <v>1513</v>
      </c>
      <c r="D987" t="s">
        <v>1866</v>
      </c>
      <c r="E987" t="s">
        <v>1879</v>
      </c>
      <c r="F987" t="s">
        <v>2736</v>
      </c>
      <c r="G987" t="s">
        <v>1868</v>
      </c>
      <c r="H987" t="s">
        <v>1885</v>
      </c>
      <c r="I987" t="s">
        <v>1870</v>
      </c>
      <c r="J987" t="s">
        <v>1866</v>
      </c>
      <c r="K987" t="s">
        <v>1872</v>
      </c>
      <c r="L987" t="s">
        <v>1872</v>
      </c>
      <c r="M987" t="s">
        <v>1872</v>
      </c>
      <c r="N987" t="s">
        <v>1872</v>
      </c>
      <c r="O987" t="s">
        <v>1872</v>
      </c>
      <c r="P987" t="s">
        <v>1872</v>
      </c>
      <c r="Q987" t="s">
        <v>1872</v>
      </c>
      <c r="R987" t="s">
        <v>1872</v>
      </c>
      <c r="S987" t="s">
        <v>1866</v>
      </c>
      <c r="T987" t="s">
        <v>2737</v>
      </c>
      <c r="U987" t="s">
        <v>1866</v>
      </c>
      <c r="W987">
        <v>0</v>
      </c>
      <c r="X987">
        <v>4</v>
      </c>
      <c r="Y987">
        <v>1</v>
      </c>
      <c r="Z987">
        <v>1</v>
      </c>
      <c r="AA987">
        <v>2</v>
      </c>
      <c r="AB987">
        <v>1</v>
      </c>
      <c r="AC987">
        <v>4</v>
      </c>
      <c r="AD987">
        <v>4</v>
      </c>
      <c r="AE987">
        <v>4</v>
      </c>
      <c r="AF987">
        <v>4</v>
      </c>
      <c r="AG987">
        <v>4</v>
      </c>
      <c r="AH987">
        <v>4</v>
      </c>
      <c r="AI987">
        <v>4</v>
      </c>
      <c r="AJ987">
        <v>4</v>
      </c>
      <c r="AK987" t="s">
        <v>1526</v>
      </c>
    </row>
    <row r="988" spans="1:37" x14ac:dyDescent="0.25">
      <c r="A988" t="s">
        <v>1782</v>
      </c>
      <c r="B988" t="s">
        <v>51</v>
      </c>
      <c r="C988" t="s">
        <v>1092</v>
      </c>
      <c r="D988" t="s">
        <v>1877</v>
      </c>
      <c r="E988" t="s">
        <v>1884</v>
      </c>
      <c r="F988" t="s">
        <v>2231</v>
      </c>
      <c r="G988" t="s">
        <v>1888</v>
      </c>
      <c r="H988" t="s">
        <v>1869</v>
      </c>
      <c r="I988" t="s">
        <v>1883</v>
      </c>
      <c r="J988" t="s">
        <v>1886</v>
      </c>
      <c r="K988" t="s">
        <v>1872</v>
      </c>
      <c r="L988" t="s">
        <v>1872</v>
      </c>
      <c r="M988" t="s">
        <v>1872</v>
      </c>
      <c r="N988" t="s">
        <v>1872</v>
      </c>
      <c r="O988" t="s">
        <v>1872</v>
      </c>
      <c r="P988" t="s">
        <v>1872</v>
      </c>
      <c r="Q988" t="s">
        <v>1872</v>
      </c>
      <c r="R988" t="s">
        <v>1872</v>
      </c>
      <c r="S988" t="s">
        <v>1866</v>
      </c>
      <c r="T988" t="s">
        <v>2738</v>
      </c>
      <c r="U988" t="s">
        <v>1866</v>
      </c>
      <c r="V988" t="s">
        <v>1877</v>
      </c>
      <c r="W988">
        <v>1</v>
      </c>
      <c r="X988">
        <v>3</v>
      </c>
      <c r="Y988">
        <v>1</v>
      </c>
      <c r="Z988">
        <v>2</v>
      </c>
      <c r="AA988">
        <v>1</v>
      </c>
      <c r="AB988">
        <v>1</v>
      </c>
      <c r="AC988">
        <v>4</v>
      </c>
      <c r="AD988">
        <v>4</v>
      </c>
      <c r="AE988">
        <v>4</v>
      </c>
      <c r="AF988">
        <v>4</v>
      </c>
      <c r="AG988">
        <v>4</v>
      </c>
      <c r="AH988">
        <v>4</v>
      </c>
      <c r="AI988">
        <v>4</v>
      </c>
      <c r="AJ988">
        <v>4</v>
      </c>
      <c r="AK988" t="s">
        <v>1782</v>
      </c>
    </row>
    <row r="989" spans="1:37" x14ac:dyDescent="0.25">
      <c r="A989" t="s">
        <v>1783</v>
      </c>
      <c r="B989" t="s">
        <v>51</v>
      </c>
      <c r="C989" t="s">
        <v>1763</v>
      </c>
      <c r="D989" t="s">
        <v>1866</v>
      </c>
      <c r="E989" t="s">
        <v>1867</v>
      </c>
      <c r="F989" t="s">
        <v>2739</v>
      </c>
      <c r="G989" t="s">
        <v>1868</v>
      </c>
      <c r="H989" t="s">
        <v>1869</v>
      </c>
      <c r="I989" t="s">
        <v>1883</v>
      </c>
      <c r="J989" t="s">
        <v>1882</v>
      </c>
      <c r="K989" t="s">
        <v>1871</v>
      </c>
      <c r="L989" t="s">
        <v>1871</v>
      </c>
      <c r="M989" t="s">
        <v>1872</v>
      </c>
      <c r="N989" t="s">
        <v>1872</v>
      </c>
      <c r="O989" t="s">
        <v>1872</v>
      </c>
      <c r="P989" t="s">
        <v>1872</v>
      </c>
      <c r="Q989" t="s">
        <v>1872</v>
      </c>
      <c r="R989" t="s">
        <v>1872</v>
      </c>
      <c r="S989" t="s">
        <v>1866</v>
      </c>
      <c r="T989" t="s">
        <v>2740</v>
      </c>
      <c r="U989" t="s">
        <v>1877</v>
      </c>
      <c r="V989" t="s">
        <v>1877</v>
      </c>
      <c r="W989">
        <v>0</v>
      </c>
      <c r="X989">
        <v>5</v>
      </c>
      <c r="Y989">
        <v>1</v>
      </c>
      <c r="Z989">
        <v>2</v>
      </c>
      <c r="AA989">
        <v>2</v>
      </c>
      <c r="AB989">
        <v>3</v>
      </c>
      <c r="AC989">
        <v>5</v>
      </c>
      <c r="AD989">
        <v>5</v>
      </c>
      <c r="AE989">
        <v>4</v>
      </c>
      <c r="AF989">
        <v>4</v>
      </c>
      <c r="AG989">
        <v>4</v>
      </c>
      <c r="AH989">
        <v>4</v>
      </c>
      <c r="AI989">
        <v>4</v>
      </c>
      <c r="AJ989">
        <v>4</v>
      </c>
      <c r="AK989" t="s">
        <v>1783</v>
      </c>
    </row>
    <row r="990" spans="1:37" x14ac:dyDescent="0.25">
      <c r="A990" t="s">
        <v>193</v>
      </c>
      <c r="B990" t="s">
        <v>62</v>
      </c>
      <c r="C990" t="s">
        <v>365</v>
      </c>
      <c r="D990" t="s">
        <v>1866</v>
      </c>
      <c r="E990" t="s">
        <v>1894</v>
      </c>
      <c r="F990" t="s">
        <v>2741</v>
      </c>
      <c r="G990" t="s">
        <v>1868</v>
      </c>
      <c r="H990" t="s">
        <v>1887</v>
      </c>
      <c r="I990" t="s">
        <v>1881</v>
      </c>
      <c r="J990" t="s">
        <v>1886</v>
      </c>
      <c r="K990" t="s">
        <v>1872</v>
      </c>
      <c r="L990" t="s">
        <v>1872</v>
      </c>
      <c r="M990" t="s">
        <v>1872</v>
      </c>
      <c r="N990" t="s">
        <v>1872</v>
      </c>
      <c r="O990" t="s">
        <v>1872</v>
      </c>
      <c r="P990" t="s">
        <v>1872</v>
      </c>
      <c r="Q990" t="s">
        <v>1872</v>
      </c>
      <c r="R990" t="s">
        <v>1872</v>
      </c>
      <c r="S990" t="s">
        <v>1866</v>
      </c>
      <c r="T990" t="s">
        <v>2742</v>
      </c>
      <c r="U990" t="s">
        <v>1877</v>
      </c>
      <c r="V990" t="s">
        <v>1877</v>
      </c>
      <c r="W990">
        <v>0</v>
      </c>
      <c r="X990">
        <v>1</v>
      </c>
      <c r="Y990">
        <v>1</v>
      </c>
      <c r="AA990">
        <v>2</v>
      </c>
      <c r="AB990">
        <v>3</v>
      </c>
      <c r="AC990">
        <v>4</v>
      </c>
      <c r="AD990">
        <v>4</v>
      </c>
      <c r="AE990">
        <v>4</v>
      </c>
      <c r="AF990">
        <v>4</v>
      </c>
      <c r="AG990">
        <v>4</v>
      </c>
      <c r="AH990">
        <v>4</v>
      </c>
      <c r="AI990">
        <v>4</v>
      </c>
      <c r="AJ990">
        <v>4</v>
      </c>
      <c r="AK990" t="s">
        <v>193</v>
      </c>
    </row>
    <row r="991" spans="1:37" x14ac:dyDescent="0.25">
      <c r="A991" t="s">
        <v>193</v>
      </c>
      <c r="B991" t="s">
        <v>62</v>
      </c>
      <c r="C991" t="s">
        <v>365</v>
      </c>
      <c r="D991" t="s">
        <v>1866</v>
      </c>
      <c r="E991" t="s">
        <v>1867</v>
      </c>
      <c r="F991" t="s">
        <v>2249</v>
      </c>
      <c r="G991" t="s">
        <v>1868</v>
      </c>
      <c r="H991" t="s">
        <v>1869</v>
      </c>
      <c r="I991" t="s">
        <v>1870</v>
      </c>
      <c r="J991" t="s">
        <v>1886</v>
      </c>
      <c r="K991" t="s">
        <v>1872</v>
      </c>
      <c r="L991" t="s">
        <v>1872</v>
      </c>
      <c r="M991" t="s">
        <v>1872</v>
      </c>
      <c r="N991" t="s">
        <v>1874</v>
      </c>
      <c r="O991" t="s">
        <v>1874</v>
      </c>
      <c r="P991" t="s">
        <v>1874</v>
      </c>
      <c r="Q991" t="s">
        <v>1874</v>
      </c>
      <c r="R991" t="s">
        <v>1872</v>
      </c>
      <c r="S991" t="s">
        <v>1866</v>
      </c>
      <c r="T991" t="s">
        <v>2743</v>
      </c>
      <c r="U991" t="s">
        <v>1866</v>
      </c>
      <c r="V991" t="s">
        <v>1877</v>
      </c>
      <c r="W991">
        <v>0</v>
      </c>
      <c r="X991">
        <v>5</v>
      </c>
      <c r="Y991">
        <v>1</v>
      </c>
      <c r="Z991">
        <v>2</v>
      </c>
      <c r="AA991">
        <v>2</v>
      </c>
      <c r="AB991">
        <v>1</v>
      </c>
      <c r="AC991">
        <v>4</v>
      </c>
      <c r="AD991">
        <v>4</v>
      </c>
      <c r="AE991">
        <v>4</v>
      </c>
      <c r="AF991">
        <v>2</v>
      </c>
      <c r="AG991">
        <v>2</v>
      </c>
      <c r="AH991">
        <v>2</v>
      </c>
      <c r="AI991">
        <v>2</v>
      </c>
      <c r="AJ991">
        <v>4</v>
      </c>
      <c r="AK991" t="s">
        <v>193</v>
      </c>
    </row>
    <row r="992" spans="1:37" x14ac:dyDescent="0.25">
      <c r="A992" t="s">
        <v>193</v>
      </c>
      <c r="B992" t="s">
        <v>62</v>
      </c>
      <c r="C992" t="s">
        <v>365</v>
      </c>
      <c r="D992" t="s">
        <v>1877</v>
      </c>
      <c r="E992" t="s">
        <v>1884</v>
      </c>
      <c r="F992" t="s">
        <v>2744</v>
      </c>
      <c r="G992" t="s">
        <v>1868</v>
      </c>
      <c r="H992" t="s">
        <v>1880</v>
      </c>
      <c r="I992" t="s">
        <v>1883</v>
      </c>
      <c r="J992" t="s">
        <v>1882</v>
      </c>
      <c r="K992" t="s">
        <v>1872</v>
      </c>
      <c r="L992" t="s">
        <v>1872</v>
      </c>
      <c r="M992" t="s">
        <v>1872</v>
      </c>
      <c r="N992" t="s">
        <v>1873</v>
      </c>
      <c r="O992" t="s">
        <v>1872</v>
      </c>
      <c r="P992" t="s">
        <v>1873</v>
      </c>
      <c r="Q992" t="s">
        <v>1872</v>
      </c>
      <c r="R992" t="s">
        <v>1873</v>
      </c>
      <c r="S992" t="s">
        <v>1866</v>
      </c>
      <c r="T992" t="s">
        <v>2745</v>
      </c>
      <c r="U992" t="s">
        <v>1876</v>
      </c>
      <c r="V992" t="s">
        <v>1877</v>
      </c>
      <c r="W992">
        <v>1</v>
      </c>
      <c r="X992">
        <v>3</v>
      </c>
      <c r="Y992">
        <v>1</v>
      </c>
      <c r="Z992">
        <v>3</v>
      </c>
      <c r="AA992">
        <v>2</v>
      </c>
      <c r="AB992">
        <v>2</v>
      </c>
      <c r="AC992">
        <v>4</v>
      </c>
      <c r="AD992">
        <v>4</v>
      </c>
      <c r="AE992">
        <v>4</v>
      </c>
      <c r="AF992">
        <v>3</v>
      </c>
      <c r="AG992">
        <v>4</v>
      </c>
      <c r="AH992">
        <v>3</v>
      </c>
      <c r="AI992">
        <v>4</v>
      </c>
      <c r="AJ992">
        <v>3</v>
      </c>
      <c r="AK992" t="s">
        <v>193</v>
      </c>
    </row>
    <row r="993" spans="1:37" x14ac:dyDescent="0.25">
      <c r="A993" t="s">
        <v>644</v>
      </c>
      <c r="B993" t="s">
        <v>62</v>
      </c>
      <c r="C993" t="s">
        <v>374</v>
      </c>
      <c r="D993" t="s">
        <v>1866</v>
      </c>
      <c r="E993" t="s">
        <v>1879</v>
      </c>
      <c r="F993" t="s">
        <v>2746</v>
      </c>
      <c r="G993" t="s">
        <v>1888</v>
      </c>
      <c r="H993" t="s">
        <v>1887</v>
      </c>
      <c r="I993" t="s">
        <v>1883</v>
      </c>
      <c r="J993" t="s">
        <v>1866</v>
      </c>
      <c r="K993" t="s">
        <v>1873</v>
      </c>
      <c r="L993" t="s">
        <v>1873</v>
      </c>
      <c r="M993" t="s">
        <v>1872</v>
      </c>
      <c r="N993" t="s">
        <v>1873</v>
      </c>
      <c r="O993" t="s">
        <v>1873</v>
      </c>
      <c r="P993" t="s">
        <v>1873</v>
      </c>
      <c r="Q993" t="s">
        <v>1873</v>
      </c>
      <c r="R993" t="s">
        <v>1873</v>
      </c>
      <c r="S993" t="s">
        <v>1866</v>
      </c>
      <c r="T993" t="s">
        <v>1903</v>
      </c>
      <c r="U993" t="s">
        <v>1877</v>
      </c>
      <c r="V993" t="s">
        <v>1877</v>
      </c>
      <c r="W993">
        <v>0</v>
      </c>
      <c r="X993">
        <v>4</v>
      </c>
      <c r="Y993">
        <v>1</v>
      </c>
      <c r="AA993">
        <v>1</v>
      </c>
      <c r="AB993">
        <v>3</v>
      </c>
      <c r="AC993">
        <v>3</v>
      </c>
      <c r="AD993">
        <v>3</v>
      </c>
      <c r="AE993">
        <v>4</v>
      </c>
      <c r="AF993">
        <v>3</v>
      </c>
      <c r="AG993">
        <v>3</v>
      </c>
      <c r="AH993">
        <v>3</v>
      </c>
      <c r="AI993">
        <v>3</v>
      </c>
      <c r="AJ993">
        <v>3</v>
      </c>
      <c r="AK993" t="s">
        <v>644</v>
      </c>
    </row>
    <row r="994" spans="1:37" x14ac:dyDescent="0.25">
      <c r="A994" t="s">
        <v>194</v>
      </c>
      <c r="B994" t="s">
        <v>62</v>
      </c>
      <c r="C994" t="s">
        <v>450</v>
      </c>
      <c r="D994" t="s">
        <v>1866</v>
      </c>
      <c r="E994" t="s">
        <v>1867</v>
      </c>
      <c r="F994" t="s">
        <v>2254</v>
      </c>
      <c r="G994" t="s">
        <v>1878</v>
      </c>
      <c r="H994" t="s">
        <v>1869</v>
      </c>
      <c r="I994" t="s">
        <v>1870</v>
      </c>
      <c r="J994" t="s">
        <v>1866</v>
      </c>
      <c r="K994" t="s">
        <v>1872</v>
      </c>
      <c r="L994" t="s">
        <v>1872</v>
      </c>
      <c r="M994" t="s">
        <v>1872</v>
      </c>
      <c r="N994" t="s">
        <v>1872</v>
      </c>
      <c r="O994" t="s">
        <v>1872</v>
      </c>
      <c r="P994" t="s">
        <v>1872</v>
      </c>
      <c r="Q994" t="s">
        <v>1872</v>
      </c>
      <c r="R994" t="s">
        <v>1872</v>
      </c>
      <c r="S994" t="s">
        <v>1866</v>
      </c>
      <c r="T994" t="s">
        <v>2747</v>
      </c>
      <c r="U994" t="s">
        <v>1877</v>
      </c>
      <c r="V994" t="s">
        <v>1877</v>
      </c>
      <c r="W994">
        <v>0</v>
      </c>
      <c r="X994">
        <v>5</v>
      </c>
      <c r="Y994">
        <v>1</v>
      </c>
      <c r="Z994">
        <v>2</v>
      </c>
      <c r="AA994">
        <v>3</v>
      </c>
      <c r="AB994">
        <v>3</v>
      </c>
      <c r="AC994">
        <v>4</v>
      </c>
      <c r="AD994">
        <v>4</v>
      </c>
      <c r="AE994">
        <v>4</v>
      </c>
      <c r="AF994">
        <v>4</v>
      </c>
      <c r="AG994">
        <v>4</v>
      </c>
      <c r="AH994">
        <v>4</v>
      </c>
      <c r="AI994">
        <v>4</v>
      </c>
      <c r="AJ994">
        <v>4</v>
      </c>
      <c r="AK994" t="s">
        <v>194</v>
      </c>
    </row>
    <row r="995" spans="1:37" x14ac:dyDescent="0.25">
      <c r="A995" t="s">
        <v>657</v>
      </c>
      <c r="B995" t="s">
        <v>64</v>
      </c>
      <c r="C995" t="s">
        <v>406</v>
      </c>
      <c r="D995" t="s">
        <v>1877</v>
      </c>
      <c r="E995" t="s">
        <v>1879</v>
      </c>
      <c r="F995" t="s">
        <v>2277</v>
      </c>
      <c r="G995" t="s">
        <v>1868</v>
      </c>
      <c r="H995" t="s">
        <v>1869</v>
      </c>
      <c r="I995" t="s">
        <v>1883</v>
      </c>
      <c r="J995" t="s">
        <v>1866</v>
      </c>
      <c r="K995" t="s">
        <v>1873</v>
      </c>
      <c r="L995" t="s">
        <v>1873</v>
      </c>
      <c r="M995" t="s">
        <v>1873</v>
      </c>
      <c r="N995" t="s">
        <v>1873</v>
      </c>
      <c r="O995" t="s">
        <v>1873</v>
      </c>
      <c r="P995" t="s">
        <v>1873</v>
      </c>
      <c r="Q995" t="s">
        <v>1873</v>
      </c>
      <c r="R995" t="s">
        <v>1873</v>
      </c>
      <c r="S995" t="s">
        <v>1866</v>
      </c>
      <c r="T995" t="s">
        <v>2748</v>
      </c>
      <c r="U995" t="s">
        <v>1877</v>
      </c>
      <c r="V995" t="s">
        <v>1877</v>
      </c>
      <c r="W995">
        <v>1</v>
      </c>
      <c r="X995">
        <v>4</v>
      </c>
      <c r="Y995">
        <v>1</v>
      </c>
      <c r="Z995">
        <v>2</v>
      </c>
      <c r="AA995">
        <v>2</v>
      </c>
      <c r="AB995">
        <v>3</v>
      </c>
      <c r="AC995">
        <v>3</v>
      </c>
      <c r="AD995">
        <v>3</v>
      </c>
      <c r="AE995">
        <v>3</v>
      </c>
      <c r="AF995">
        <v>3</v>
      </c>
      <c r="AG995">
        <v>3</v>
      </c>
      <c r="AH995">
        <v>3</v>
      </c>
      <c r="AI995">
        <v>3</v>
      </c>
      <c r="AJ995">
        <v>3</v>
      </c>
      <c r="AK995" t="s">
        <v>657</v>
      </c>
    </row>
    <row r="996" spans="1:37" x14ac:dyDescent="0.25">
      <c r="A996" t="s">
        <v>657</v>
      </c>
      <c r="B996" t="s">
        <v>64</v>
      </c>
      <c r="C996" t="s">
        <v>406</v>
      </c>
      <c r="D996" t="s">
        <v>1877</v>
      </c>
      <c r="E996" t="s">
        <v>1884</v>
      </c>
      <c r="F996" t="s">
        <v>2749</v>
      </c>
      <c r="G996" t="s">
        <v>1878</v>
      </c>
      <c r="H996" t="s">
        <v>1869</v>
      </c>
      <c r="I996" t="s">
        <v>1870</v>
      </c>
      <c r="J996" t="s">
        <v>1882</v>
      </c>
      <c r="K996" t="s">
        <v>1871</v>
      </c>
      <c r="L996" t="s">
        <v>1872</v>
      </c>
      <c r="M996" t="s">
        <v>1873</v>
      </c>
      <c r="N996" t="s">
        <v>1873</v>
      </c>
      <c r="O996" t="s">
        <v>1874</v>
      </c>
      <c r="P996" t="s">
        <v>1873</v>
      </c>
      <c r="Q996" t="s">
        <v>1873</v>
      </c>
      <c r="R996" t="s">
        <v>1872</v>
      </c>
      <c r="S996" t="s">
        <v>1866</v>
      </c>
      <c r="T996" t="s">
        <v>1945</v>
      </c>
      <c r="U996" t="s">
        <v>1876</v>
      </c>
      <c r="V996" t="s">
        <v>1877</v>
      </c>
      <c r="W996">
        <v>1</v>
      </c>
      <c r="X996">
        <v>3</v>
      </c>
      <c r="Y996">
        <v>1</v>
      </c>
      <c r="Z996">
        <v>2</v>
      </c>
      <c r="AA996">
        <v>3</v>
      </c>
      <c r="AB996">
        <v>2</v>
      </c>
      <c r="AC996">
        <v>5</v>
      </c>
      <c r="AD996">
        <v>4</v>
      </c>
      <c r="AE996">
        <v>3</v>
      </c>
      <c r="AF996">
        <v>3</v>
      </c>
      <c r="AG996">
        <v>2</v>
      </c>
      <c r="AH996">
        <v>3</v>
      </c>
      <c r="AI996">
        <v>3</v>
      </c>
      <c r="AJ996">
        <v>4</v>
      </c>
      <c r="AK996" t="s">
        <v>657</v>
      </c>
    </row>
    <row r="997" spans="1:37" x14ac:dyDescent="0.25">
      <c r="A997" t="s">
        <v>195</v>
      </c>
      <c r="B997" t="s">
        <v>65</v>
      </c>
      <c r="C997" t="s">
        <v>365</v>
      </c>
      <c r="D997" t="s">
        <v>1866</v>
      </c>
      <c r="E997" t="s">
        <v>1879</v>
      </c>
      <c r="F997" t="s">
        <v>2741</v>
      </c>
      <c r="G997" t="s">
        <v>1868</v>
      </c>
      <c r="H997" t="s">
        <v>1869</v>
      </c>
      <c r="I997" t="s">
        <v>1870</v>
      </c>
      <c r="J997" t="s">
        <v>1882</v>
      </c>
      <c r="K997" t="s">
        <v>1872</v>
      </c>
      <c r="L997" t="s">
        <v>1872</v>
      </c>
      <c r="M997" t="s">
        <v>1872</v>
      </c>
      <c r="N997" t="s">
        <v>1872</v>
      </c>
      <c r="O997" t="s">
        <v>1872</v>
      </c>
      <c r="P997" t="s">
        <v>1872</v>
      </c>
      <c r="Q997" t="s">
        <v>1872</v>
      </c>
      <c r="R997" t="s">
        <v>1872</v>
      </c>
      <c r="S997" t="s">
        <v>1866</v>
      </c>
      <c r="T997" t="s">
        <v>2750</v>
      </c>
      <c r="U997" t="s">
        <v>1877</v>
      </c>
      <c r="V997" t="s">
        <v>1877</v>
      </c>
      <c r="W997">
        <v>0</v>
      </c>
      <c r="X997">
        <v>4</v>
      </c>
      <c r="Y997">
        <v>1</v>
      </c>
      <c r="Z997">
        <v>2</v>
      </c>
      <c r="AA997">
        <v>2</v>
      </c>
      <c r="AB997">
        <v>3</v>
      </c>
      <c r="AC997">
        <v>4</v>
      </c>
      <c r="AD997">
        <v>4</v>
      </c>
      <c r="AE997">
        <v>4</v>
      </c>
      <c r="AF997">
        <v>4</v>
      </c>
      <c r="AG997">
        <v>4</v>
      </c>
      <c r="AH997">
        <v>4</v>
      </c>
      <c r="AI997">
        <v>4</v>
      </c>
      <c r="AJ997">
        <v>4</v>
      </c>
      <c r="AK997" t="s">
        <v>195</v>
      </c>
    </row>
    <row r="998" spans="1:37" x14ac:dyDescent="0.25">
      <c r="A998" t="s">
        <v>198</v>
      </c>
      <c r="B998" t="s">
        <v>69</v>
      </c>
      <c r="C998" t="s">
        <v>406</v>
      </c>
      <c r="D998" t="s">
        <v>1877</v>
      </c>
      <c r="E998" t="s">
        <v>1879</v>
      </c>
      <c r="F998" t="s">
        <v>2199</v>
      </c>
      <c r="G998" t="s">
        <v>1868</v>
      </c>
      <c r="H998" t="s">
        <v>1869</v>
      </c>
      <c r="I998" t="s">
        <v>1870</v>
      </c>
      <c r="J998" t="s">
        <v>1866</v>
      </c>
      <c r="K998" t="s">
        <v>1873</v>
      </c>
      <c r="L998" t="s">
        <v>1873</v>
      </c>
      <c r="M998" t="s">
        <v>1873</v>
      </c>
      <c r="N998" t="s">
        <v>1873</v>
      </c>
      <c r="O998" t="s">
        <v>1873</v>
      </c>
      <c r="P998" t="s">
        <v>1873</v>
      </c>
      <c r="Q998" t="s">
        <v>1873</v>
      </c>
      <c r="R998" t="s">
        <v>1873</v>
      </c>
      <c r="S998" t="s">
        <v>1866</v>
      </c>
      <c r="T998" t="s">
        <v>1945</v>
      </c>
      <c r="U998" t="s">
        <v>1876</v>
      </c>
      <c r="V998" t="s">
        <v>1877</v>
      </c>
      <c r="W998">
        <v>1</v>
      </c>
      <c r="X998">
        <v>4</v>
      </c>
      <c r="Y998">
        <v>1</v>
      </c>
      <c r="Z998">
        <v>2</v>
      </c>
      <c r="AA998">
        <v>2</v>
      </c>
      <c r="AB998">
        <v>2</v>
      </c>
      <c r="AC998">
        <v>3</v>
      </c>
      <c r="AD998">
        <v>3</v>
      </c>
      <c r="AE998">
        <v>3</v>
      </c>
      <c r="AF998">
        <v>3</v>
      </c>
      <c r="AG998">
        <v>3</v>
      </c>
      <c r="AH998">
        <v>3</v>
      </c>
      <c r="AI998">
        <v>3</v>
      </c>
      <c r="AJ998">
        <v>3</v>
      </c>
      <c r="AK998" t="s">
        <v>198</v>
      </c>
    </row>
    <row r="999" spans="1:37" x14ac:dyDescent="0.25">
      <c r="A999" t="s">
        <v>198</v>
      </c>
      <c r="B999" t="s">
        <v>69</v>
      </c>
      <c r="C999" t="s">
        <v>406</v>
      </c>
      <c r="D999" t="s">
        <v>1877</v>
      </c>
      <c r="E999" t="s">
        <v>1884</v>
      </c>
      <c r="F999" t="s">
        <v>2246</v>
      </c>
      <c r="G999" t="s">
        <v>1868</v>
      </c>
      <c r="H999" t="s">
        <v>1885</v>
      </c>
      <c r="I999" t="s">
        <v>1870</v>
      </c>
      <c r="J999" t="s">
        <v>1866</v>
      </c>
      <c r="K999" t="s">
        <v>1872</v>
      </c>
      <c r="L999" t="s">
        <v>1873</v>
      </c>
      <c r="M999" t="s">
        <v>1872</v>
      </c>
      <c r="N999" t="s">
        <v>1875</v>
      </c>
      <c r="O999" t="s">
        <v>1872</v>
      </c>
      <c r="P999" t="s">
        <v>1872</v>
      </c>
      <c r="Q999" t="s">
        <v>1874</v>
      </c>
      <c r="R999" t="s">
        <v>1872</v>
      </c>
      <c r="S999" t="s">
        <v>1866</v>
      </c>
      <c r="T999" t="s">
        <v>1945</v>
      </c>
      <c r="U999" t="s">
        <v>1876</v>
      </c>
      <c r="V999" t="s">
        <v>1877</v>
      </c>
      <c r="W999">
        <v>1</v>
      </c>
      <c r="X999">
        <v>3</v>
      </c>
      <c r="Y999">
        <v>1</v>
      </c>
      <c r="Z999">
        <v>1</v>
      </c>
      <c r="AA999">
        <v>2</v>
      </c>
      <c r="AB999">
        <v>2</v>
      </c>
      <c r="AC999">
        <v>4</v>
      </c>
      <c r="AD999">
        <v>3</v>
      </c>
      <c r="AE999">
        <v>4</v>
      </c>
      <c r="AF999">
        <v>1</v>
      </c>
      <c r="AG999">
        <v>4</v>
      </c>
      <c r="AH999">
        <v>4</v>
      </c>
      <c r="AI999">
        <v>2</v>
      </c>
      <c r="AJ999">
        <v>4</v>
      </c>
      <c r="AK999" t="s">
        <v>198</v>
      </c>
    </row>
    <row r="1000" spans="1:37" x14ac:dyDescent="0.25">
      <c r="A1000" t="s">
        <v>198</v>
      </c>
      <c r="B1000" t="s">
        <v>69</v>
      </c>
      <c r="C1000" t="s">
        <v>406</v>
      </c>
      <c r="D1000" t="s">
        <v>1877</v>
      </c>
      <c r="E1000" t="s">
        <v>1879</v>
      </c>
      <c r="F1000" t="s">
        <v>2199</v>
      </c>
      <c r="G1000" t="s">
        <v>1878</v>
      </c>
      <c r="H1000" t="s">
        <v>1869</v>
      </c>
      <c r="I1000" t="s">
        <v>1870</v>
      </c>
      <c r="J1000" t="s">
        <v>1866</v>
      </c>
      <c r="K1000" t="s">
        <v>1872</v>
      </c>
      <c r="L1000" t="s">
        <v>1872</v>
      </c>
      <c r="M1000" t="s">
        <v>1872</v>
      </c>
      <c r="N1000" t="s">
        <v>1872</v>
      </c>
      <c r="O1000" t="s">
        <v>1872</v>
      </c>
      <c r="P1000" t="s">
        <v>1872</v>
      </c>
      <c r="Q1000" t="s">
        <v>1872</v>
      </c>
      <c r="R1000" t="s">
        <v>1872</v>
      </c>
      <c r="S1000" t="s">
        <v>1866</v>
      </c>
      <c r="T1000" t="s">
        <v>1945</v>
      </c>
      <c r="U1000" t="s">
        <v>1876</v>
      </c>
      <c r="V1000" t="s">
        <v>1877</v>
      </c>
      <c r="W1000">
        <v>1</v>
      </c>
      <c r="X1000">
        <v>4</v>
      </c>
      <c r="Y1000">
        <v>1</v>
      </c>
      <c r="Z1000">
        <v>2</v>
      </c>
      <c r="AA1000">
        <v>3</v>
      </c>
      <c r="AB1000">
        <v>2</v>
      </c>
      <c r="AC1000">
        <v>4</v>
      </c>
      <c r="AD1000">
        <v>4</v>
      </c>
      <c r="AE1000">
        <v>4</v>
      </c>
      <c r="AF1000">
        <v>4</v>
      </c>
      <c r="AG1000">
        <v>4</v>
      </c>
      <c r="AH1000">
        <v>4</v>
      </c>
      <c r="AI1000">
        <v>4</v>
      </c>
      <c r="AJ1000">
        <v>4</v>
      </c>
      <c r="AK1000" t="s">
        <v>198</v>
      </c>
    </row>
    <row r="1001" spans="1:37" x14ac:dyDescent="0.25">
      <c r="A1001" t="s">
        <v>1635</v>
      </c>
      <c r="B1001" t="s">
        <v>69</v>
      </c>
      <c r="C1001" t="s">
        <v>526</v>
      </c>
      <c r="D1001" t="s">
        <v>1877</v>
      </c>
      <c r="E1001" t="s">
        <v>1894</v>
      </c>
      <c r="F1001" t="s">
        <v>2751</v>
      </c>
      <c r="G1001" t="s">
        <v>1878</v>
      </c>
      <c r="H1001" t="s">
        <v>1869</v>
      </c>
      <c r="I1001" t="s">
        <v>1881</v>
      </c>
      <c r="J1001" t="s">
        <v>1886</v>
      </c>
      <c r="K1001" t="s">
        <v>1872</v>
      </c>
      <c r="L1001" t="s">
        <v>1872</v>
      </c>
      <c r="M1001" t="s">
        <v>1871</v>
      </c>
      <c r="N1001" t="s">
        <v>1873</v>
      </c>
      <c r="O1001" t="s">
        <v>1874</v>
      </c>
      <c r="P1001" t="s">
        <v>1873</v>
      </c>
      <c r="Q1001" t="s">
        <v>1872</v>
      </c>
      <c r="R1001" t="s">
        <v>1875</v>
      </c>
      <c r="S1001" t="s">
        <v>1866</v>
      </c>
      <c r="T1001" t="s">
        <v>2752</v>
      </c>
      <c r="U1001" t="s">
        <v>1877</v>
      </c>
      <c r="V1001" t="s">
        <v>1877</v>
      </c>
      <c r="W1001">
        <v>1</v>
      </c>
      <c r="X1001">
        <v>1</v>
      </c>
      <c r="Y1001">
        <v>1</v>
      </c>
      <c r="Z1001">
        <v>2</v>
      </c>
      <c r="AA1001">
        <v>3</v>
      </c>
      <c r="AB1001">
        <v>3</v>
      </c>
      <c r="AC1001">
        <v>4</v>
      </c>
      <c r="AD1001">
        <v>4</v>
      </c>
      <c r="AE1001">
        <v>5</v>
      </c>
      <c r="AF1001">
        <v>3</v>
      </c>
      <c r="AG1001">
        <v>2</v>
      </c>
      <c r="AH1001">
        <v>3</v>
      </c>
      <c r="AI1001">
        <v>4</v>
      </c>
      <c r="AJ1001">
        <v>1</v>
      </c>
      <c r="AK1001" t="s">
        <v>1635</v>
      </c>
    </row>
    <row r="1002" spans="1:37" x14ac:dyDescent="0.25">
      <c r="A1002" t="s">
        <v>1635</v>
      </c>
      <c r="B1002" t="s">
        <v>69</v>
      </c>
      <c r="C1002" t="s">
        <v>526</v>
      </c>
      <c r="D1002" t="s">
        <v>1877</v>
      </c>
      <c r="E1002" t="s">
        <v>1884</v>
      </c>
      <c r="F1002" t="s">
        <v>2290</v>
      </c>
      <c r="G1002" t="s">
        <v>1888</v>
      </c>
      <c r="H1002" t="s">
        <v>1869</v>
      </c>
      <c r="I1002" t="s">
        <v>1883</v>
      </c>
      <c r="J1002" t="s">
        <v>1886</v>
      </c>
      <c r="K1002" t="s">
        <v>1871</v>
      </c>
      <c r="L1002" t="s">
        <v>1872</v>
      </c>
      <c r="M1002" t="s">
        <v>1873</v>
      </c>
      <c r="N1002" t="s">
        <v>1874</v>
      </c>
      <c r="O1002" t="s">
        <v>1875</v>
      </c>
      <c r="P1002" t="s">
        <v>1874</v>
      </c>
      <c r="Q1002" t="s">
        <v>1873</v>
      </c>
      <c r="R1002" t="s">
        <v>1872</v>
      </c>
      <c r="S1002" t="s">
        <v>1866</v>
      </c>
      <c r="T1002" t="s">
        <v>1945</v>
      </c>
      <c r="U1002" t="s">
        <v>1877</v>
      </c>
      <c r="V1002" t="s">
        <v>1877</v>
      </c>
      <c r="W1002">
        <v>1</v>
      </c>
      <c r="X1002">
        <v>3</v>
      </c>
      <c r="Y1002">
        <v>1</v>
      </c>
      <c r="Z1002">
        <v>2</v>
      </c>
      <c r="AA1002">
        <v>1</v>
      </c>
      <c r="AB1002">
        <v>3</v>
      </c>
      <c r="AC1002">
        <v>5</v>
      </c>
      <c r="AD1002">
        <v>4</v>
      </c>
      <c r="AE1002">
        <v>3</v>
      </c>
      <c r="AF1002">
        <v>2</v>
      </c>
      <c r="AG1002">
        <v>1</v>
      </c>
      <c r="AH1002">
        <v>2</v>
      </c>
      <c r="AI1002">
        <v>3</v>
      </c>
      <c r="AJ1002">
        <v>4</v>
      </c>
      <c r="AK1002" t="s">
        <v>1635</v>
      </c>
    </row>
    <row r="1003" spans="1:37" x14ac:dyDescent="0.25">
      <c r="A1003" t="s">
        <v>1638</v>
      </c>
      <c r="B1003" t="s">
        <v>69</v>
      </c>
      <c r="C1003" t="s">
        <v>532</v>
      </c>
      <c r="D1003" t="s">
        <v>1877</v>
      </c>
      <c r="E1003" t="s">
        <v>1867</v>
      </c>
      <c r="F1003" t="s">
        <v>2196</v>
      </c>
      <c r="G1003" t="s">
        <v>1878</v>
      </c>
      <c r="H1003" t="s">
        <v>1869</v>
      </c>
      <c r="I1003" t="s">
        <v>1870</v>
      </c>
      <c r="J1003" t="s">
        <v>1886</v>
      </c>
      <c r="K1003" t="s">
        <v>1872</v>
      </c>
      <c r="L1003" t="s">
        <v>1872</v>
      </c>
      <c r="M1003" t="s">
        <v>1872</v>
      </c>
      <c r="N1003" t="s">
        <v>1873</v>
      </c>
      <c r="O1003" t="s">
        <v>1873</v>
      </c>
      <c r="P1003" t="s">
        <v>1873</v>
      </c>
      <c r="Q1003" t="s">
        <v>1872</v>
      </c>
      <c r="R1003" t="s">
        <v>1872</v>
      </c>
      <c r="S1003" t="s">
        <v>1866</v>
      </c>
      <c r="T1003" t="s">
        <v>2753</v>
      </c>
      <c r="U1003" t="s">
        <v>1877</v>
      </c>
      <c r="V1003" t="s">
        <v>1877</v>
      </c>
      <c r="W1003">
        <v>1</v>
      </c>
      <c r="X1003">
        <v>5</v>
      </c>
      <c r="Y1003">
        <v>1</v>
      </c>
      <c r="Z1003">
        <v>2</v>
      </c>
      <c r="AA1003">
        <v>3</v>
      </c>
      <c r="AB1003">
        <v>3</v>
      </c>
      <c r="AC1003">
        <v>4</v>
      </c>
      <c r="AD1003">
        <v>4</v>
      </c>
      <c r="AE1003">
        <v>4</v>
      </c>
      <c r="AF1003">
        <v>3</v>
      </c>
      <c r="AG1003">
        <v>3</v>
      </c>
      <c r="AH1003">
        <v>3</v>
      </c>
      <c r="AI1003">
        <v>4</v>
      </c>
      <c r="AJ1003">
        <v>4</v>
      </c>
      <c r="AK1003" t="s">
        <v>1638</v>
      </c>
    </row>
    <row r="1004" spans="1:37" x14ac:dyDescent="0.25">
      <c r="A1004" t="s">
        <v>1647</v>
      </c>
      <c r="B1004" t="s">
        <v>72</v>
      </c>
      <c r="C1004" t="s">
        <v>365</v>
      </c>
      <c r="D1004" t="s">
        <v>1877</v>
      </c>
      <c r="E1004" t="s">
        <v>1879</v>
      </c>
      <c r="F1004" t="s">
        <v>2741</v>
      </c>
      <c r="G1004" t="s">
        <v>1868</v>
      </c>
      <c r="H1004" t="s">
        <v>1880</v>
      </c>
      <c r="I1004" t="s">
        <v>1870</v>
      </c>
      <c r="J1004" t="s">
        <v>1882</v>
      </c>
      <c r="K1004" t="s">
        <v>1872</v>
      </c>
      <c r="L1004" t="s">
        <v>1872</v>
      </c>
      <c r="M1004" t="s">
        <v>1872</v>
      </c>
      <c r="N1004" t="s">
        <v>1872</v>
      </c>
      <c r="O1004" t="s">
        <v>1872</v>
      </c>
      <c r="P1004" t="s">
        <v>1872</v>
      </c>
      <c r="Q1004" t="s">
        <v>1872</v>
      </c>
      <c r="R1004" t="s">
        <v>1872</v>
      </c>
      <c r="S1004" t="s">
        <v>1866</v>
      </c>
      <c r="T1004" t="s">
        <v>2754</v>
      </c>
      <c r="U1004" t="s">
        <v>1877</v>
      </c>
      <c r="V1004" t="s">
        <v>1866</v>
      </c>
      <c r="W1004">
        <v>1</v>
      </c>
      <c r="X1004">
        <v>4</v>
      </c>
      <c r="Y1004">
        <v>1</v>
      </c>
      <c r="Z1004">
        <v>3</v>
      </c>
      <c r="AA1004">
        <v>2</v>
      </c>
      <c r="AB1004">
        <v>3</v>
      </c>
      <c r="AC1004">
        <v>4</v>
      </c>
      <c r="AD1004">
        <v>4</v>
      </c>
      <c r="AE1004">
        <v>4</v>
      </c>
      <c r="AF1004">
        <v>4</v>
      </c>
      <c r="AG1004">
        <v>4</v>
      </c>
      <c r="AH1004">
        <v>4</v>
      </c>
      <c r="AI1004">
        <v>4</v>
      </c>
      <c r="AJ1004">
        <v>4</v>
      </c>
      <c r="AK1004" t="s">
        <v>1647</v>
      </c>
    </row>
    <row r="1005" spans="1:37" x14ac:dyDescent="0.25">
      <c r="A1005" t="s">
        <v>1650</v>
      </c>
      <c r="B1005" t="s">
        <v>72</v>
      </c>
      <c r="C1005" t="s">
        <v>372</v>
      </c>
      <c r="D1005" t="s">
        <v>1877</v>
      </c>
      <c r="E1005" t="s">
        <v>1879</v>
      </c>
      <c r="F1005" t="s">
        <v>2755</v>
      </c>
      <c r="G1005" t="s">
        <v>1888</v>
      </c>
      <c r="H1005" t="s">
        <v>1887</v>
      </c>
      <c r="I1005" t="s">
        <v>1883</v>
      </c>
      <c r="J1005" t="s">
        <v>1882</v>
      </c>
      <c r="K1005" t="s">
        <v>1872</v>
      </c>
      <c r="L1005" t="s">
        <v>1873</v>
      </c>
      <c r="M1005" t="s">
        <v>1872</v>
      </c>
      <c r="N1005" t="s">
        <v>1872</v>
      </c>
      <c r="O1005" t="s">
        <v>1872</v>
      </c>
      <c r="P1005" t="s">
        <v>1872</v>
      </c>
      <c r="Q1005" t="s">
        <v>1872</v>
      </c>
      <c r="R1005" t="s">
        <v>1872</v>
      </c>
      <c r="S1005" t="s">
        <v>1866</v>
      </c>
      <c r="T1005" t="s">
        <v>1945</v>
      </c>
      <c r="U1005" t="s">
        <v>1876</v>
      </c>
      <c r="V1005" t="s">
        <v>1877</v>
      </c>
      <c r="W1005">
        <v>1</v>
      </c>
      <c r="X1005">
        <v>4</v>
      </c>
      <c r="Y1005">
        <v>1</v>
      </c>
      <c r="AA1005">
        <v>1</v>
      </c>
      <c r="AB1005">
        <v>2</v>
      </c>
      <c r="AC1005">
        <v>4</v>
      </c>
      <c r="AD1005">
        <v>3</v>
      </c>
      <c r="AE1005">
        <v>4</v>
      </c>
      <c r="AF1005">
        <v>4</v>
      </c>
      <c r="AG1005">
        <v>4</v>
      </c>
      <c r="AH1005">
        <v>4</v>
      </c>
      <c r="AI1005">
        <v>4</v>
      </c>
      <c r="AJ1005">
        <v>4</v>
      </c>
      <c r="AK1005" t="s">
        <v>1650</v>
      </c>
    </row>
    <row r="1006" spans="1:37" x14ac:dyDescent="0.25">
      <c r="A1006" t="s">
        <v>1652</v>
      </c>
      <c r="B1006" t="s">
        <v>72</v>
      </c>
      <c r="C1006" t="s">
        <v>406</v>
      </c>
      <c r="D1006" t="s">
        <v>1866</v>
      </c>
      <c r="E1006" t="s">
        <v>1884</v>
      </c>
      <c r="F1006" t="s">
        <v>2694</v>
      </c>
      <c r="G1006" t="s">
        <v>1878</v>
      </c>
      <c r="H1006" t="s">
        <v>1869</v>
      </c>
      <c r="I1006" t="s">
        <v>1870</v>
      </c>
      <c r="J1006" t="s">
        <v>1882</v>
      </c>
      <c r="K1006" t="s">
        <v>1873</v>
      </c>
      <c r="L1006" t="s">
        <v>1873</v>
      </c>
      <c r="M1006" t="s">
        <v>1872</v>
      </c>
      <c r="N1006" t="s">
        <v>1873</v>
      </c>
      <c r="O1006" t="s">
        <v>1873</v>
      </c>
      <c r="P1006" t="s">
        <v>1872</v>
      </c>
      <c r="Q1006" t="s">
        <v>1872</v>
      </c>
      <c r="R1006" t="s">
        <v>1872</v>
      </c>
      <c r="S1006" t="s">
        <v>1866</v>
      </c>
      <c r="U1006" t="s">
        <v>1877</v>
      </c>
      <c r="V1006" t="s">
        <v>1877</v>
      </c>
      <c r="W1006">
        <v>0</v>
      </c>
      <c r="X1006">
        <v>3</v>
      </c>
      <c r="Y1006">
        <v>1</v>
      </c>
      <c r="Z1006">
        <v>2</v>
      </c>
      <c r="AA1006">
        <v>3</v>
      </c>
      <c r="AB1006">
        <v>3</v>
      </c>
      <c r="AC1006">
        <v>3</v>
      </c>
      <c r="AD1006">
        <v>3</v>
      </c>
      <c r="AE1006">
        <v>4</v>
      </c>
      <c r="AF1006">
        <v>3</v>
      </c>
      <c r="AG1006">
        <v>3</v>
      </c>
      <c r="AH1006">
        <v>4</v>
      </c>
      <c r="AI1006">
        <v>4</v>
      </c>
      <c r="AJ1006">
        <v>4</v>
      </c>
      <c r="AK1006" t="s">
        <v>1652</v>
      </c>
    </row>
    <row r="1007" spans="1:37" x14ac:dyDescent="0.25">
      <c r="A1007" t="s">
        <v>1653</v>
      </c>
      <c r="B1007" t="s">
        <v>72</v>
      </c>
      <c r="C1007" t="s">
        <v>598</v>
      </c>
      <c r="D1007" t="s">
        <v>1866</v>
      </c>
      <c r="E1007" t="s">
        <v>1867</v>
      </c>
      <c r="F1007" t="s">
        <v>2218</v>
      </c>
      <c r="G1007" t="s">
        <v>1868</v>
      </c>
      <c r="H1007" t="s">
        <v>1869</v>
      </c>
      <c r="I1007" t="s">
        <v>1883</v>
      </c>
      <c r="J1007" t="s">
        <v>1882</v>
      </c>
      <c r="K1007" t="s">
        <v>1872</v>
      </c>
      <c r="L1007" t="s">
        <v>1872</v>
      </c>
      <c r="M1007" t="s">
        <v>1872</v>
      </c>
      <c r="N1007" t="s">
        <v>1872</v>
      </c>
      <c r="O1007" t="s">
        <v>1872</v>
      </c>
      <c r="P1007" t="s">
        <v>1872</v>
      </c>
      <c r="Q1007" t="s">
        <v>1872</v>
      </c>
      <c r="R1007" t="s">
        <v>1872</v>
      </c>
      <c r="S1007" t="s">
        <v>1866</v>
      </c>
      <c r="T1007" t="s">
        <v>1945</v>
      </c>
      <c r="U1007" t="s">
        <v>1877</v>
      </c>
      <c r="V1007" t="s">
        <v>1877</v>
      </c>
      <c r="W1007">
        <v>0</v>
      </c>
      <c r="X1007">
        <v>5</v>
      </c>
      <c r="Y1007">
        <v>1</v>
      </c>
      <c r="Z1007">
        <v>2</v>
      </c>
      <c r="AA1007">
        <v>2</v>
      </c>
      <c r="AB1007">
        <v>3</v>
      </c>
      <c r="AC1007">
        <v>4</v>
      </c>
      <c r="AD1007">
        <v>4</v>
      </c>
      <c r="AE1007">
        <v>4</v>
      </c>
      <c r="AF1007">
        <v>4</v>
      </c>
      <c r="AG1007">
        <v>4</v>
      </c>
      <c r="AH1007">
        <v>4</v>
      </c>
      <c r="AI1007">
        <v>4</v>
      </c>
      <c r="AJ1007">
        <v>4</v>
      </c>
      <c r="AK1007" t="s">
        <v>1653</v>
      </c>
    </row>
    <row r="1008" spans="1:37" x14ac:dyDescent="0.25">
      <c r="A1008" t="s">
        <v>199</v>
      </c>
      <c r="B1008" t="s">
        <v>73</v>
      </c>
      <c r="C1008" t="s">
        <v>450</v>
      </c>
      <c r="D1008" t="s">
        <v>1877</v>
      </c>
      <c r="E1008" t="s">
        <v>1884</v>
      </c>
      <c r="F1008" t="s">
        <v>2226</v>
      </c>
      <c r="G1008" t="s">
        <v>1878</v>
      </c>
      <c r="H1008" t="s">
        <v>1880</v>
      </c>
      <c r="I1008" t="s">
        <v>1870</v>
      </c>
      <c r="J1008" t="s">
        <v>1882</v>
      </c>
      <c r="K1008" t="s">
        <v>1872</v>
      </c>
      <c r="L1008" t="s">
        <v>1872</v>
      </c>
      <c r="M1008" t="s">
        <v>1873</v>
      </c>
      <c r="N1008" t="s">
        <v>1872</v>
      </c>
      <c r="O1008" t="s">
        <v>1874</v>
      </c>
      <c r="P1008" t="s">
        <v>1871</v>
      </c>
      <c r="Q1008" t="s">
        <v>1872</v>
      </c>
      <c r="R1008" t="s">
        <v>1872</v>
      </c>
      <c r="S1008" t="s">
        <v>1866</v>
      </c>
      <c r="U1008" t="s">
        <v>1877</v>
      </c>
      <c r="V1008" t="s">
        <v>1877</v>
      </c>
      <c r="W1008">
        <v>1</v>
      </c>
      <c r="X1008">
        <v>3</v>
      </c>
      <c r="Y1008">
        <v>1</v>
      </c>
      <c r="Z1008">
        <v>3</v>
      </c>
      <c r="AA1008">
        <v>3</v>
      </c>
      <c r="AB1008">
        <v>3</v>
      </c>
      <c r="AC1008">
        <v>4</v>
      </c>
      <c r="AD1008">
        <v>4</v>
      </c>
      <c r="AE1008">
        <v>3</v>
      </c>
      <c r="AF1008">
        <v>4</v>
      </c>
      <c r="AG1008">
        <v>2</v>
      </c>
      <c r="AH1008">
        <v>5</v>
      </c>
      <c r="AI1008">
        <v>4</v>
      </c>
      <c r="AJ1008">
        <v>4</v>
      </c>
      <c r="AK1008" t="s">
        <v>199</v>
      </c>
    </row>
    <row r="1009" spans="1:37" x14ac:dyDescent="0.25">
      <c r="A1009" t="s">
        <v>1661</v>
      </c>
      <c r="B1009" t="s">
        <v>73</v>
      </c>
      <c r="C1009" t="s">
        <v>454</v>
      </c>
      <c r="D1009" t="s">
        <v>1877</v>
      </c>
      <c r="E1009" t="s">
        <v>1867</v>
      </c>
      <c r="F1009" t="s">
        <v>2756</v>
      </c>
      <c r="G1009" t="s">
        <v>1878</v>
      </c>
      <c r="H1009" t="s">
        <v>1880</v>
      </c>
      <c r="I1009" t="s">
        <v>1870</v>
      </c>
      <c r="J1009" t="s">
        <v>1882</v>
      </c>
      <c r="K1009" t="s">
        <v>1871</v>
      </c>
      <c r="L1009" t="s">
        <v>1872</v>
      </c>
      <c r="M1009" t="s">
        <v>1872</v>
      </c>
      <c r="N1009" t="s">
        <v>1873</v>
      </c>
      <c r="O1009" t="s">
        <v>1873</v>
      </c>
      <c r="P1009" t="s">
        <v>1871</v>
      </c>
      <c r="Q1009" t="s">
        <v>1872</v>
      </c>
      <c r="R1009" t="s">
        <v>1872</v>
      </c>
      <c r="S1009" t="s">
        <v>1866</v>
      </c>
      <c r="T1009" t="s">
        <v>1903</v>
      </c>
      <c r="U1009" t="s">
        <v>1877</v>
      </c>
      <c r="V1009" t="s">
        <v>1877</v>
      </c>
      <c r="W1009">
        <v>1</v>
      </c>
      <c r="X1009">
        <v>5</v>
      </c>
      <c r="Y1009">
        <v>1</v>
      </c>
      <c r="Z1009">
        <v>3</v>
      </c>
      <c r="AA1009">
        <v>3</v>
      </c>
      <c r="AB1009">
        <v>3</v>
      </c>
      <c r="AC1009">
        <v>5</v>
      </c>
      <c r="AD1009">
        <v>4</v>
      </c>
      <c r="AE1009">
        <v>4</v>
      </c>
      <c r="AF1009">
        <v>3</v>
      </c>
      <c r="AG1009">
        <v>3</v>
      </c>
      <c r="AH1009">
        <v>5</v>
      </c>
      <c r="AI1009">
        <v>4</v>
      </c>
      <c r="AJ1009">
        <v>4</v>
      </c>
      <c r="AK1009" t="s">
        <v>1661</v>
      </c>
    </row>
    <row r="1010" spans="1:37" x14ac:dyDescent="0.25">
      <c r="A1010" t="s">
        <v>1661</v>
      </c>
      <c r="B1010" t="s">
        <v>73</v>
      </c>
      <c r="C1010" t="s">
        <v>454</v>
      </c>
      <c r="D1010" t="s">
        <v>1866</v>
      </c>
      <c r="E1010" t="s">
        <v>1879</v>
      </c>
      <c r="F1010" t="s">
        <v>2218</v>
      </c>
      <c r="G1010" t="s">
        <v>1868</v>
      </c>
      <c r="H1010" t="s">
        <v>1869</v>
      </c>
      <c r="I1010" t="s">
        <v>1883</v>
      </c>
      <c r="J1010" t="s">
        <v>1866</v>
      </c>
      <c r="K1010" t="s">
        <v>1872</v>
      </c>
      <c r="L1010" t="s">
        <v>1872</v>
      </c>
      <c r="M1010" t="s">
        <v>1872</v>
      </c>
      <c r="N1010" t="s">
        <v>1873</v>
      </c>
      <c r="O1010" t="s">
        <v>1872</v>
      </c>
      <c r="P1010" t="s">
        <v>1871</v>
      </c>
      <c r="Q1010" t="s">
        <v>1872</v>
      </c>
      <c r="R1010" t="s">
        <v>1872</v>
      </c>
      <c r="S1010" t="s">
        <v>1866</v>
      </c>
      <c r="T1010" t="s">
        <v>2757</v>
      </c>
      <c r="U1010" t="s">
        <v>1877</v>
      </c>
      <c r="V1010" t="s">
        <v>1877</v>
      </c>
      <c r="W1010">
        <v>0</v>
      </c>
      <c r="X1010">
        <v>4</v>
      </c>
      <c r="Y1010">
        <v>1</v>
      </c>
      <c r="Z1010">
        <v>2</v>
      </c>
      <c r="AA1010">
        <v>2</v>
      </c>
      <c r="AB1010">
        <v>3</v>
      </c>
      <c r="AC1010">
        <v>4</v>
      </c>
      <c r="AD1010">
        <v>4</v>
      </c>
      <c r="AE1010">
        <v>4</v>
      </c>
      <c r="AF1010">
        <v>3</v>
      </c>
      <c r="AG1010">
        <v>4</v>
      </c>
      <c r="AH1010">
        <v>5</v>
      </c>
      <c r="AI1010">
        <v>4</v>
      </c>
      <c r="AJ1010">
        <v>4</v>
      </c>
      <c r="AK1010" t="s">
        <v>1661</v>
      </c>
    </row>
    <row r="1011" spans="1:37" x14ac:dyDescent="0.25">
      <c r="A1011" t="s">
        <v>739</v>
      </c>
      <c r="B1011" t="s">
        <v>73</v>
      </c>
      <c r="C1011" t="s">
        <v>500</v>
      </c>
      <c r="D1011" t="s">
        <v>1877</v>
      </c>
      <c r="E1011" t="s">
        <v>1884</v>
      </c>
      <c r="F1011" t="s">
        <v>2758</v>
      </c>
      <c r="G1011" t="s">
        <v>1868</v>
      </c>
      <c r="H1011" t="s">
        <v>1880</v>
      </c>
      <c r="I1011" t="s">
        <v>1883</v>
      </c>
      <c r="J1011" t="s">
        <v>1882</v>
      </c>
      <c r="K1011" t="s">
        <v>1872</v>
      </c>
      <c r="L1011" t="s">
        <v>1872</v>
      </c>
      <c r="M1011" t="s">
        <v>1872</v>
      </c>
      <c r="N1011" t="s">
        <v>1872</v>
      </c>
      <c r="O1011" t="s">
        <v>1872</v>
      </c>
      <c r="P1011" t="s">
        <v>1872</v>
      </c>
      <c r="Q1011" t="s">
        <v>1872</v>
      </c>
      <c r="R1011" t="s">
        <v>1872</v>
      </c>
      <c r="S1011" t="s">
        <v>1866</v>
      </c>
      <c r="U1011" t="s">
        <v>1876</v>
      </c>
      <c r="V1011" t="s">
        <v>1877</v>
      </c>
      <c r="W1011">
        <v>1</v>
      </c>
      <c r="X1011">
        <v>3</v>
      </c>
      <c r="Y1011">
        <v>1</v>
      </c>
      <c r="Z1011">
        <v>3</v>
      </c>
      <c r="AA1011">
        <v>2</v>
      </c>
      <c r="AB1011">
        <v>2</v>
      </c>
      <c r="AC1011">
        <v>4</v>
      </c>
      <c r="AD1011">
        <v>4</v>
      </c>
      <c r="AE1011">
        <v>4</v>
      </c>
      <c r="AF1011">
        <v>4</v>
      </c>
      <c r="AG1011">
        <v>4</v>
      </c>
      <c r="AH1011">
        <v>4</v>
      </c>
      <c r="AI1011">
        <v>4</v>
      </c>
      <c r="AJ1011">
        <v>4</v>
      </c>
      <c r="AK1011" t="s">
        <v>739</v>
      </c>
    </row>
    <row r="1012" spans="1:37" x14ac:dyDescent="0.25">
      <c r="A1012" t="s">
        <v>200</v>
      </c>
      <c r="B1012" t="s">
        <v>78</v>
      </c>
      <c r="C1012" t="s">
        <v>406</v>
      </c>
      <c r="D1012" t="s">
        <v>1877</v>
      </c>
      <c r="E1012" t="s">
        <v>1879</v>
      </c>
      <c r="F1012" t="s">
        <v>2199</v>
      </c>
      <c r="G1012" t="s">
        <v>1868</v>
      </c>
      <c r="H1012" t="s">
        <v>1869</v>
      </c>
      <c r="I1012" t="s">
        <v>1870</v>
      </c>
      <c r="J1012" t="s">
        <v>1882</v>
      </c>
      <c r="K1012" t="s">
        <v>1871</v>
      </c>
      <c r="L1012" t="s">
        <v>1872</v>
      </c>
      <c r="M1012" t="s">
        <v>1873</v>
      </c>
      <c r="N1012" t="s">
        <v>1873</v>
      </c>
      <c r="O1012" t="s">
        <v>1874</v>
      </c>
      <c r="P1012" t="s">
        <v>1872</v>
      </c>
      <c r="Q1012" t="s">
        <v>1871</v>
      </c>
      <c r="R1012" t="s">
        <v>1872</v>
      </c>
      <c r="S1012" t="s">
        <v>1866</v>
      </c>
      <c r="T1012" t="s">
        <v>2759</v>
      </c>
      <c r="U1012" t="s">
        <v>1877</v>
      </c>
      <c r="V1012" t="s">
        <v>1877</v>
      </c>
      <c r="W1012">
        <v>1</v>
      </c>
      <c r="X1012">
        <v>4</v>
      </c>
      <c r="Y1012">
        <v>1</v>
      </c>
      <c r="Z1012">
        <v>2</v>
      </c>
      <c r="AA1012">
        <v>2</v>
      </c>
      <c r="AB1012">
        <v>3</v>
      </c>
      <c r="AC1012">
        <v>5</v>
      </c>
      <c r="AD1012">
        <v>4</v>
      </c>
      <c r="AE1012">
        <v>3</v>
      </c>
      <c r="AF1012">
        <v>3</v>
      </c>
      <c r="AG1012">
        <v>2</v>
      </c>
      <c r="AH1012">
        <v>4</v>
      </c>
      <c r="AI1012">
        <v>5</v>
      </c>
      <c r="AJ1012">
        <v>4</v>
      </c>
      <c r="AK1012" t="s">
        <v>200</v>
      </c>
    </row>
    <row r="1013" spans="1:37" x14ac:dyDescent="0.25">
      <c r="A1013" t="s">
        <v>200</v>
      </c>
      <c r="B1013" t="s">
        <v>78</v>
      </c>
      <c r="C1013" t="s">
        <v>406</v>
      </c>
      <c r="D1013" t="s">
        <v>1877</v>
      </c>
      <c r="E1013" t="s">
        <v>1867</v>
      </c>
      <c r="F1013" t="s">
        <v>2199</v>
      </c>
      <c r="G1013" t="s">
        <v>1868</v>
      </c>
      <c r="H1013" t="s">
        <v>1869</v>
      </c>
      <c r="I1013" t="s">
        <v>1883</v>
      </c>
      <c r="J1013" t="s">
        <v>1866</v>
      </c>
      <c r="K1013" t="s">
        <v>1873</v>
      </c>
      <c r="L1013" t="s">
        <v>1873</v>
      </c>
      <c r="M1013" t="s">
        <v>1873</v>
      </c>
      <c r="N1013" t="s">
        <v>1873</v>
      </c>
      <c r="O1013" t="s">
        <v>1873</v>
      </c>
      <c r="P1013" t="s">
        <v>1873</v>
      </c>
      <c r="Q1013" t="s">
        <v>1873</v>
      </c>
      <c r="R1013" t="s">
        <v>1873</v>
      </c>
      <c r="S1013" t="s">
        <v>1866</v>
      </c>
      <c r="T1013" t="s">
        <v>2760</v>
      </c>
      <c r="U1013" t="s">
        <v>1876</v>
      </c>
      <c r="V1013" t="s">
        <v>1877</v>
      </c>
      <c r="W1013">
        <v>1</v>
      </c>
      <c r="X1013">
        <v>5</v>
      </c>
      <c r="Y1013">
        <v>1</v>
      </c>
      <c r="Z1013">
        <v>2</v>
      </c>
      <c r="AA1013">
        <v>2</v>
      </c>
      <c r="AB1013">
        <v>2</v>
      </c>
      <c r="AC1013">
        <v>3</v>
      </c>
      <c r="AD1013">
        <v>3</v>
      </c>
      <c r="AE1013">
        <v>3</v>
      </c>
      <c r="AF1013">
        <v>3</v>
      </c>
      <c r="AG1013">
        <v>3</v>
      </c>
      <c r="AH1013">
        <v>3</v>
      </c>
      <c r="AI1013">
        <v>3</v>
      </c>
      <c r="AJ1013">
        <v>3</v>
      </c>
      <c r="AK1013" t="s">
        <v>200</v>
      </c>
    </row>
    <row r="1014" spans="1:37" x14ac:dyDescent="0.25">
      <c r="A1014" t="s">
        <v>696</v>
      </c>
      <c r="B1014" t="s">
        <v>78</v>
      </c>
      <c r="C1014" t="s">
        <v>598</v>
      </c>
      <c r="D1014" t="s">
        <v>1877</v>
      </c>
      <c r="E1014" t="s">
        <v>1879</v>
      </c>
      <c r="F1014" t="s">
        <v>2329</v>
      </c>
      <c r="G1014" t="s">
        <v>1888</v>
      </c>
      <c r="H1014" t="s">
        <v>1869</v>
      </c>
      <c r="I1014" t="s">
        <v>1870</v>
      </c>
      <c r="J1014" t="s">
        <v>1882</v>
      </c>
      <c r="K1014" t="s">
        <v>1872</v>
      </c>
      <c r="L1014" t="s">
        <v>1873</v>
      </c>
      <c r="M1014" t="s">
        <v>1873</v>
      </c>
      <c r="N1014" t="s">
        <v>1873</v>
      </c>
      <c r="O1014" t="s">
        <v>1873</v>
      </c>
      <c r="P1014" t="s">
        <v>1872</v>
      </c>
      <c r="Q1014" t="s">
        <v>1872</v>
      </c>
      <c r="R1014" t="s">
        <v>1873</v>
      </c>
      <c r="S1014" t="s">
        <v>1866</v>
      </c>
      <c r="T1014" t="s">
        <v>1903</v>
      </c>
      <c r="U1014" t="s">
        <v>1877</v>
      </c>
      <c r="W1014">
        <v>1</v>
      </c>
      <c r="X1014">
        <v>4</v>
      </c>
      <c r="Y1014">
        <v>1</v>
      </c>
      <c r="Z1014">
        <v>2</v>
      </c>
      <c r="AA1014">
        <v>1</v>
      </c>
      <c r="AB1014">
        <v>3</v>
      </c>
      <c r="AC1014">
        <v>4</v>
      </c>
      <c r="AD1014">
        <v>3</v>
      </c>
      <c r="AE1014">
        <v>3</v>
      </c>
      <c r="AF1014">
        <v>3</v>
      </c>
      <c r="AG1014">
        <v>3</v>
      </c>
      <c r="AH1014">
        <v>4</v>
      </c>
      <c r="AI1014">
        <v>4</v>
      </c>
      <c r="AJ1014">
        <v>3</v>
      </c>
      <c r="AK1014" t="s">
        <v>696</v>
      </c>
    </row>
    <row r="1015" spans="1:37" x14ac:dyDescent="0.25">
      <c r="A1015" t="s">
        <v>201</v>
      </c>
      <c r="B1015" t="s">
        <v>79</v>
      </c>
      <c r="C1015" t="s">
        <v>406</v>
      </c>
      <c r="D1015" t="s">
        <v>1866</v>
      </c>
      <c r="E1015" t="s">
        <v>1867</v>
      </c>
      <c r="F1015" t="s">
        <v>2241</v>
      </c>
      <c r="G1015" t="s">
        <v>1868</v>
      </c>
      <c r="H1015" t="s">
        <v>1869</v>
      </c>
      <c r="I1015" t="s">
        <v>1870</v>
      </c>
      <c r="J1015" t="s">
        <v>1882</v>
      </c>
      <c r="K1015" t="s">
        <v>1871</v>
      </c>
      <c r="L1015" t="s">
        <v>1873</v>
      </c>
      <c r="M1015" t="s">
        <v>1872</v>
      </c>
      <c r="N1015" t="s">
        <v>1871</v>
      </c>
      <c r="O1015" t="s">
        <v>1871</v>
      </c>
      <c r="P1015" t="s">
        <v>1871</v>
      </c>
      <c r="Q1015" t="s">
        <v>1872</v>
      </c>
      <c r="R1015" t="s">
        <v>1872</v>
      </c>
      <c r="S1015" t="s">
        <v>1866</v>
      </c>
      <c r="T1015" t="s">
        <v>2761</v>
      </c>
      <c r="U1015" t="s">
        <v>1876</v>
      </c>
      <c r="V1015" t="s">
        <v>1877</v>
      </c>
      <c r="W1015">
        <v>0</v>
      </c>
      <c r="X1015">
        <v>5</v>
      </c>
      <c r="Y1015">
        <v>1</v>
      </c>
      <c r="Z1015">
        <v>2</v>
      </c>
      <c r="AA1015">
        <v>2</v>
      </c>
      <c r="AB1015">
        <v>2</v>
      </c>
      <c r="AC1015">
        <v>5</v>
      </c>
      <c r="AD1015">
        <v>3</v>
      </c>
      <c r="AE1015">
        <v>4</v>
      </c>
      <c r="AF1015">
        <v>5</v>
      </c>
      <c r="AG1015">
        <v>5</v>
      </c>
      <c r="AH1015">
        <v>5</v>
      </c>
      <c r="AI1015">
        <v>4</v>
      </c>
      <c r="AJ1015">
        <v>4</v>
      </c>
      <c r="AK1015" t="s">
        <v>201</v>
      </c>
    </row>
    <row r="1016" spans="1:37" x14ac:dyDescent="0.25">
      <c r="A1016" t="s">
        <v>1689</v>
      </c>
      <c r="B1016" t="s">
        <v>79</v>
      </c>
      <c r="C1016" t="s">
        <v>1688</v>
      </c>
      <c r="D1016" t="s">
        <v>1877</v>
      </c>
      <c r="E1016" t="s">
        <v>1879</v>
      </c>
      <c r="F1016" t="s">
        <v>2212</v>
      </c>
      <c r="G1016" t="s">
        <v>1868</v>
      </c>
      <c r="H1016" t="s">
        <v>1880</v>
      </c>
      <c r="I1016" t="s">
        <v>1881</v>
      </c>
      <c r="J1016" t="s">
        <v>1882</v>
      </c>
      <c r="K1016" t="s">
        <v>1873</v>
      </c>
      <c r="L1016" t="s">
        <v>1873</v>
      </c>
      <c r="M1016" t="s">
        <v>1873</v>
      </c>
      <c r="N1016" t="s">
        <v>1873</v>
      </c>
      <c r="O1016" t="s">
        <v>1873</v>
      </c>
      <c r="P1016" t="s">
        <v>1873</v>
      </c>
      <c r="Q1016" t="s">
        <v>1873</v>
      </c>
      <c r="R1016" t="s">
        <v>1873</v>
      </c>
      <c r="S1016" t="s">
        <v>1866</v>
      </c>
      <c r="T1016" t="s">
        <v>1903</v>
      </c>
      <c r="U1016" t="s">
        <v>1877</v>
      </c>
      <c r="V1016" t="s">
        <v>1877</v>
      </c>
      <c r="W1016">
        <v>1</v>
      </c>
      <c r="X1016">
        <v>4</v>
      </c>
      <c r="Y1016">
        <v>1</v>
      </c>
      <c r="Z1016">
        <v>3</v>
      </c>
      <c r="AA1016">
        <v>2</v>
      </c>
      <c r="AB1016">
        <v>3</v>
      </c>
      <c r="AC1016">
        <v>3</v>
      </c>
      <c r="AD1016">
        <v>3</v>
      </c>
      <c r="AE1016">
        <v>3</v>
      </c>
      <c r="AF1016">
        <v>3</v>
      </c>
      <c r="AG1016">
        <v>3</v>
      </c>
      <c r="AH1016">
        <v>3</v>
      </c>
      <c r="AI1016">
        <v>3</v>
      </c>
      <c r="AJ1016">
        <v>3</v>
      </c>
      <c r="AK1016" t="s">
        <v>1689</v>
      </c>
    </row>
    <row r="1017" spans="1:37" x14ac:dyDescent="0.25">
      <c r="A1017" t="s">
        <v>1689</v>
      </c>
      <c r="B1017" t="s">
        <v>79</v>
      </c>
      <c r="C1017" t="s">
        <v>1688</v>
      </c>
      <c r="D1017" t="s">
        <v>1877</v>
      </c>
      <c r="E1017" t="s">
        <v>1879</v>
      </c>
      <c r="F1017" t="s">
        <v>2762</v>
      </c>
      <c r="G1017" t="s">
        <v>1868</v>
      </c>
      <c r="H1017" t="s">
        <v>1869</v>
      </c>
      <c r="I1017" t="s">
        <v>1883</v>
      </c>
      <c r="J1017" t="s">
        <v>1882</v>
      </c>
      <c r="K1017" t="s">
        <v>1872</v>
      </c>
      <c r="L1017" t="s">
        <v>1872</v>
      </c>
      <c r="M1017" t="s">
        <v>1871</v>
      </c>
      <c r="N1017" t="s">
        <v>1872</v>
      </c>
      <c r="O1017" t="s">
        <v>1872</v>
      </c>
      <c r="P1017" t="s">
        <v>1871</v>
      </c>
      <c r="Q1017" t="s">
        <v>1871</v>
      </c>
      <c r="R1017" t="s">
        <v>1872</v>
      </c>
      <c r="S1017" t="s">
        <v>1866</v>
      </c>
      <c r="T1017" t="s">
        <v>2763</v>
      </c>
      <c r="U1017" t="s">
        <v>1877</v>
      </c>
      <c r="V1017" t="s">
        <v>1877</v>
      </c>
      <c r="W1017">
        <v>1</v>
      </c>
      <c r="X1017">
        <v>4</v>
      </c>
      <c r="Y1017">
        <v>1</v>
      </c>
      <c r="Z1017">
        <v>2</v>
      </c>
      <c r="AA1017">
        <v>2</v>
      </c>
      <c r="AB1017">
        <v>3</v>
      </c>
      <c r="AC1017">
        <v>4</v>
      </c>
      <c r="AD1017">
        <v>4</v>
      </c>
      <c r="AE1017">
        <v>5</v>
      </c>
      <c r="AF1017">
        <v>4</v>
      </c>
      <c r="AG1017">
        <v>4</v>
      </c>
      <c r="AH1017">
        <v>5</v>
      </c>
      <c r="AI1017">
        <v>5</v>
      </c>
      <c r="AJ1017">
        <v>4</v>
      </c>
      <c r="AK1017" t="s">
        <v>1689</v>
      </c>
    </row>
    <row r="1018" spans="1:37" x14ac:dyDescent="0.25">
      <c r="A1018" t="s">
        <v>712</v>
      </c>
      <c r="B1018" t="s">
        <v>79</v>
      </c>
      <c r="C1018" t="s">
        <v>706</v>
      </c>
      <c r="D1018" t="s">
        <v>1877</v>
      </c>
      <c r="E1018" t="s">
        <v>1884</v>
      </c>
      <c r="F1018" t="s">
        <v>2764</v>
      </c>
      <c r="G1018" t="s">
        <v>1868</v>
      </c>
      <c r="H1018" t="s">
        <v>1869</v>
      </c>
      <c r="I1018" t="s">
        <v>1870</v>
      </c>
      <c r="J1018" t="s">
        <v>1882</v>
      </c>
      <c r="K1018" t="s">
        <v>1872</v>
      </c>
      <c r="L1018" t="s">
        <v>1872</v>
      </c>
      <c r="M1018" t="s">
        <v>1873</v>
      </c>
      <c r="N1018" t="s">
        <v>1873</v>
      </c>
      <c r="O1018" t="s">
        <v>1874</v>
      </c>
      <c r="P1018" t="s">
        <v>1871</v>
      </c>
      <c r="Q1018" t="s">
        <v>1871</v>
      </c>
      <c r="R1018" t="s">
        <v>1872</v>
      </c>
      <c r="S1018" t="s">
        <v>1866</v>
      </c>
      <c r="T1018" t="s">
        <v>2765</v>
      </c>
      <c r="U1018" t="s">
        <v>1877</v>
      </c>
      <c r="V1018" t="s">
        <v>1877</v>
      </c>
      <c r="W1018">
        <v>1</v>
      </c>
      <c r="X1018">
        <v>3</v>
      </c>
      <c r="Y1018">
        <v>1</v>
      </c>
      <c r="Z1018">
        <v>2</v>
      </c>
      <c r="AA1018">
        <v>2</v>
      </c>
      <c r="AB1018">
        <v>3</v>
      </c>
      <c r="AC1018">
        <v>4</v>
      </c>
      <c r="AD1018">
        <v>4</v>
      </c>
      <c r="AE1018">
        <v>3</v>
      </c>
      <c r="AF1018">
        <v>3</v>
      </c>
      <c r="AG1018">
        <v>2</v>
      </c>
      <c r="AH1018">
        <v>5</v>
      </c>
      <c r="AI1018">
        <v>5</v>
      </c>
      <c r="AJ1018">
        <v>4</v>
      </c>
      <c r="AK1018" t="s">
        <v>712</v>
      </c>
    </row>
    <row r="1019" spans="1:37" x14ac:dyDescent="0.25">
      <c r="A1019" t="s">
        <v>790</v>
      </c>
      <c r="B1019" t="s">
        <v>88</v>
      </c>
      <c r="C1019" t="s">
        <v>368</v>
      </c>
      <c r="D1019" t="s">
        <v>1877</v>
      </c>
      <c r="E1019" t="s">
        <v>1879</v>
      </c>
      <c r="F1019" t="s">
        <v>2199</v>
      </c>
      <c r="G1019" t="s">
        <v>1878</v>
      </c>
      <c r="H1019" t="s">
        <v>1869</v>
      </c>
      <c r="I1019" t="s">
        <v>1883</v>
      </c>
      <c r="J1019" t="s">
        <v>1866</v>
      </c>
      <c r="K1019" t="s">
        <v>1872</v>
      </c>
      <c r="L1019" t="s">
        <v>1872</v>
      </c>
      <c r="M1019" t="s">
        <v>1872</v>
      </c>
      <c r="N1019" t="s">
        <v>1872</v>
      </c>
      <c r="O1019" t="s">
        <v>1872</v>
      </c>
      <c r="P1019" t="s">
        <v>1872</v>
      </c>
      <c r="Q1019" t="s">
        <v>1872</v>
      </c>
      <c r="R1019" t="s">
        <v>1872</v>
      </c>
      <c r="S1019" t="s">
        <v>1866</v>
      </c>
      <c r="T1019" t="s">
        <v>2766</v>
      </c>
      <c r="U1019" t="s">
        <v>1877</v>
      </c>
      <c r="V1019" t="s">
        <v>1877</v>
      </c>
      <c r="W1019">
        <v>1</v>
      </c>
      <c r="X1019">
        <v>4</v>
      </c>
      <c r="Y1019">
        <v>1</v>
      </c>
      <c r="Z1019">
        <v>2</v>
      </c>
      <c r="AA1019">
        <v>3</v>
      </c>
      <c r="AB1019">
        <v>3</v>
      </c>
      <c r="AC1019">
        <v>4</v>
      </c>
      <c r="AD1019">
        <v>4</v>
      </c>
      <c r="AE1019">
        <v>4</v>
      </c>
      <c r="AF1019">
        <v>4</v>
      </c>
      <c r="AG1019">
        <v>4</v>
      </c>
      <c r="AH1019">
        <v>4</v>
      </c>
      <c r="AI1019">
        <v>4</v>
      </c>
      <c r="AJ1019">
        <v>4</v>
      </c>
      <c r="AK1019" t="s">
        <v>790</v>
      </c>
    </row>
    <row r="1020" spans="1:37" x14ac:dyDescent="0.25">
      <c r="A1020" t="s">
        <v>1126</v>
      </c>
      <c r="B1020" t="s">
        <v>114</v>
      </c>
      <c r="C1020" t="s">
        <v>448</v>
      </c>
      <c r="D1020" t="s">
        <v>1877</v>
      </c>
      <c r="E1020" t="s">
        <v>1879</v>
      </c>
      <c r="F1020" t="s">
        <v>2199</v>
      </c>
      <c r="G1020" t="s">
        <v>1868</v>
      </c>
      <c r="H1020" t="s">
        <v>1869</v>
      </c>
      <c r="I1020" t="s">
        <v>1883</v>
      </c>
      <c r="J1020" t="s">
        <v>1882</v>
      </c>
      <c r="K1020" t="s">
        <v>1872</v>
      </c>
      <c r="L1020" t="s">
        <v>1872</v>
      </c>
      <c r="M1020" t="s">
        <v>1872</v>
      </c>
      <c r="N1020" t="s">
        <v>1872</v>
      </c>
      <c r="O1020" t="s">
        <v>1872</v>
      </c>
      <c r="P1020" t="s">
        <v>1872</v>
      </c>
      <c r="Q1020" t="s">
        <v>1872</v>
      </c>
      <c r="R1020" t="s">
        <v>1872</v>
      </c>
      <c r="S1020" t="s">
        <v>1866</v>
      </c>
      <c r="T1020" t="s">
        <v>2767</v>
      </c>
      <c r="U1020" t="s">
        <v>1877</v>
      </c>
      <c r="V1020" t="s">
        <v>1877</v>
      </c>
      <c r="W1020">
        <v>1</v>
      </c>
      <c r="X1020">
        <v>4</v>
      </c>
      <c r="Y1020">
        <v>1</v>
      </c>
      <c r="Z1020">
        <v>2</v>
      </c>
      <c r="AA1020">
        <v>2</v>
      </c>
      <c r="AB1020">
        <v>3</v>
      </c>
      <c r="AC1020">
        <v>4</v>
      </c>
      <c r="AD1020">
        <v>4</v>
      </c>
      <c r="AE1020">
        <v>4</v>
      </c>
      <c r="AF1020">
        <v>4</v>
      </c>
      <c r="AG1020">
        <v>4</v>
      </c>
      <c r="AH1020">
        <v>4</v>
      </c>
      <c r="AI1020">
        <v>4</v>
      </c>
      <c r="AJ1020">
        <v>4</v>
      </c>
      <c r="AK1020" t="s">
        <v>1126</v>
      </c>
    </row>
    <row r="1021" spans="1:37" x14ac:dyDescent="0.25">
      <c r="A1021" t="s">
        <v>1126</v>
      </c>
      <c r="B1021" t="s">
        <v>114</v>
      </c>
      <c r="C1021" t="s">
        <v>448</v>
      </c>
      <c r="D1021" t="s">
        <v>1877</v>
      </c>
      <c r="E1021" t="s">
        <v>1884</v>
      </c>
      <c r="F1021" t="s">
        <v>2207</v>
      </c>
      <c r="G1021" t="s">
        <v>1868</v>
      </c>
      <c r="H1021" t="s">
        <v>1869</v>
      </c>
      <c r="I1021" t="s">
        <v>1883</v>
      </c>
      <c r="J1021" t="s">
        <v>1866</v>
      </c>
      <c r="K1021" t="s">
        <v>1872</v>
      </c>
      <c r="L1021" t="s">
        <v>1872</v>
      </c>
      <c r="M1021" t="s">
        <v>1872</v>
      </c>
      <c r="N1021" t="s">
        <v>1872</v>
      </c>
      <c r="O1021" t="s">
        <v>1872</v>
      </c>
      <c r="P1021" t="s">
        <v>1872</v>
      </c>
      <c r="Q1021" t="s">
        <v>1872</v>
      </c>
      <c r="R1021" t="s">
        <v>1872</v>
      </c>
      <c r="S1021" t="s">
        <v>1866</v>
      </c>
      <c r="T1021" t="s">
        <v>2768</v>
      </c>
      <c r="U1021" t="s">
        <v>1866</v>
      </c>
      <c r="V1021" t="s">
        <v>1877</v>
      </c>
      <c r="W1021">
        <v>1</v>
      </c>
      <c r="X1021">
        <v>3</v>
      </c>
      <c r="Y1021">
        <v>1</v>
      </c>
      <c r="Z1021">
        <v>2</v>
      </c>
      <c r="AA1021">
        <v>2</v>
      </c>
      <c r="AB1021">
        <v>1</v>
      </c>
      <c r="AC1021">
        <v>4</v>
      </c>
      <c r="AD1021">
        <v>4</v>
      </c>
      <c r="AE1021">
        <v>4</v>
      </c>
      <c r="AF1021">
        <v>4</v>
      </c>
      <c r="AG1021">
        <v>4</v>
      </c>
      <c r="AH1021">
        <v>4</v>
      </c>
      <c r="AI1021">
        <v>4</v>
      </c>
      <c r="AJ1021">
        <v>4</v>
      </c>
      <c r="AK1021" t="s">
        <v>1126</v>
      </c>
    </row>
    <row r="1022" spans="1:37" x14ac:dyDescent="0.25">
      <c r="A1022" t="s">
        <v>204</v>
      </c>
      <c r="B1022" t="s">
        <v>106</v>
      </c>
      <c r="C1022" t="s">
        <v>510</v>
      </c>
      <c r="D1022" t="s">
        <v>1877</v>
      </c>
      <c r="E1022" t="s">
        <v>1884</v>
      </c>
      <c r="F1022" t="s">
        <v>2199</v>
      </c>
      <c r="G1022" t="s">
        <v>1868</v>
      </c>
      <c r="H1022" t="s">
        <v>1869</v>
      </c>
      <c r="I1022" t="s">
        <v>1870</v>
      </c>
      <c r="J1022" t="s">
        <v>1866</v>
      </c>
      <c r="K1022" t="s">
        <v>1871</v>
      </c>
      <c r="L1022" t="s">
        <v>1871</v>
      </c>
      <c r="M1022" t="s">
        <v>1873</v>
      </c>
      <c r="N1022" t="s">
        <v>1871</v>
      </c>
      <c r="O1022" t="s">
        <v>1872</v>
      </c>
      <c r="P1022" t="s">
        <v>1872</v>
      </c>
      <c r="Q1022" t="s">
        <v>1871</v>
      </c>
      <c r="R1022" t="s">
        <v>1872</v>
      </c>
      <c r="S1022" t="s">
        <v>1866</v>
      </c>
      <c r="T1022" t="s">
        <v>2769</v>
      </c>
      <c r="U1022" t="s">
        <v>1877</v>
      </c>
      <c r="V1022" t="s">
        <v>1866</v>
      </c>
      <c r="W1022">
        <v>1</v>
      </c>
      <c r="X1022">
        <v>3</v>
      </c>
      <c r="Y1022">
        <v>1</v>
      </c>
      <c r="Z1022">
        <v>2</v>
      </c>
      <c r="AA1022">
        <v>2</v>
      </c>
      <c r="AB1022">
        <v>3</v>
      </c>
      <c r="AC1022">
        <v>5</v>
      </c>
      <c r="AD1022">
        <v>5</v>
      </c>
      <c r="AE1022">
        <v>3</v>
      </c>
      <c r="AF1022">
        <v>5</v>
      </c>
      <c r="AG1022">
        <v>4</v>
      </c>
      <c r="AH1022">
        <v>4</v>
      </c>
      <c r="AI1022">
        <v>5</v>
      </c>
      <c r="AJ1022">
        <v>4</v>
      </c>
      <c r="AK1022" t="s">
        <v>204</v>
      </c>
    </row>
    <row r="1023" spans="1:37" x14ac:dyDescent="0.25">
      <c r="A1023" t="s">
        <v>205</v>
      </c>
      <c r="B1023" t="s">
        <v>106</v>
      </c>
      <c r="C1023" t="s">
        <v>406</v>
      </c>
      <c r="D1023" t="s">
        <v>1866</v>
      </c>
      <c r="E1023" t="s">
        <v>1867</v>
      </c>
      <c r="F1023" t="s">
        <v>2770</v>
      </c>
      <c r="G1023" t="s">
        <v>1878</v>
      </c>
      <c r="H1023" t="s">
        <v>1880</v>
      </c>
      <c r="I1023" t="s">
        <v>1870</v>
      </c>
      <c r="J1023" t="s">
        <v>1882</v>
      </c>
      <c r="K1023" t="s">
        <v>1872</v>
      </c>
      <c r="L1023" t="s">
        <v>1872</v>
      </c>
      <c r="M1023" t="s">
        <v>1872</v>
      </c>
      <c r="N1023" t="s">
        <v>1872</v>
      </c>
      <c r="O1023" t="s">
        <v>1872</v>
      </c>
      <c r="P1023" t="s">
        <v>1872</v>
      </c>
      <c r="Q1023" t="s">
        <v>1872</v>
      </c>
      <c r="R1023" t="s">
        <v>1872</v>
      </c>
      <c r="S1023" t="s">
        <v>1866</v>
      </c>
      <c r="T1023" t="s">
        <v>2771</v>
      </c>
      <c r="U1023" t="s">
        <v>1877</v>
      </c>
      <c r="V1023" t="s">
        <v>1877</v>
      </c>
      <c r="W1023">
        <v>0</v>
      </c>
      <c r="X1023">
        <v>5</v>
      </c>
      <c r="Y1023">
        <v>1</v>
      </c>
      <c r="Z1023">
        <v>3</v>
      </c>
      <c r="AA1023">
        <v>3</v>
      </c>
      <c r="AB1023">
        <v>3</v>
      </c>
      <c r="AC1023">
        <v>4</v>
      </c>
      <c r="AD1023">
        <v>4</v>
      </c>
      <c r="AE1023">
        <v>4</v>
      </c>
      <c r="AF1023">
        <v>4</v>
      </c>
      <c r="AG1023">
        <v>4</v>
      </c>
      <c r="AH1023">
        <v>4</v>
      </c>
      <c r="AI1023">
        <v>4</v>
      </c>
      <c r="AJ1023">
        <v>4</v>
      </c>
      <c r="AK1023" t="s">
        <v>205</v>
      </c>
    </row>
    <row r="1024" spans="1:37" x14ac:dyDescent="0.25">
      <c r="A1024" t="s">
        <v>1726</v>
      </c>
      <c r="B1024" t="s">
        <v>106</v>
      </c>
      <c r="C1024" t="s">
        <v>408</v>
      </c>
      <c r="D1024" t="s">
        <v>1877</v>
      </c>
      <c r="E1024" t="s">
        <v>1884</v>
      </c>
      <c r="F1024" t="s">
        <v>2196</v>
      </c>
      <c r="G1024" t="s">
        <v>1868</v>
      </c>
      <c r="H1024" t="s">
        <v>1869</v>
      </c>
      <c r="I1024" t="s">
        <v>1870</v>
      </c>
      <c r="J1024" t="s">
        <v>1882</v>
      </c>
      <c r="K1024" t="s">
        <v>1871</v>
      </c>
      <c r="L1024" t="s">
        <v>1871</v>
      </c>
      <c r="M1024" t="s">
        <v>1873</v>
      </c>
      <c r="N1024" t="s">
        <v>1873</v>
      </c>
      <c r="O1024" t="s">
        <v>1872</v>
      </c>
      <c r="P1024" t="s">
        <v>1873</v>
      </c>
      <c r="Q1024" t="s">
        <v>1872</v>
      </c>
      <c r="R1024" t="s">
        <v>1872</v>
      </c>
      <c r="S1024" t="s">
        <v>1866</v>
      </c>
      <c r="T1024" t="s">
        <v>2772</v>
      </c>
      <c r="U1024" t="s">
        <v>1877</v>
      </c>
      <c r="V1024" t="s">
        <v>1877</v>
      </c>
      <c r="W1024">
        <v>1</v>
      </c>
      <c r="X1024">
        <v>3</v>
      </c>
      <c r="Y1024">
        <v>1</v>
      </c>
      <c r="Z1024">
        <v>2</v>
      </c>
      <c r="AA1024">
        <v>2</v>
      </c>
      <c r="AB1024">
        <v>3</v>
      </c>
      <c r="AC1024">
        <v>5</v>
      </c>
      <c r="AD1024">
        <v>5</v>
      </c>
      <c r="AE1024">
        <v>3</v>
      </c>
      <c r="AF1024">
        <v>3</v>
      </c>
      <c r="AG1024">
        <v>4</v>
      </c>
      <c r="AH1024">
        <v>3</v>
      </c>
      <c r="AI1024">
        <v>4</v>
      </c>
      <c r="AJ1024">
        <v>4</v>
      </c>
      <c r="AK1024" t="s">
        <v>1726</v>
      </c>
    </row>
    <row r="1025" spans="1:37" x14ac:dyDescent="0.25">
      <c r="A1025" t="s">
        <v>1726</v>
      </c>
      <c r="B1025" t="s">
        <v>106</v>
      </c>
      <c r="C1025" t="s">
        <v>408</v>
      </c>
      <c r="D1025" t="s">
        <v>1866</v>
      </c>
      <c r="E1025" t="s">
        <v>1879</v>
      </c>
      <c r="F1025" t="s">
        <v>2460</v>
      </c>
      <c r="G1025" t="s">
        <v>1888</v>
      </c>
      <c r="H1025" t="s">
        <v>1880</v>
      </c>
      <c r="I1025" t="s">
        <v>1870</v>
      </c>
      <c r="J1025" t="s">
        <v>1866</v>
      </c>
      <c r="K1025" t="s">
        <v>1871</v>
      </c>
      <c r="L1025" t="s">
        <v>1871</v>
      </c>
      <c r="M1025" t="s">
        <v>1873</v>
      </c>
      <c r="N1025" t="s">
        <v>1872</v>
      </c>
      <c r="O1025" t="s">
        <v>1872</v>
      </c>
      <c r="P1025" t="s">
        <v>1871</v>
      </c>
      <c r="Q1025" t="s">
        <v>1872</v>
      </c>
      <c r="R1025" t="s">
        <v>1872</v>
      </c>
      <c r="S1025" t="s">
        <v>1866</v>
      </c>
      <c r="T1025" t="s">
        <v>2119</v>
      </c>
      <c r="U1025" t="s">
        <v>1877</v>
      </c>
      <c r="V1025" t="s">
        <v>1877</v>
      </c>
      <c r="W1025">
        <v>0</v>
      </c>
      <c r="X1025">
        <v>4</v>
      </c>
      <c r="Y1025">
        <v>1</v>
      </c>
      <c r="Z1025">
        <v>3</v>
      </c>
      <c r="AA1025">
        <v>1</v>
      </c>
      <c r="AB1025">
        <v>3</v>
      </c>
      <c r="AC1025">
        <v>5</v>
      </c>
      <c r="AD1025">
        <v>5</v>
      </c>
      <c r="AE1025">
        <v>3</v>
      </c>
      <c r="AF1025">
        <v>4</v>
      </c>
      <c r="AG1025">
        <v>4</v>
      </c>
      <c r="AH1025">
        <v>5</v>
      </c>
      <c r="AI1025">
        <v>4</v>
      </c>
      <c r="AJ1025">
        <v>4</v>
      </c>
      <c r="AK1025" t="s">
        <v>1726</v>
      </c>
    </row>
    <row r="1026" spans="1:37" x14ac:dyDescent="0.25">
      <c r="A1026" t="s">
        <v>1234</v>
      </c>
      <c r="B1026" t="s">
        <v>106</v>
      </c>
      <c r="C1026" t="s">
        <v>800</v>
      </c>
      <c r="D1026" t="s">
        <v>1866</v>
      </c>
      <c r="E1026" t="s">
        <v>1879</v>
      </c>
      <c r="F1026" t="s">
        <v>2218</v>
      </c>
      <c r="G1026" t="s">
        <v>1878</v>
      </c>
      <c r="H1026" t="s">
        <v>1880</v>
      </c>
      <c r="I1026" t="s">
        <v>1870</v>
      </c>
      <c r="J1026" t="s">
        <v>1882</v>
      </c>
      <c r="K1026" t="s">
        <v>1871</v>
      </c>
      <c r="L1026" t="s">
        <v>1871</v>
      </c>
      <c r="M1026" t="s">
        <v>1871</v>
      </c>
      <c r="N1026" t="s">
        <v>1872</v>
      </c>
      <c r="O1026" t="s">
        <v>1872</v>
      </c>
      <c r="P1026" t="s">
        <v>1872</v>
      </c>
      <c r="Q1026" t="s">
        <v>1872</v>
      </c>
      <c r="R1026" t="s">
        <v>1872</v>
      </c>
      <c r="S1026" t="s">
        <v>1866</v>
      </c>
      <c r="T1026" t="s">
        <v>2773</v>
      </c>
      <c r="U1026" t="s">
        <v>1877</v>
      </c>
      <c r="V1026" t="s">
        <v>1877</v>
      </c>
      <c r="W1026">
        <v>0</v>
      </c>
      <c r="X1026">
        <v>4</v>
      </c>
      <c r="Y1026">
        <v>1</v>
      </c>
      <c r="Z1026">
        <v>3</v>
      </c>
      <c r="AA1026">
        <v>3</v>
      </c>
      <c r="AB1026">
        <v>3</v>
      </c>
      <c r="AC1026">
        <v>5</v>
      </c>
      <c r="AD1026">
        <v>5</v>
      </c>
      <c r="AE1026">
        <v>5</v>
      </c>
      <c r="AF1026">
        <v>4</v>
      </c>
      <c r="AG1026">
        <v>4</v>
      </c>
      <c r="AH1026">
        <v>4</v>
      </c>
      <c r="AI1026">
        <v>4</v>
      </c>
      <c r="AJ1026">
        <v>4</v>
      </c>
      <c r="AK1026" t="s">
        <v>1234</v>
      </c>
    </row>
    <row r="1027" spans="1:37" x14ac:dyDescent="0.25">
      <c r="A1027" t="s">
        <v>1184</v>
      </c>
      <c r="B1027" t="s">
        <v>106</v>
      </c>
      <c r="C1027" t="s">
        <v>638</v>
      </c>
      <c r="D1027" t="s">
        <v>1877</v>
      </c>
      <c r="E1027" t="s">
        <v>1884</v>
      </c>
      <c r="F1027" t="s">
        <v>2299</v>
      </c>
      <c r="G1027" t="s">
        <v>1878</v>
      </c>
      <c r="H1027" t="s">
        <v>1869</v>
      </c>
      <c r="I1027" t="s">
        <v>1870</v>
      </c>
      <c r="J1027" t="s">
        <v>1866</v>
      </c>
      <c r="K1027" t="s">
        <v>1871</v>
      </c>
      <c r="L1027" t="s">
        <v>1871</v>
      </c>
      <c r="M1027" t="s">
        <v>1873</v>
      </c>
      <c r="N1027" t="s">
        <v>1873</v>
      </c>
      <c r="O1027" t="s">
        <v>1873</v>
      </c>
      <c r="P1027" t="s">
        <v>1873</v>
      </c>
      <c r="Q1027" t="s">
        <v>1872</v>
      </c>
      <c r="R1027" t="s">
        <v>1872</v>
      </c>
      <c r="S1027" t="s">
        <v>1866</v>
      </c>
      <c r="T1027" t="s">
        <v>2774</v>
      </c>
      <c r="U1027" t="s">
        <v>1876</v>
      </c>
      <c r="V1027" t="s">
        <v>1866</v>
      </c>
      <c r="W1027">
        <v>1</v>
      </c>
      <c r="X1027">
        <v>3</v>
      </c>
      <c r="Y1027">
        <v>1</v>
      </c>
      <c r="Z1027">
        <v>2</v>
      </c>
      <c r="AA1027">
        <v>3</v>
      </c>
      <c r="AB1027">
        <v>2</v>
      </c>
      <c r="AC1027">
        <v>5</v>
      </c>
      <c r="AD1027">
        <v>5</v>
      </c>
      <c r="AE1027">
        <v>3</v>
      </c>
      <c r="AF1027">
        <v>3</v>
      </c>
      <c r="AG1027">
        <v>3</v>
      </c>
      <c r="AH1027">
        <v>3</v>
      </c>
      <c r="AI1027">
        <v>4</v>
      </c>
      <c r="AJ1027">
        <v>4</v>
      </c>
      <c r="AK1027" t="s">
        <v>1184</v>
      </c>
    </row>
    <row r="1028" spans="1:37" x14ac:dyDescent="0.25">
      <c r="A1028" t="s">
        <v>206</v>
      </c>
      <c r="B1028" t="s">
        <v>107</v>
      </c>
      <c r="C1028" t="s">
        <v>456</v>
      </c>
      <c r="D1028" t="s">
        <v>1877</v>
      </c>
      <c r="E1028" t="s">
        <v>1879</v>
      </c>
      <c r="F1028" t="s">
        <v>2199</v>
      </c>
      <c r="G1028" t="s">
        <v>1868</v>
      </c>
      <c r="H1028" t="s">
        <v>1869</v>
      </c>
      <c r="I1028" t="s">
        <v>1870</v>
      </c>
      <c r="J1028" t="s">
        <v>1866</v>
      </c>
      <c r="K1028" t="s">
        <v>1871</v>
      </c>
      <c r="L1028" t="s">
        <v>1871</v>
      </c>
      <c r="M1028" t="s">
        <v>1872</v>
      </c>
      <c r="N1028" t="s">
        <v>1873</v>
      </c>
      <c r="O1028" t="s">
        <v>1873</v>
      </c>
      <c r="P1028" t="s">
        <v>1872</v>
      </c>
      <c r="Q1028" t="s">
        <v>1872</v>
      </c>
      <c r="R1028" t="s">
        <v>1872</v>
      </c>
      <c r="S1028" t="s">
        <v>1866</v>
      </c>
      <c r="T1028" t="s">
        <v>1945</v>
      </c>
      <c r="U1028" t="s">
        <v>1877</v>
      </c>
      <c r="V1028" t="s">
        <v>1877</v>
      </c>
      <c r="W1028">
        <v>1</v>
      </c>
      <c r="X1028">
        <v>4</v>
      </c>
      <c r="Y1028">
        <v>1</v>
      </c>
      <c r="Z1028">
        <v>2</v>
      </c>
      <c r="AA1028">
        <v>2</v>
      </c>
      <c r="AB1028">
        <v>3</v>
      </c>
      <c r="AC1028">
        <v>5</v>
      </c>
      <c r="AD1028">
        <v>5</v>
      </c>
      <c r="AE1028">
        <v>4</v>
      </c>
      <c r="AF1028">
        <v>3</v>
      </c>
      <c r="AG1028">
        <v>3</v>
      </c>
      <c r="AH1028">
        <v>4</v>
      </c>
      <c r="AI1028">
        <v>4</v>
      </c>
      <c r="AJ1028">
        <v>4</v>
      </c>
      <c r="AK1028" t="s">
        <v>206</v>
      </c>
    </row>
    <row r="1029" spans="1:37" x14ac:dyDescent="0.25">
      <c r="A1029" t="s">
        <v>1252</v>
      </c>
      <c r="B1029" t="s">
        <v>107</v>
      </c>
      <c r="C1029" t="s">
        <v>500</v>
      </c>
      <c r="D1029" t="s">
        <v>1866</v>
      </c>
      <c r="E1029" t="s">
        <v>1884</v>
      </c>
      <c r="F1029" t="s">
        <v>2246</v>
      </c>
      <c r="G1029" t="s">
        <v>1878</v>
      </c>
      <c r="H1029" t="s">
        <v>1887</v>
      </c>
      <c r="I1029" t="s">
        <v>1870</v>
      </c>
      <c r="J1029" t="s">
        <v>1882</v>
      </c>
      <c r="K1029" t="s">
        <v>1872</v>
      </c>
      <c r="L1029" t="s">
        <v>1871</v>
      </c>
      <c r="M1029" t="s">
        <v>1872</v>
      </c>
      <c r="N1029" t="s">
        <v>1873</v>
      </c>
      <c r="O1029" t="s">
        <v>1873</v>
      </c>
      <c r="P1029" t="s">
        <v>1871</v>
      </c>
      <c r="Q1029" t="s">
        <v>1871</v>
      </c>
      <c r="R1029" t="s">
        <v>1872</v>
      </c>
      <c r="S1029" t="s">
        <v>1866</v>
      </c>
      <c r="T1029" t="s">
        <v>2775</v>
      </c>
      <c r="U1029" t="s">
        <v>1877</v>
      </c>
      <c r="V1029" t="s">
        <v>1877</v>
      </c>
      <c r="W1029">
        <v>0</v>
      </c>
      <c r="X1029">
        <v>3</v>
      </c>
      <c r="Y1029">
        <v>1</v>
      </c>
      <c r="AA1029">
        <v>3</v>
      </c>
      <c r="AB1029">
        <v>3</v>
      </c>
      <c r="AC1029">
        <v>4</v>
      </c>
      <c r="AD1029">
        <v>5</v>
      </c>
      <c r="AE1029">
        <v>4</v>
      </c>
      <c r="AF1029">
        <v>3</v>
      </c>
      <c r="AG1029">
        <v>3</v>
      </c>
      <c r="AH1029">
        <v>5</v>
      </c>
      <c r="AI1029">
        <v>5</v>
      </c>
      <c r="AJ1029">
        <v>4</v>
      </c>
      <c r="AK1029" t="s">
        <v>1252</v>
      </c>
    </row>
    <row r="1030" spans="1:37" x14ac:dyDescent="0.25">
      <c r="A1030" t="s">
        <v>1252</v>
      </c>
      <c r="B1030" t="s">
        <v>107</v>
      </c>
      <c r="C1030" t="s">
        <v>500</v>
      </c>
      <c r="D1030" t="s">
        <v>1877</v>
      </c>
      <c r="E1030" t="s">
        <v>1879</v>
      </c>
      <c r="F1030" t="s">
        <v>2776</v>
      </c>
      <c r="G1030" t="s">
        <v>1868</v>
      </c>
      <c r="H1030" t="s">
        <v>1869</v>
      </c>
      <c r="I1030" t="s">
        <v>1883</v>
      </c>
      <c r="J1030" t="s">
        <v>1886</v>
      </c>
      <c r="K1030" t="s">
        <v>1873</v>
      </c>
      <c r="L1030" t="s">
        <v>1873</v>
      </c>
      <c r="M1030" t="s">
        <v>1873</v>
      </c>
      <c r="N1030" t="s">
        <v>1873</v>
      </c>
      <c r="O1030" t="s">
        <v>1873</v>
      </c>
      <c r="P1030" t="s">
        <v>1873</v>
      </c>
      <c r="Q1030" t="s">
        <v>1873</v>
      </c>
      <c r="R1030" t="s">
        <v>1873</v>
      </c>
      <c r="S1030" t="s">
        <v>1866</v>
      </c>
      <c r="T1030" t="s">
        <v>2777</v>
      </c>
      <c r="U1030" t="s">
        <v>1877</v>
      </c>
      <c r="V1030" t="s">
        <v>1877</v>
      </c>
      <c r="W1030">
        <v>1</v>
      </c>
      <c r="X1030">
        <v>4</v>
      </c>
      <c r="Y1030">
        <v>1</v>
      </c>
      <c r="Z1030">
        <v>2</v>
      </c>
      <c r="AA1030">
        <v>2</v>
      </c>
      <c r="AB1030">
        <v>3</v>
      </c>
      <c r="AC1030">
        <v>3</v>
      </c>
      <c r="AD1030">
        <v>3</v>
      </c>
      <c r="AE1030">
        <v>3</v>
      </c>
      <c r="AF1030">
        <v>3</v>
      </c>
      <c r="AG1030">
        <v>3</v>
      </c>
      <c r="AH1030">
        <v>3</v>
      </c>
      <c r="AI1030">
        <v>3</v>
      </c>
      <c r="AJ1030">
        <v>3</v>
      </c>
      <c r="AK1030" t="s">
        <v>1252</v>
      </c>
    </row>
    <row r="1031" spans="1:37" x14ac:dyDescent="0.25">
      <c r="A1031" t="s">
        <v>1742</v>
      </c>
      <c r="B1031" t="s">
        <v>110</v>
      </c>
      <c r="C1031" t="s">
        <v>598</v>
      </c>
      <c r="D1031" t="s">
        <v>1866</v>
      </c>
      <c r="E1031" t="s">
        <v>1867</v>
      </c>
      <c r="F1031" t="s">
        <v>2655</v>
      </c>
      <c r="G1031" t="s">
        <v>1888</v>
      </c>
      <c r="H1031" t="s">
        <v>1869</v>
      </c>
      <c r="I1031" t="s">
        <v>1870</v>
      </c>
      <c r="J1031" t="s">
        <v>1866</v>
      </c>
      <c r="K1031" t="s">
        <v>1873</v>
      </c>
      <c r="L1031" t="s">
        <v>1872</v>
      </c>
      <c r="M1031" t="s">
        <v>1873</v>
      </c>
      <c r="N1031" t="s">
        <v>1873</v>
      </c>
      <c r="O1031" t="s">
        <v>1873</v>
      </c>
      <c r="P1031" t="s">
        <v>1872</v>
      </c>
      <c r="Q1031" t="s">
        <v>1872</v>
      </c>
      <c r="R1031" t="s">
        <v>1872</v>
      </c>
      <c r="S1031" t="s">
        <v>1866</v>
      </c>
      <c r="T1031" t="s">
        <v>2778</v>
      </c>
      <c r="U1031" t="s">
        <v>1876</v>
      </c>
      <c r="W1031">
        <v>0</v>
      </c>
      <c r="X1031">
        <v>5</v>
      </c>
      <c r="Y1031">
        <v>1</v>
      </c>
      <c r="Z1031">
        <v>2</v>
      </c>
      <c r="AA1031">
        <v>1</v>
      </c>
      <c r="AB1031">
        <v>2</v>
      </c>
      <c r="AC1031">
        <v>3</v>
      </c>
      <c r="AD1031">
        <v>4</v>
      </c>
      <c r="AE1031">
        <v>3</v>
      </c>
      <c r="AF1031">
        <v>3</v>
      </c>
      <c r="AG1031">
        <v>3</v>
      </c>
      <c r="AH1031">
        <v>4</v>
      </c>
      <c r="AI1031">
        <v>4</v>
      </c>
      <c r="AJ1031">
        <v>4</v>
      </c>
      <c r="AK1031" t="s">
        <v>1742</v>
      </c>
    </row>
    <row r="1032" spans="1:37" x14ac:dyDescent="0.25">
      <c r="A1032" t="s">
        <v>1742</v>
      </c>
      <c r="B1032" t="s">
        <v>110</v>
      </c>
      <c r="C1032" t="s">
        <v>598</v>
      </c>
      <c r="D1032" t="s">
        <v>1877</v>
      </c>
      <c r="E1032" t="s">
        <v>1884</v>
      </c>
      <c r="F1032" t="s">
        <v>2484</v>
      </c>
      <c r="G1032" t="s">
        <v>1868</v>
      </c>
      <c r="H1032" t="s">
        <v>1869</v>
      </c>
      <c r="I1032" t="s">
        <v>1883</v>
      </c>
      <c r="J1032" t="s">
        <v>1866</v>
      </c>
      <c r="K1032" t="s">
        <v>1872</v>
      </c>
      <c r="L1032" t="s">
        <v>1872</v>
      </c>
      <c r="M1032" t="s">
        <v>1872</v>
      </c>
      <c r="N1032" t="s">
        <v>1872</v>
      </c>
      <c r="O1032" t="s">
        <v>1872</v>
      </c>
      <c r="P1032" t="s">
        <v>1872</v>
      </c>
      <c r="Q1032" t="s">
        <v>1872</v>
      </c>
      <c r="R1032" t="s">
        <v>1872</v>
      </c>
      <c r="S1032" t="s">
        <v>1866</v>
      </c>
      <c r="T1032" t="s">
        <v>2779</v>
      </c>
      <c r="U1032" t="s">
        <v>1877</v>
      </c>
      <c r="V1032" t="s">
        <v>1877</v>
      </c>
      <c r="W1032">
        <v>1</v>
      </c>
      <c r="X1032">
        <v>3</v>
      </c>
      <c r="Y1032">
        <v>1</v>
      </c>
      <c r="Z1032">
        <v>2</v>
      </c>
      <c r="AA1032">
        <v>2</v>
      </c>
      <c r="AB1032">
        <v>3</v>
      </c>
      <c r="AC1032">
        <v>4</v>
      </c>
      <c r="AD1032">
        <v>4</v>
      </c>
      <c r="AE1032">
        <v>4</v>
      </c>
      <c r="AF1032">
        <v>4</v>
      </c>
      <c r="AG1032">
        <v>4</v>
      </c>
      <c r="AH1032">
        <v>4</v>
      </c>
      <c r="AI1032">
        <v>4</v>
      </c>
      <c r="AJ1032">
        <v>4</v>
      </c>
      <c r="AK1032" t="s">
        <v>1742</v>
      </c>
    </row>
    <row r="1033" spans="1:37" x14ac:dyDescent="0.25">
      <c r="A1033" t="s">
        <v>1224</v>
      </c>
      <c r="B1033" t="s">
        <v>110</v>
      </c>
      <c r="C1033" t="s">
        <v>454</v>
      </c>
      <c r="D1033" t="s">
        <v>1866</v>
      </c>
      <c r="E1033" t="s">
        <v>1879</v>
      </c>
      <c r="F1033" t="s">
        <v>2254</v>
      </c>
      <c r="G1033" t="s">
        <v>1888</v>
      </c>
      <c r="H1033" t="s">
        <v>1869</v>
      </c>
      <c r="I1033" t="s">
        <v>1883</v>
      </c>
      <c r="J1033" t="s">
        <v>1882</v>
      </c>
      <c r="K1033" t="s">
        <v>1871</v>
      </c>
      <c r="L1033" t="s">
        <v>1871</v>
      </c>
      <c r="M1033" t="s">
        <v>1871</v>
      </c>
      <c r="N1033" t="s">
        <v>1872</v>
      </c>
      <c r="O1033" t="s">
        <v>1872</v>
      </c>
      <c r="P1033" t="s">
        <v>1871</v>
      </c>
      <c r="Q1033" t="s">
        <v>1871</v>
      </c>
      <c r="R1033" t="s">
        <v>1872</v>
      </c>
      <c r="S1033" t="s">
        <v>1866</v>
      </c>
      <c r="T1033" t="s">
        <v>1945</v>
      </c>
      <c r="U1033" t="s">
        <v>1877</v>
      </c>
      <c r="V1033" t="s">
        <v>1877</v>
      </c>
      <c r="W1033">
        <v>0</v>
      </c>
      <c r="X1033">
        <v>4</v>
      </c>
      <c r="Y1033">
        <v>1</v>
      </c>
      <c r="Z1033">
        <v>2</v>
      </c>
      <c r="AA1033">
        <v>1</v>
      </c>
      <c r="AB1033">
        <v>3</v>
      </c>
      <c r="AC1033">
        <v>5</v>
      </c>
      <c r="AD1033">
        <v>5</v>
      </c>
      <c r="AE1033">
        <v>5</v>
      </c>
      <c r="AF1033">
        <v>4</v>
      </c>
      <c r="AG1033">
        <v>4</v>
      </c>
      <c r="AH1033">
        <v>5</v>
      </c>
      <c r="AI1033">
        <v>5</v>
      </c>
      <c r="AJ1033">
        <v>4</v>
      </c>
      <c r="AK1033" t="s">
        <v>1224</v>
      </c>
    </row>
    <row r="1034" spans="1:37" x14ac:dyDescent="0.25">
      <c r="A1034" t="s">
        <v>1255</v>
      </c>
      <c r="B1034" t="s">
        <v>110</v>
      </c>
      <c r="C1034" t="s">
        <v>502</v>
      </c>
      <c r="D1034" t="s">
        <v>1877</v>
      </c>
      <c r="E1034" t="s">
        <v>1867</v>
      </c>
      <c r="F1034" t="s">
        <v>2780</v>
      </c>
      <c r="G1034" t="s">
        <v>1878</v>
      </c>
      <c r="H1034" t="s">
        <v>1869</v>
      </c>
      <c r="I1034" t="s">
        <v>1883</v>
      </c>
      <c r="J1034" t="s">
        <v>1866</v>
      </c>
      <c r="K1034" t="s">
        <v>1871</v>
      </c>
      <c r="L1034" t="s">
        <v>1871</v>
      </c>
      <c r="M1034" t="s">
        <v>1871</v>
      </c>
      <c r="N1034" t="s">
        <v>1873</v>
      </c>
      <c r="O1034" t="s">
        <v>1872</v>
      </c>
      <c r="P1034" t="s">
        <v>1871</v>
      </c>
      <c r="Q1034" t="s">
        <v>1871</v>
      </c>
      <c r="R1034" t="s">
        <v>1872</v>
      </c>
      <c r="S1034" t="s">
        <v>1866</v>
      </c>
      <c r="U1034" t="s">
        <v>1877</v>
      </c>
      <c r="W1034">
        <v>1</v>
      </c>
      <c r="X1034">
        <v>5</v>
      </c>
      <c r="Y1034">
        <v>1</v>
      </c>
      <c r="Z1034">
        <v>2</v>
      </c>
      <c r="AA1034">
        <v>3</v>
      </c>
      <c r="AB1034">
        <v>3</v>
      </c>
      <c r="AC1034">
        <v>5</v>
      </c>
      <c r="AD1034">
        <v>5</v>
      </c>
      <c r="AE1034">
        <v>5</v>
      </c>
      <c r="AF1034">
        <v>3</v>
      </c>
      <c r="AG1034">
        <v>4</v>
      </c>
      <c r="AH1034">
        <v>5</v>
      </c>
      <c r="AI1034">
        <v>5</v>
      </c>
      <c r="AJ1034">
        <v>4</v>
      </c>
      <c r="AK1034" t="s">
        <v>1255</v>
      </c>
    </row>
    <row r="1035" spans="1:37" x14ac:dyDescent="0.25">
      <c r="A1035" t="s">
        <v>1255</v>
      </c>
      <c r="B1035" t="s">
        <v>110</v>
      </c>
      <c r="C1035" t="s">
        <v>502</v>
      </c>
      <c r="D1035" t="s">
        <v>1877</v>
      </c>
      <c r="E1035" t="s">
        <v>1879</v>
      </c>
      <c r="F1035" t="s">
        <v>2199</v>
      </c>
      <c r="G1035" t="s">
        <v>1868</v>
      </c>
      <c r="H1035" t="s">
        <v>1869</v>
      </c>
      <c r="I1035" t="s">
        <v>1870</v>
      </c>
      <c r="J1035" t="s">
        <v>1866</v>
      </c>
      <c r="K1035" t="s">
        <v>1871</v>
      </c>
      <c r="L1035" t="s">
        <v>1871</v>
      </c>
      <c r="M1035" t="s">
        <v>1872</v>
      </c>
      <c r="N1035" t="s">
        <v>1871</v>
      </c>
      <c r="O1035" t="s">
        <v>1871</v>
      </c>
      <c r="P1035" t="s">
        <v>1871</v>
      </c>
      <c r="Q1035" t="s">
        <v>1871</v>
      </c>
      <c r="R1035" t="s">
        <v>1872</v>
      </c>
      <c r="S1035" t="s">
        <v>1866</v>
      </c>
      <c r="T1035" t="s">
        <v>1903</v>
      </c>
      <c r="U1035" t="s">
        <v>1877</v>
      </c>
      <c r="V1035" t="s">
        <v>1866</v>
      </c>
      <c r="W1035">
        <v>1</v>
      </c>
      <c r="X1035">
        <v>4</v>
      </c>
      <c r="Y1035">
        <v>1</v>
      </c>
      <c r="Z1035">
        <v>2</v>
      </c>
      <c r="AA1035">
        <v>2</v>
      </c>
      <c r="AB1035">
        <v>3</v>
      </c>
      <c r="AC1035">
        <v>5</v>
      </c>
      <c r="AD1035">
        <v>5</v>
      </c>
      <c r="AE1035">
        <v>4</v>
      </c>
      <c r="AF1035">
        <v>5</v>
      </c>
      <c r="AG1035">
        <v>5</v>
      </c>
      <c r="AH1035">
        <v>5</v>
      </c>
      <c r="AI1035">
        <v>5</v>
      </c>
      <c r="AJ1035">
        <v>4</v>
      </c>
      <c r="AK1035" t="s">
        <v>1255</v>
      </c>
    </row>
    <row r="1036" spans="1:37" x14ac:dyDescent="0.25">
      <c r="A1036" t="s">
        <v>932</v>
      </c>
      <c r="B1036" t="s">
        <v>35</v>
      </c>
      <c r="C1036" t="s">
        <v>822</v>
      </c>
      <c r="D1036" t="s">
        <v>1866</v>
      </c>
      <c r="E1036" t="s">
        <v>1879</v>
      </c>
      <c r="F1036" t="s">
        <v>2275</v>
      </c>
      <c r="G1036" t="s">
        <v>1878</v>
      </c>
      <c r="H1036" t="s">
        <v>1869</v>
      </c>
      <c r="I1036" t="s">
        <v>1870</v>
      </c>
      <c r="J1036" t="s">
        <v>1866</v>
      </c>
      <c r="K1036" t="s">
        <v>1871</v>
      </c>
      <c r="L1036" t="s">
        <v>1871</v>
      </c>
      <c r="M1036" t="s">
        <v>1871</v>
      </c>
      <c r="N1036" t="s">
        <v>1872</v>
      </c>
      <c r="O1036" t="s">
        <v>1871</v>
      </c>
      <c r="P1036" t="s">
        <v>1872</v>
      </c>
      <c r="Q1036" t="s">
        <v>1872</v>
      </c>
      <c r="R1036" t="s">
        <v>1871</v>
      </c>
      <c r="S1036" t="s">
        <v>1866</v>
      </c>
      <c r="T1036" t="s">
        <v>2781</v>
      </c>
      <c r="U1036" t="s">
        <v>1876</v>
      </c>
      <c r="V1036" t="s">
        <v>1866</v>
      </c>
      <c r="W1036">
        <v>0</v>
      </c>
      <c r="X1036">
        <v>4</v>
      </c>
      <c r="Y1036">
        <v>1</v>
      </c>
      <c r="Z1036">
        <v>2</v>
      </c>
      <c r="AA1036">
        <v>3</v>
      </c>
      <c r="AB1036">
        <v>2</v>
      </c>
      <c r="AC1036">
        <v>5</v>
      </c>
      <c r="AD1036">
        <v>5</v>
      </c>
      <c r="AE1036">
        <v>5</v>
      </c>
      <c r="AF1036">
        <v>4</v>
      </c>
      <c r="AG1036">
        <v>5</v>
      </c>
      <c r="AH1036">
        <v>4</v>
      </c>
      <c r="AI1036">
        <v>4</v>
      </c>
      <c r="AJ1036">
        <v>5</v>
      </c>
      <c r="AK1036" t="s">
        <v>932</v>
      </c>
    </row>
    <row r="1037" spans="1:37" x14ac:dyDescent="0.25">
      <c r="A1037" t="s">
        <v>185</v>
      </c>
      <c r="B1037" t="s">
        <v>38</v>
      </c>
      <c r="C1037" t="s">
        <v>368</v>
      </c>
      <c r="D1037" t="s">
        <v>1866</v>
      </c>
      <c r="E1037" t="s">
        <v>1884</v>
      </c>
      <c r="F1037" t="s">
        <v>2218</v>
      </c>
      <c r="G1037" t="s">
        <v>1868</v>
      </c>
      <c r="H1037" t="s">
        <v>1869</v>
      </c>
      <c r="I1037" t="s">
        <v>1870</v>
      </c>
      <c r="J1037" t="s">
        <v>1866</v>
      </c>
      <c r="K1037" t="s">
        <v>1871</v>
      </c>
      <c r="L1037" t="s">
        <v>1871</v>
      </c>
      <c r="M1037" t="s">
        <v>1872</v>
      </c>
      <c r="N1037" t="s">
        <v>1872</v>
      </c>
      <c r="O1037" t="s">
        <v>1872</v>
      </c>
      <c r="P1037" t="s">
        <v>1871</v>
      </c>
      <c r="Q1037" t="s">
        <v>1871</v>
      </c>
      <c r="R1037" t="s">
        <v>1871</v>
      </c>
      <c r="S1037" t="s">
        <v>1866</v>
      </c>
      <c r="T1037" t="s">
        <v>2782</v>
      </c>
      <c r="U1037" t="s">
        <v>1876</v>
      </c>
      <c r="V1037" t="s">
        <v>1877</v>
      </c>
      <c r="W1037">
        <v>0</v>
      </c>
      <c r="X1037">
        <v>3</v>
      </c>
      <c r="Y1037">
        <v>1</v>
      </c>
      <c r="Z1037">
        <v>2</v>
      </c>
      <c r="AA1037">
        <v>2</v>
      </c>
      <c r="AB1037">
        <v>2</v>
      </c>
      <c r="AC1037">
        <v>5</v>
      </c>
      <c r="AD1037">
        <v>5</v>
      </c>
      <c r="AE1037">
        <v>4</v>
      </c>
      <c r="AF1037">
        <v>4</v>
      </c>
      <c r="AG1037">
        <v>4</v>
      </c>
      <c r="AH1037">
        <v>5</v>
      </c>
      <c r="AI1037">
        <v>5</v>
      </c>
      <c r="AJ1037">
        <v>5</v>
      </c>
      <c r="AK1037" t="s">
        <v>185</v>
      </c>
    </row>
    <row r="1038" spans="1:37" x14ac:dyDescent="0.25">
      <c r="A1038" t="s">
        <v>765</v>
      </c>
      <c r="B1038" t="s">
        <v>43</v>
      </c>
      <c r="C1038" t="s">
        <v>365</v>
      </c>
      <c r="D1038" t="s">
        <v>1866</v>
      </c>
      <c r="E1038" t="s">
        <v>1867</v>
      </c>
      <c r="F1038" t="s">
        <v>2218</v>
      </c>
      <c r="G1038" t="s">
        <v>1868</v>
      </c>
      <c r="H1038" t="s">
        <v>1887</v>
      </c>
      <c r="I1038" t="s">
        <v>1881</v>
      </c>
      <c r="J1038" t="s">
        <v>1886</v>
      </c>
      <c r="K1038" t="s">
        <v>1871</v>
      </c>
      <c r="L1038" t="s">
        <v>1871</v>
      </c>
      <c r="M1038" t="s">
        <v>1871</v>
      </c>
      <c r="N1038" t="s">
        <v>1871</v>
      </c>
      <c r="O1038" t="s">
        <v>1871</v>
      </c>
      <c r="P1038" t="s">
        <v>1871</v>
      </c>
      <c r="Q1038" t="s">
        <v>1871</v>
      </c>
      <c r="R1038" t="s">
        <v>1871</v>
      </c>
      <c r="S1038" t="s">
        <v>1866</v>
      </c>
      <c r="T1038" t="s">
        <v>2783</v>
      </c>
      <c r="U1038" t="s">
        <v>1876</v>
      </c>
      <c r="V1038" t="s">
        <v>1877</v>
      </c>
      <c r="W1038">
        <v>0</v>
      </c>
      <c r="X1038">
        <v>5</v>
      </c>
      <c r="Y1038">
        <v>1</v>
      </c>
      <c r="AA1038">
        <v>2</v>
      </c>
      <c r="AB1038">
        <v>2</v>
      </c>
      <c r="AC1038">
        <v>5</v>
      </c>
      <c r="AD1038">
        <v>5</v>
      </c>
      <c r="AE1038">
        <v>5</v>
      </c>
      <c r="AF1038">
        <v>5</v>
      </c>
      <c r="AG1038">
        <v>5</v>
      </c>
      <c r="AH1038">
        <v>5</v>
      </c>
      <c r="AI1038">
        <v>5</v>
      </c>
      <c r="AJ1038">
        <v>5</v>
      </c>
      <c r="AK1038" t="s">
        <v>765</v>
      </c>
    </row>
    <row r="1039" spans="1:37" x14ac:dyDescent="0.25">
      <c r="A1039" t="s">
        <v>192</v>
      </c>
      <c r="B1039" t="s">
        <v>51</v>
      </c>
      <c r="C1039" t="s">
        <v>454</v>
      </c>
      <c r="D1039" t="s">
        <v>1866</v>
      </c>
      <c r="E1039" t="s">
        <v>1867</v>
      </c>
      <c r="F1039" t="s">
        <v>2231</v>
      </c>
      <c r="G1039" t="s">
        <v>1878</v>
      </c>
      <c r="H1039" t="s">
        <v>1869</v>
      </c>
      <c r="I1039" t="s">
        <v>1883</v>
      </c>
      <c r="J1039" t="s">
        <v>1882</v>
      </c>
      <c r="K1039" t="s">
        <v>1872</v>
      </c>
      <c r="L1039" t="s">
        <v>1872</v>
      </c>
      <c r="M1039" t="s">
        <v>1871</v>
      </c>
      <c r="N1039" t="s">
        <v>1872</v>
      </c>
      <c r="O1039" t="s">
        <v>1872</v>
      </c>
      <c r="P1039" t="s">
        <v>1871</v>
      </c>
      <c r="Q1039" t="s">
        <v>1872</v>
      </c>
      <c r="R1039" t="s">
        <v>1871</v>
      </c>
      <c r="S1039" t="s">
        <v>1866</v>
      </c>
      <c r="T1039" t="s">
        <v>2784</v>
      </c>
      <c r="U1039" t="s">
        <v>1876</v>
      </c>
      <c r="V1039" t="s">
        <v>1866</v>
      </c>
      <c r="W1039">
        <v>0</v>
      </c>
      <c r="X1039">
        <v>5</v>
      </c>
      <c r="Y1039">
        <v>1</v>
      </c>
      <c r="Z1039">
        <v>2</v>
      </c>
      <c r="AA1039">
        <v>3</v>
      </c>
      <c r="AB1039">
        <v>2</v>
      </c>
      <c r="AC1039">
        <v>4</v>
      </c>
      <c r="AD1039">
        <v>4</v>
      </c>
      <c r="AE1039">
        <v>5</v>
      </c>
      <c r="AF1039">
        <v>4</v>
      </c>
      <c r="AG1039">
        <v>4</v>
      </c>
      <c r="AH1039">
        <v>5</v>
      </c>
      <c r="AI1039">
        <v>4</v>
      </c>
      <c r="AJ1039">
        <v>5</v>
      </c>
      <c r="AK1039" t="s">
        <v>192</v>
      </c>
    </row>
    <row r="1040" spans="1:37" x14ac:dyDescent="0.25">
      <c r="A1040" t="s">
        <v>652</v>
      </c>
      <c r="B1040" t="s">
        <v>62</v>
      </c>
      <c r="C1040" t="s">
        <v>458</v>
      </c>
      <c r="D1040" t="s">
        <v>1866</v>
      </c>
      <c r="E1040" t="s">
        <v>1867</v>
      </c>
      <c r="F1040" t="s">
        <v>2785</v>
      </c>
      <c r="G1040" t="s">
        <v>1878</v>
      </c>
      <c r="H1040" t="s">
        <v>1880</v>
      </c>
      <c r="I1040" t="s">
        <v>1883</v>
      </c>
      <c r="J1040" t="s">
        <v>1882</v>
      </c>
      <c r="K1040" t="s">
        <v>1871</v>
      </c>
      <c r="L1040" t="s">
        <v>1872</v>
      </c>
      <c r="M1040" t="s">
        <v>1871</v>
      </c>
      <c r="N1040" t="s">
        <v>1871</v>
      </c>
      <c r="O1040" t="s">
        <v>1871</v>
      </c>
      <c r="P1040" t="s">
        <v>1871</v>
      </c>
      <c r="Q1040" t="s">
        <v>1872</v>
      </c>
      <c r="R1040" t="s">
        <v>1871</v>
      </c>
      <c r="S1040" t="s">
        <v>1866</v>
      </c>
      <c r="T1040" t="s">
        <v>1889</v>
      </c>
      <c r="U1040" t="s">
        <v>1876</v>
      </c>
      <c r="V1040" t="s">
        <v>1877</v>
      </c>
      <c r="W1040">
        <v>0</v>
      </c>
      <c r="X1040">
        <v>5</v>
      </c>
      <c r="Y1040">
        <v>1</v>
      </c>
      <c r="Z1040">
        <v>3</v>
      </c>
      <c r="AA1040">
        <v>3</v>
      </c>
      <c r="AB1040">
        <v>2</v>
      </c>
      <c r="AC1040">
        <v>5</v>
      </c>
      <c r="AD1040">
        <v>4</v>
      </c>
      <c r="AE1040">
        <v>5</v>
      </c>
      <c r="AF1040">
        <v>5</v>
      </c>
      <c r="AG1040">
        <v>5</v>
      </c>
      <c r="AH1040">
        <v>5</v>
      </c>
      <c r="AI1040">
        <v>4</v>
      </c>
      <c r="AJ1040">
        <v>5</v>
      </c>
      <c r="AK1040" t="s">
        <v>652</v>
      </c>
    </row>
    <row r="1041" spans="1:37" x14ac:dyDescent="0.25">
      <c r="A1041" t="s">
        <v>1622</v>
      </c>
      <c r="B1041" t="s">
        <v>62</v>
      </c>
      <c r="C1041" t="s">
        <v>464</v>
      </c>
      <c r="D1041" t="s">
        <v>1866</v>
      </c>
      <c r="E1041" t="s">
        <v>1879</v>
      </c>
      <c r="F1041" t="s">
        <v>2196</v>
      </c>
      <c r="G1041" t="s">
        <v>1888</v>
      </c>
      <c r="H1041" t="s">
        <v>1887</v>
      </c>
      <c r="I1041" t="s">
        <v>1870</v>
      </c>
      <c r="J1041" t="s">
        <v>1866</v>
      </c>
      <c r="K1041" t="s">
        <v>1871</v>
      </c>
      <c r="L1041" t="s">
        <v>1871</v>
      </c>
      <c r="M1041" t="s">
        <v>1871</v>
      </c>
      <c r="N1041" t="s">
        <v>1871</v>
      </c>
      <c r="O1041" t="s">
        <v>1871</v>
      </c>
      <c r="P1041" t="s">
        <v>1873</v>
      </c>
      <c r="Q1041" t="s">
        <v>1871</v>
      </c>
      <c r="R1041" t="s">
        <v>1871</v>
      </c>
      <c r="S1041" t="s">
        <v>1866</v>
      </c>
      <c r="T1041" t="s">
        <v>2786</v>
      </c>
      <c r="U1041" t="s">
        <v>1876</v>
      </c>
      <c r="V1041" t="s">
        <v>1877</v>
      </c>
      <c r="W1041">
        <v>0</v>
      </c>
      <c r="X1041">
        <v>4</v>
      </c>
      <c r="Y1041">
        <v>1</v>
      </c>
      <c r="AA1041">
        <v>1</v>
      </c>
      <c r="AB1041">
        <v>2</v>
      </c>
      <c r="AC1041">
        <v>5</v>
      </c>
      <c r="AD1041">
        <v>5</v>
      </c>
      <c r="AE1041">
        <v>5</v>
      </c>
      <c r="AF1041">
        <v>5</v>
      </c>
      <c r="AG1041">
        <v>5</v>
      </c>
      <c r="AH1041">
        <v>3</v>
      </c>
      <c r="AI1041">
        <v>5</v>
      </c>
      <c r="AJ1041">
        <v>5</v>
      </c>
      <c r="AK1041" t="s">
        <v>1622</v>
      </c>
    </row>
    <row r="1042" spans="1:37" x14ac:dyDescent="0.25">
      <c r="A1042" t="s">
        <v>1622</v>
      </c>
      <c r="B1042" t="s">
        <v>62</v>
      </c>
      <c r="C1042" t="s">
        <v>464</v>
      </c>
      <c r="D1042" t="s">
        <v>1877</v>
      </c>
      <c r="E1042" t="s">
        <v>1884</v>
      </c>
      <c r="F1042" t="s">
        <v>2254</v>
      </c>
      <c r="G1042" t="s">
        <v>1878</v>
      </c>
      <c r="H1042" t="s">
        <v>1869</v>
      </c>
      <c r="I1042" t="s">
        <v>1883</v>
      </c>
      <c r="J1042" t="s">
        <v>1882</v>
      </c>
      <c r="K1042" t="s">
        <v>1872</v>
      </c>
      <c r="L1042" t="s">
        <v>1872</v>
      </c>
      <c r="M1042" t="s">
        <v>1872</v>
      </c>
      <c r="N1042" t="s">
        <v>1872</v>
      </c>
      <c r="O1042" t="s">
        <v>1872</v>
      </c>
      <c r="P1042" t="s">
        <v>1871</v>
      </c>
      <c r="Q1042" t="s">
        <v>1871</v>
      </c>
      <c r="R1042" t="s">
        <v>1871</v>
      </c>
      <c r="S1042" t="s">
        <v>1866</v>
      </c>
      <c r="T1042" t="s">
        <v>2787</v>
      </c>
      <c r="U1042" t="s">
        <v>1866</v>
      </c>
      <c r="V1042" t="s">
        <v>1877</v>
      </c>
      <c r="W1042">
        <v>1</v>
      </c>
      <c r="X1042">
        <v>3</v>
      </c>
      <c r="Y1042">
        <v>1</v>
      </c>
      <c r="Z1042">
        <v>2</v>
      </c>
      <c r="AA1042">
        <v>3</v>
      </c>
      <c r="AB1042">
        <v>1</v>
      </c>
      <c r="AC1042">
        <v>4</v>
      </c>
      <c r="AD1042">
        <v>4</v>
      </c>
      <c r="AE1042">
        <v>4</v>
      </c>
      <c r="AF1042">
        <v>4</v>
      </c>
      <c r="AG1042">
        <v>4</v>
      </c>
      <c r="AH1042">
        <v>5</v>
      </c>
      <c r="AI1042">
        <v>5</v>
      </c>
      <c r="AJ1042">
        <v>5</v>
      </c>
      <c r="AK1042" t="s">
        <v>1622</v>
      </c>
    </row>
    <row r="1043" spans="1:37" x14ac:dyDescent="0.25">
      <c r="A1043" t="s">
        <v>659</v>
      </c>
      <c r="B1043" t="s">
        <v>64</v>
      </c>
      <c r="C1043" t="s">
        <v>448</v>
      </c>
      <c r="D1043" t="s">
        <v>1866</v>
      </c>
      <c r="E1043" t="s">
        <v>1867</v>
      </c>
      <c r="F1043" t="s">
        <v>2788</v>
      </c>
      <c r="G1043" t="s">
        <v>1868</v>
      </c>
      <c r="H1043" t="s">
        <v>1869</v>
      </c>
      <c r="I1043" t="s">
        <v>1870</v>
      </c>
      <c r="J1043" t="s">
        <v>1866</v>
      </c>
      <c r="K1043" t="s">
        <v>1871</v>
      </c>
      <c r="L1043" t="s">
        <v>1871</v>
      </c>
      <c r="M1043" t="s">
        <v>1871</v>
      </c>
      <c r="N1043" t="s">
        <v>1871</v>
      </c>
      <c r="O1043" t="s">
        <v>1871</v>
      </c>
      <c r="P1043" t="s">
        <v>1871</v>
      </c>
      <c r="Q1043" t="s">
        <v>1871</v>
      </c>
      <c r="R1043" t="s">
        <v>1871</v>
      </c>
      <c r="S1043" t="s">
        <v>1866</v>
      </c>
      <c r="T1043" t="s">
        <v>1889</v>
      </c>
      <c r="U1043" t="s">
        <v>1876</v>
      </c>
      <c r="V1043" t="s">
        <v>1877</v>
      </c>
      <c r="W1043">
        <v>0</v>
      </c>
      <c r="X1043">
        <v>5</v>
      </c>
      <c r="Y1043">
        <v>1</v>
      </c>
      <c r="Z1043">
        <v>2</v>
      </c>
      <c r="AA1043">
        <v>2</v>
      </c>
      <c r="AB1043">
        <v>2</v>
      </c>
      <c r="AC1043">
        <v>5</v>
      </c>
      <c r="AD1043">
        <v>5</v>
      </c>
      <c r="AE1043">
        <v>5</v>
      </c>
      <c r="AF1043">
        <v>5</v>
      </c>
      <c r="AG1043">
        <v>5</v>
      </c>
      <c r="AH1043">
        <v>5</v>
      </c>
      <c r="AI1043">
        <v>5</v>
      </c>
      <c r="AJ1043">
        <v>5</v>
      </c>
      <c r="AK1043" t="s">
        <v>659</v>
      </c>
    </row>
    <row r="1044" spans="1:37" x14ac:dyDescent="0.25">
      <c r="A1044" t="s">
        <v>1635</v>
      </c>
      <c r="B1044" t="s">
        <v>69</v>
      </c>
      <c r="C1044" t="s">
        <v>526</v>
      </c>
      <c r="D1044" t="s">
        <v>1866</v>
      </c>
      <c r="E1044" t="s">
        <v>1867</v>
      </c>
      <c r="F1044" t="s">
        <v>2199</v>
      </c>
      <c r="G1044" t="s">
        <v>1868</v>
      </c>
      <c r="H1044" t="s">
        <v>1869</v>
      </c>
      <c r="I1044" t="s">
        <v>1870</v>
      </c>
      <c r="J1044" t="s">
        <v>1866</v>
      </c>
      <c r="K1044" t="s">
        <v>1873</v>
      </c>
      <c r="L1044" t="s">
        <v>1873</v>
      </c>
      <c r="M1044" t="s">
        <v>1873</v>
      </c>
      <c r="N1044" t="s">
        <v>1873</v>
      </c>
      <c r="O1044" t="s">
        <v>1873</v>
      </c>
      <c r="P1044" t="s">
        <v>1873</v>
      </c>
      <c r="Q1044" t="s">
        <v>1873</v>
      </c>
      <c r="R1044" t="s">
        <v>1871</v>
      </c>
      <c r="S1044" t="s">
        <v>1866</v>
      </c>
      <c r="T1044" t="s">
        <v>1945</v>
      </c>
      <c r="U1044" t="s">
        <v>1876</v>
      </c>
      <c r="V1044" t="s">
        <v>1877</v>
      </c>
      <c r="W1044">
        <v>0</v>
      </c>
      <c r="X1044">
        <v>5</v>
      </c>
      <c r="Y1044">
        <v>1</v>
      </c>
      <c r="Z1044">
        <v>2</v>
      </c>
      <c r="AA1044">
        <v>2</v>
      </c>
      <c r="AB1044">
        <v>2</v>
      </c>
      <c r="AC1044">
        <v>3</v>
      </c>
      <c r="AD1044">
        <v>3</v>
      </c>
      <c r="AE1044">
        <v>3</v>
      </c>
      <c r="AF1044">
        <v>3</v>
      </c>
      <c r="AG1044">
        <v>3</v>
      </c>
      <c r="AH1044">
        <v>3</v>
      </c>
      <c r="AI1044">
        <v>3</v>
      </c>
      <c r="AJ1044">
        <v>5</v>
      </c>
      <c r="AK1044" t="s">
        <v>1635</v>
      </c>
    </row>
    <row r="1045" spans="1:37" x14ac:dyDescent="0.25">
      <c r="A1045" t="s">
        <v>696</v>
      </c>
      <c r="B1045" t="s">
        <v>78</v>
      </c>
      <c r="C1045" t="s">
        <v>598</v>
      </c>
      <c r="D1045" t="s">
        <v>1866</v>
      </c>
      <c r="E1045" t="s">
        <v>1867</v>
      </c>
      <c r="F1045" t="s">
        <v>2711</v>
      </c>
      <c r="G1045" t="s">
        <v>1868</v>
      </c>
      <c r="H1045" t="s">
        <v>1887</v>
      </c>
      <c r="I1045" t="s">
        <v>1870</v>
      </c>
      <c r="J1045" t="s">
        <v>1882</v>
      </c>
      <c r="K1045" t="s">
        <v>1871</v>
      </c>
      <c r="L1045" t="s">
        <v>1871</v>
      </c>
      <c r="M1045" t="s">
        <v>1871</v>
      </c>
      <c r="N1045" t="s">
        <v>1871</v>
      </c>
      <c r="O1045" t="s">
        <v>1871</v>
      </c>
      <c r="P1045" t="s">
        <v>1871</v>
      </c>
      <c r="Q1045" t="s">
        <v>1871</v>
      </c>
      <c r="R1045" t="s">
        <v>1871</v>
      </c>
      <c r="S1045" t="s">
        <v>1866</v>
      </c>
      <c r="U1045" t="s">
        <v>1876</v>
      </c>
      <c r="V1045" t="s">
        <v>1877</v>
      </c>
      <c r="W1045">
        <v>0</v>
      </c>
      <c r="X1045">
        <v>5</v>
      </c>
      <c r="Y1045">
        <v>1</v>
      </c>
      <c r="AA1045">
        <v>2</v>
      </c>
      <c r="AB1045">
        <v>2</v>
      </c>
      <c r="AC1045">
        <v>5</v>
      </c>
      <c r="AD1045">
        <v>5</v>
      </c>
      <c r="AE1045">
        <v>5</v>
      </c>
      <c r="AF1045">
        <v>5</v>
      </c>
      <c r="AG1045">
        <v>5</v>
      </c>
      <c r="AH1045">
        <v>5</v>
      </c>
      <c r="AI1045">
        <v>5</v>
      </c>
      <c r="AJ1045">
        <v>5</v>
      </c>
      <c r="AK1045" t="s">
        <v>696</v>
      </c>
    </row>
    <row r="1046" spans="1:37" x14ac:dyDescent="0.25">
      <c r="A1046" t="s">
        <v>1683</v>
      </c>
      <c r="B1046" t="s">
        <v>78</v>
      </c>
      <c r="C1046" t="s">
        <v>458</v>
      </c>
      <c r="D1046" t="s">
        <v>1866</v>
      </c>
      <c r="E1046" t="s">
        <v>1879</v>
      </c>
      <c r="F1046" t="s">
        <v>2218</v>
      </c>
      <c r="G1046" t="s">
        <v>1878</v>
      </c>
      <c r="H1046" t="s">
        <v>1869</v>
      </c>
      <c r="I1046" t="s">
        <v>1870</v>
      </c>
      <c r="J1046" t="s">
        <v>1882</v>
      </c>
      <c r="K1046" t="s">
        <v>1872</v>
      </c>
      <c r="L1046" t="s">
        <v>1872</v>
      </c>
      <c r="M1046" t="s">
        <v>1872</v>
      </c>
      <c r="N1046" t="s">
        <v>1872</v>
      </c>
      <c r="O1046" t="s">
        <v>1872</v>
      </c>
      <c r="P1046" t="s">
        <v>1871</v>
      </c>
      <c r="Q1046" t="s">
        <v>1872</v>
      </c>
      <c r="R1046" t="s">
        <v>1871</v>
      </c>
      <c r="S1046" t="s">
        <v>1866</v>
      </c>
      <c r="T1046" t="s">
        <v>2789</v>
      </c>
      <c r="U1046" t="s">
        <v>1876</v>
      </c>
      <c r="V1046" t="s">
        <v>1877</v>
      </c>
      <c r="W1046">
        <v>0</v>
      </c>
      <c r="X1046">
        <v>4</v>
      </c>
      <c r="Y1046">
        <v>1</v>
      </c>
      <c r="Z1046">
        <v>2</v>
      </c>
      <c r="AA1046">
        <v>3</v>
      </c>
      <c r="AB1046">
        <v>2</v>
      </c>
      <c r="AC1046">
        <v>4</v>
      </c>
      <c r="AD1046">
        <v>4</v>
      </c>
      <c r="AE1046">
        <v>4</v>
      </c>
      <c r="AF1046">
        <v>4</v>
      </c>
      <c r="AG1046">
        <v>4</v>
      </c>
      <c r="AH1046">
        <v>5</v>
      </c>
      <c r="AI1046">
        <v>4</v>
      </c>
      <c r="AJ1046">
        <v>5</v>
      </c>
      <c r="AK1046" t="s">
        <v>1683</v>
      </c>
    </row>
    <row r="1047" spans="1:37" x14ac:dyDescent="0.25">
      <c r="A1047" t="s">
        <v>1252</v>
      </c>
      <c r="B1047" t="s">
        <v>107</v>
      </c>
      <c r="C1047" t="s">
        <v>500</v>
      </c>
      <c r="D1047" t="s">
        <v>1877</v>
      </c>
      <c r="E1047" t="s">
        <v>1884</v>
      </c>
      <c r="F1047" t="s">
        <v>2790</v>
      </c>
      <c r="G1047" t="s">
        <v>1878</v>
      </c>
      <c r="H1047" t="s">
        <v>1869</v>
      </c>
      <c r="I1047" t="s">
        <v>1883</v>
      </c>
      <c r="J1047" t="s">
        <v>1882</v>
      </c>
      <c r="K1047" t="s">
        <v>1872</v>
      </c>
      <c r="L1047" t="s">
        <v>1871</v>
      </c>
      <c r="M1047" t="s">
        <v>1871</v>
      </c>
      <c r="N1047" t="s">
        <v>1871</v>
      </c>
      <c r="O1047" t="s">
        <v>1871</v>
      </c>
      <c r="P1047" t="s">
        <v>1873</v>
      </c>
      <c r="Q1047" t="s">
        <v>1872</v>
      </c>
      <c r="R1047" t="s">
        <v>1871</v>
      </c>
      <c r="S1047" t="s">
        <v>1866</v>
      </c>
      <c r="U1047" t="s">
        <v>1876</v>
      </c>
      <c r="W1047">
        <v>1</v>
      </c>
      <c r="X1047">
        <v>3</v>
      </c>
      <c r="Y1047">
        <v>1</v>
      </c>
      <c r="Z1047">
        <v>2</v>
      </c>
      <c r="AA1047">
        <v>3</v>
      </c>
      <c r="AB1047">
        <v>2</v>
      </c>
      <c r="AC1047">
        <v>4</v>
      </c>
      <c r="AD1047">
        <v>5</v>
      </c>
      <c r="AE1047">
        <v>5</v>
      </c>
      <c r="AF1047">
        <v>5</v>
      </c>
      <c r="AG1047">
        <v>5</v>
      </c>
      <c r="AH1047">
        <v>3</v>
      </c>
      <c r="AI1047">
        <v>4</v>
      </c>
      <c r="AJ1047">
        <v>5</v>
      </c>
      <c r="AK1047" t="s">
        <v>1252</v>
      </c>
    </row>
    <row r="1048" spans="1:37" x14ac:dyDescent="0.25">
      <c r="A1048" t="s">
        <v>180</v>
      </c>
      <c r="B1048" t="s">
        <v>15</v>
      </c>
      <c r="C1048" t="s">
        <v>365</v>
      </c>
      <c r="D1048" t="s">
        <v>1866</v>
      </c>
      <c r="E1048" t="s">
        <v>1867</v>
      </c>
      <c r="F1048" t="s">
        <v>2254</v>
      </c>
      <c r="G1048" t="s">
        <v>1868</v>
      </c>
      <c r="H1048" t="s">
        <v>1880</v>
      </c>
      <c r="I1048" t="s">
        <v>1870</v>
      </c>
      <c r="J1048" t="s">
        <v>1882</v>
      </c>
      <c r="K1048" t="s">
        <v>1871</v>
      </c>
      <c r="L1048" t="s">
        <v>1871</v>
      </c>
      <c r="M1048" t="s">
        <v>1872</v>
      </c>
      <c r="N1048" t="s">
        <v>1872</v>
      </c>
      <c r="O1048" t="s">
        <v>1872</v>
      </c>
      <c r="P1048" t="s">
        <v>1871</v>
      </c>
      <c r="Q1048" t="s">
        <v>1871</v>
      </c>
      <c r="R1048" t="s">
        <v>1871</v>
      </c>
      <c r="S1048" t="s">
        <v>1866</v>
      </c>
      <c r="T1048" t="s">
        <v>2791</v>
      </c>
      <c r="U1048" t="s">
        <v>1877</v>
      </c>
      <c r="V1048" t="s">
        <v>1877</v>
      </c>
      <c r="W1048">
        <v>0</v>
      </c>
      <c r="X1048">
        <v>5</v>
      </c>
      <c r="Y1048">
        <v>1</v>
      </c>
      <c r="Z1048">
        <v>3</v>
      </c>
      <c r="AA1048">
        <v>2</v>
      </c>
      <c r="AB1048">
        <v>3</v>
      </c>
      <c r="AC1048">
        <v>5</v>
      </c>
      <c r="AD1048">
        <v>5</v>
      </c>
      <c r="AE1048">
        <v>4</v>
      </c>
      <c r="AF1048">
        <v>4</v>
      </c>
      <c r="AG1048">
        <v>4</v>
      </c>
      <c r="AH1048">
        <v>5</v>
      </c>
      <c r="AI1048">
        <v>5</v>
      </c>
      <c r="AJ1048">
        <v>5</v>
      </c>
      <c r="AK1048" t="s">
        <v>180</v>
      </c>
    </row>
    <row r="1049" spans="1:37" x14ac:dyDescent="0.25">
      <c r="A1049" t="s">
        <v>180</v>
      </c>
      <c r="B1049" t="s">
        <v>15</v>
      </c>
      <c r="C1049" t="s">
        <v>365</v>
      </c>
      <c r="D1049" t="s">
        <v>1866</v>
      </c>
      <c r="E1049" t="s">
        <v>1879</v>
      </c>
      <c r="F1049" t="s">
        <v>2231</v>
      </c>
      <c r="G1049" t="s">
        <v>1878</v>
      </c>
      <c r="H1049" t="s">
        <v>1880</v>
      </c>
      <c r="I1049" t="s">
        <v>1870</v>
      </c>
      <c r="J1049" t="s">
        <v>1882</v>
      </c>
      <c r="K1049" t="s">
        <v>1871</v>
      </c>
      <c r="L1049" t="s">
        <v>1871</v>
      </c>
      <c r="M1049" t="s">
        <v>1871</v>
      </c>
      <c r="N1049" t="s">
        <v>1871</v>
      </c>
      <c r="O1049" t="s">
        <v>1872</v>
      </c>
      <c r="P1049" t="s">
        <v>1871</v>
      </c>
      <c r="Q1049" t="s">
        <v>1871</v>
      </c>
      <c r="R1049" t="s">
        <v>1871</v>
      </c>
      <c r="S1049" t="s">
        <v>1866</v>
      </c>
      <c r="T1049" t="s">
        <v>2792</v>
      </c>
      <c r="U1049" t="s">
        <v>1877</v>
      </c>
      <c r="V1049" t="s">
        <v>1877</v>
      </c>
      <c r="W1049">
        <v>0</v>
      </c>
      <c r="X1049">
        <v>4</v>
      </c>
      <c r="Y1049">
        <v>1</v>
      </c>
      <c r="Z1049">
        <v>3</v>
      </c>
      <c r="AA1049">
        <v>3</v>
      </c>
      <c r="AB1049">
        <v>3</v>
      </c>
      <c r="AC1049">
        <v>5</v>
      </c>
      <c r="AD1049">
        <v>5</v>
      </c>
      <c r="AE1049">
        <v>5</v>
      </c>
      <c r="AF1049">
        <v>5</v>
      </c>
      <c r="AG1049">
        <v>4</v>
      </c>
      <c r="AH1049">
        <v>5</v>
      </c>
      <c r="AI1049">
        <v>5</v>
      </c>
      <c r="AJ1049">
        <v>5</v>
      </c>
      <c r="AK1049" t="s">
        <v>180</v>
      </c>
    </row>
    <row r="1050" spans="1:37" x14ac:dyDescent="0.25">
      <c r="A1050" t="s">
        <v>180</v>
      </c>
      <c r="B1050" t="s">
        <v>15</v>
      </c>
      <c r="C1050" t="s">
        <v>365</v>
      </c>
      <c r="D1050" t="s">
        <v>1877</v>
      </c>
      <c r="E1050" t="s">
        <v>1867</v>
      </c>
      <c r="F1050" t="s">
        <v>2212</v>
      </c>
      <c r="G1050" t="s">
        <v>1878</v>
      </c>
      <c r="H1050" t="s">
        <v>1880</v>
      </c>
      <c r="I1050" t="s">
        <v>1870</v>
      </c>
      <c r="J1050" t="s">
        <v>1882</v>
      </c>
      <c r="K1050" t="s">
        <v>1871</v>
      </c>
      <c r="L1050" t="s">
        <v>1871</v>
      </c>
      <c r="M1050" t="s">
        <v>1871</v>
      </c>
      <c r="N1050" t="s">
        <v>1871</v>
      </c>
      <c r="O1050" t="s">
        <v>1871</v>
      </c>
      <c r="P1050" t="s">
        <v>1871</v>
      </c>
      <c r="Q1050" t="s">
        <v>1871</v>
      </c>
      <c r="R1050" t="s">
        <v>1871</v>
      </c>
      <c r="S1050" t="s">
        <v>1866</v>
      </c>
      <c r="T1050" t="s">
        <v>1903</v>
      </c>
      <c r="U1050" t="s">
        <v>1877</v>
      </c>
      <c r="V1050" t="s">
        <v>1877</v>
      </c>
      <c r="W1050">
        <v>1</v>
      </c>
      <c r="X1050">
        <v>5</v>
      </c>
      <c r="Y1050">
        <v>1</v>
      </c>
      <c r="Z1050">
        <v>3</v>
      </c>
      <c r="AA1050">
        <v>3</v>
      </c>
      <c r="AB1050">
        <v>3</v>
      </c>
      <c r="AC1050">
        <v>5</v>
      </c>
      <c r="AD1050">
        <v>5</v>
      </c>
      <c r="AE1050">
        <v>5</v>
      </c>
      <c r="AF1050">
        <v>5</v>
      </c>
      <c r="AG1050">
        <v>5</v>
      </c>
      <c r="AH1050">
        <v>5</v>
      </c>
      <c r="AI1050">
        <v>5</v>
      </c>
      <c r="AJ1050">
        <v>5</v>
      </c>
      <c r="AK1050" t="s">
        <v>180</v>
      </c>
    </row>
    <row r="1051" spans="1:37" x14ac:dyDescent="0.25">
      <c r="A1051" t="s">
        <v>181</v>
      </c>
      <c r="B1051" t="s">
        <v>15</v>
      </c>
      <c r="C1051" t="s">
        <v>368</v>
      </c>
      <c r="D1051" t="s">
        <v>1877</v>
      </c>
      <c r="E1051" t="s">
        <v>1884</v>
      </c>
      <c r="F1051" t="s">
        <v>2218</v>
      </c>
      <c r="G1051" t="s">
        <v>1878</v>
      </c>
      <c r="H1051" t="s">
        <v>1880</v>
      </c>
      <c r="I1051" t="s">
        <v>1870</v>
      </c>
      <c r="J1051" t="s">
        <v>1882</v>
      </c>
      <c r="K1051" t="s">
        <v>1871</v>
      </c>
      <c r="L1051" t="s">
        <v>1871</v>
      </c>
      <c r="M1051" t="s">
        <v>1871</v>
      </c>
      <c r="N1051" t="s">
        <v>1871</v>
      </c>
      <c r="O1051" t="s">
        <v>1871</v>
      </c>
      <c r="P1051" t="s">
        <v>1871</v>
      </c>
      <c r="Q1051" t="s">
        <v>1871</v>
      </c>
      <c r="R1051" t="s">
        <v>1871</v>
      </c>
      <c r="S1051" t="s">
        <v>1866</v>
      </c>
      <c r="T1051" t="s">
        <v>2793</v>
      </c>
      <c r="U1051" t="s">
        <v>1877</v>
      </c>
      <c r="V1051" t="s">
        <v>1877</v>
      </c>
      <c r="W1051">
        <v>1</v>
      </c>
      <c r="X1051">
        <v>3</v>
      </c>
      <c r="Y1051">
        <v>1</v>
      </c>
      <c r="Z1051">
        <v>3</v>
      </c>
      <c r="AA1051">
        <v>3</v>
      </c>
      <c r="AB1051">
        <v>3</v>
      </c>
      <c r="AC1051">
        <v>5</v>
      </c>
      <c r="AD1051">
        <v>5</v>
      </c>
      <c r="AE1051">
        <v>5</v>
      </c>
      <c r="AF1051">
        <v>5</v>
      </c>
      <c r="AG1051">
        <v>5</v>
      </c>
      <c r="AH1051">
        <v>5</v>
      </c>
      <c r="AI1051">
        <v>5</v>
      </c>
      <c r="AJ1051">
        <v>5</v>
      </c>
      <c r="AK1051" t="s">
        <v>181</v>
      </c>
    </row>
    <row r="1052" spans="1:37" x14ac:dyDescent="0.25">
      <c r="A1052" t="s">
        <v>181</v>
      </c>
      <c r="B1052" t="s">
        <v>15</v>
      </c>
      <c r="C1052" t="s">
        <v>368</v>
      </c>
      <c r="D1052" t="s">
        <v>1877</v>
      </c>
      <c r="E1052" t="s">
        <v>1884</v>
      </c>
      <c r="F1052" t="s">
        <v>2218</v>
      </c>
      <c r="G1052" t="s">
        <v>1878</v>
      </c>
      <c r="H1052" t="s">
        <v>1880</v>
      </c>
      <c r="I1052" t="s">
        <v>1870</v>
      </c>
      <c r="J1052" t="s">
        <v>1882</v>
      </c>
      <c r="K1052" t="s">
        <v>1871</v>
      </c>
      <c r="L1052" t="s">
        <v>1871</v>
      </c>
      <c r="M1052" t="s">
        <v>1871</v>
      </c>
      <c r="N1052" t="s">
        <v>1871</v>
      </c>
      <c r="O1052" t="s">
        <v>1871</v>
      </c>
      <c r="P1052" t="s">
        <v>1871</v>
      </c>
      <c r="Q1052" t="s">
        <v>1871</v>
      </c>
      <c r="R1052" t="s">
        <v>1871</v>
      </c>
      <c r="S1052" t="s">
        <v>1866</v>
      </c>
      <c r="T1052" t="s">
        <v>2794</v>
      </c>
      <c r="U1052" t="s">
        <v>1877</v>
      </c>
      <c r="V1052" t="s">
        <v>1877</v>
      </c>
      <c r="W1052">
        <v>1</v>
      </c>
      <c r="X1052">
        <v>3</v>
      </c>
      <c r="Y1052">
        <v>1</v>
      </c>
      <c r="Z1052">
        <v>3</v>
      </c>
      <c r="AA1052">
        <v>3</v>
      </c>
      <c r="AB1052">
        <v>3</v>
      </c>
      <c r="AC1052">
        <v>5</v>
      </c>
      <c r="AD1052">
        <v>5</v>
      </c>
      <c r="AE1052">
        <v>5</v>
      </c>
      <c r="AF1052">
        <v>5</v>
      </c>
      <c r="AG1052">
        <v>5</v>
      </c>
      <c r="AH1052">
        <v>5</v>
      </c>
      <c r="AI1052">
        <v>5</v>
      </c>
      <c r="AJ1052">
        <v>5</v>
      </c>
      <c r="AK1052" t="s">
        <v>181</v>
      </c>
    </row>
    <row r="1053" spans="1:37" x14ac:dyDescent="0.25">
      <c r="A1053" t="s">
        <v>181</v>
      </c>
      <c r="B1053" t="s">
        <v>15</v>
      </c>
      <c r="C1053" t="s">
        <v>368</v>
      </c>
      <c r="D1053" t="s">
        <v>1877</v>
      </c>
      <c r="E1053" t="s">
        <v>1879</v>
      </c>
      <c r="F1053" t="s">
        <v>2212</v>
      </c>
      <c r="G1053" t="s">
        <v>1878</v>
      </c>
      <c r="H1053" t="s">
        <v>1880</v>
      </c>
      <c r="I1053" t="s">
        <v>1870</v>
      </c>
      <c r="J1053" t="s">
        <v>1882</v>
      </c>
      <c r="K1053" t="s">
        <v>1871</v>
      </c>
      <c r="L1053" t="s">
        <v>1871</v>
      </c>
      <c r="M1053" t="s">
        <v>1871</v>
      </c>
      <c r="N1053" t="s">
        <v>1871</v>
      </c>
      <c r="O1053" t="s">
        <v>1871</v>
      </c>
      <c r="P1053" t="s">
        <v>1871</v>
      </c>
      <c r="Q1053" t="s">
        <v>1871</v>
      </c>
      <c r="R1053" t="s">
        <v>1871</v>
      </c>
      <c r="S1053" t="s">
        <v>1866</v>
      </c>
      <c r="T1053" t="s">
        <v>2795</v>
      </c>
      <c r="U1053" t="s">
        <v>1877</v>
      </c>
      <c r="V1053" t="s">
        <v>1877</v>
      </c>
      <c r="W1053">
        <v>1</v>
      </c>
      <c r="X1053">
        <v>4</v>
      </c>
      <c r="Y1053">
        <v>1</v>
      </c>
      <c r="Z1053">
        <v>3</v>
      </c>
      <c r="AA1053">
        <v>3</v>
      </c>
      <c r="AB1053">
        <v>3</v>
      </c>
      <c r="AC1053">
        <v>5</v>
      </c>
      <c r="AD1053">
        <v>5</v>
      </c>
      <c r="AE1053">
        <v>5</v>
      </c>
      <c r="AF1053">
        <v>5</v>
      </c>
      <c r="AG1053">
        <v>5</v>
      </c>
      <c r="AH1053">
        <v>5</v>
      </c>
      <c r="AI1053">
        <v>5</v>
      </c>
      <c r="AJ1053">
        <v>5</v>
      </c>
      <c r="AK1053" t="s">
        <v>181</v>
      </c>
    </row>
    <row r="1054" spans="1:37" x14ac:dyDescent="0.25">
      <c r="A1054" t="s">
        <v>182</v>
      </c>
      <c r="B1054" t="s">
        <v>15</v>
      </c>
      <c r="C1054" t="s">
        <v>591</v>
      </c>
      <c r="D1054" t="s">
        <v>1866</v>
      </c>
      <c r="E1054" t="s">
        <v>1879</v>
      </c>
      <c r="F1054" t="s">
        <v>2199</v>
      </c>
      <c r="G1054" t="s">
        <v>1878</v>
      </c>
      <c r="H1054" t="s">
        <v>1880</v>
      </c>
      <c r="I1054" t="s">
        <v>1870</v>
      </c>
      <c r="J1054" t="s">
        <v>1882</v>
      </c>
      <c r="K1054" t="s">
        <v>1871</v>
      </c>
      <c r="L1054" t="s">
        <v>1871</v>
      </c>
      <c r="M1054" t="s">
        <v>1871</v>
      </c>
      <c r="N1054" t="s">
        <v>1871</v>
      </c>
      <c r="O1054" t="s">
        <v>1871</v>
      </c>
      <c r="P1054" t="s">
        <v>1871</v>
      </c>
      <c r="Q1054" t="s">
        <v>1871</v>
      </c>
      <c r="R1054" t="s">
        <v>1871</v>
      </c>
      <c r="S1054" t="s">
        <v>1866</v>
      </c>
      <c r="T1054" t="s">
        <v>1903</v>
      </c>
      <c r="U1054" t="s">
        <v>1877</v>
      </c>
      <c r="V1054" t="s">
        <v>1877</v>
      </c>
      <c r="W1054">
        <v>0</v>
      </c>
      <c r="X1054">
        <v>4</v>
      </c>
      <c r="Y1054">
        <v>1</v>
      </c>
      <c r="Z1054">
        <v>3</v>
      </c>
      <c r="AA1054">
        <v>3</v>
      </c>
      <c r="AB1054">
        <v>3</v>
      </c>
      <c r="AC1054">
        <v>5</v>
      </c>
      <c r="AD1054">
        <v>5</v>
      </c>
      <c r="AE1054">
        <v>5</v>
      </c>
      <c r="AF1054">
        <v>5</v>
      </c>
      <c r="AG1054">
        <v>5</v>
      </c>
      <c r="AH1054">
        <v>5</v>
      </c>
      <c r="AI1054">
        <v>5</v>
      </c>
      <c r="AJ1054">
        <v>5</v>
      </c>
      <c r="AK1054" t="s">
        <v>182</v>
      </c>
    </row>
    <row r="1055" spans="1:37" x14ac:dyDescent="0.25">
      <c r="A1055" t="s">
        <v>182</v>
      </c>
      <c r="B1055" t="s">
        <v>15</v>
      </c>
      <c r="C1055" t="s">
        <v>591</v>
      </c>
      <c r="D1055" t="s">
        <v>1877</v>
      </c>
      <c r="E1055" t="s">
        <v>1867</v>
      </c>
      <c r="F1055" t="s">
        <v>2378</v>
      </c>
      <c r="G1055" t="s">
        <v>1878</v>
      </c>
      <c r="H1055" t="s">
        <v>1880</v>
      </c>
      <c r="I1055" t="s">
        <v>1870</v>
      </c>
      <c r="J1055" t="s">
        <v>1882</v>
      </c>
      <c r="K1055" t="s">
        <v>1871</v>
      </c>
      <c r="L1055" t="s">
        <v>1871</v>
      </c>
      <c r="M1055" t="s">
        <v>1871</v>
      </c>
      <c r="N1055" t="s">
        <v>1871</v>
      </c>
      <c r="O1055" t="s">
        <v>1871</v>
      </c>
      <c r="P1055" t="s">
        <v>1873</v>
      </c>
      <c r="Q1055" t="s">
        <v>1871</v>
      </c>
      <c r="R1055" t="s">
        <v>1871</v>
      </c>
      <c r="S1055" t="s">
        <v>1866</v>
      </c>
      <c r="T1055" t="s">
        <v>1903</v>
      </c>
      <c r="U1055" t="s">
        <v>1877</v>
      </c>
      <c r="V1055" t="s">
        <v>1877</v>
      </c>
      <c r="W1055">
        <v>1</v>
      </c>
      <c r="X1055">
        <v>5</v>
      </c>
      <c r="Y1055">
        <v>1</v>
      </c>
      <c r="Z1055">
        <v>3</v>
      </c>
      <c r="AA1055">
        <v>3</v>
      </c>
      <c r="AB1055">
        <v>3</v>
      </c>
      <c r="AC1055">
        <v>5</v>
      </c>
      <c r="AD1055">
        <v>5</v>
      </c>
      <c r="AE1055">
        <v>5</v>
      </c>
      <c r="AF1055">
        <v>5</v>
      </c>
      <c r="AG1055">
        <v>5</v>
      </c>
      <c r="AH1055">
        <v>3</v>
      </c>
      <c r="AI1055">
        <v>5</v>
      </c>
      <c r="AJ1055">
        <v>5</v>
      </c>
      <c r="AK1055" t="s">
        <v>182</v>
      </c>
    </row>
    <row r="1056" spans="1:37" x14ac:dyDescent="0.25">
      <c r="A1056" t="s">
        <v>182</v>
      </c>
      <c r="B1056" t="s">
        <v>15</v>
      </c>
      <c r="C1056" t="s">
        <v>591</v>
      </c>
      <c r="D1056" t="s">
        <v>1877</v>
      </c>
      <c r="E1056" t="s">
        <v>1867</v>
      </c>
      <c r="F1056" t="s">
        <v>2249</v>
      </c>
      <c r="G1056" t="s">
        <v>1878</v>
      </c>
      <c r="H1056" t="s">
        <v>1869</v>
      </c>
      <c r="I1056" t="s">
        <v>1870</v>
      </c>
      <c r="J1056" t="s">
        <v>1866</v>
      </c>
      <c r="K1056" t="s">
        <v>1871</v>
      </c>
      <c r="L1056" t="s">
        <v>1871</v>
      </c>
      <c r="M1056" t="s">
        <v>1871</v>
      </c>
      <c r="N1056" t="s">
        <v>1871</v>
      </c>
      <c r="O1056" t="s">
        <v>1871</v>
      </c>
      <c r="P1056" t="s">
        <v>1871</v>
      </c>
      <c r="Q1056" t="s">
        <v>1871</v>
      </c>
      <c r="R1056" t="s">
        <v>1871</v>
      </c>
      <c r="S1056" t="s">
        <v>1866</v>
      </c>
      <c r="T1056" t="s">
        <v>2796</v>
      </c>
      <c r="U1056" t="s">
        <v>1877</v>
      </c>
      <c r="V1056" t="s">
        <v>1877</v>
      </c>
      <c r="W1056">
        <v>1</v>
      </c>
      <c r="X1056">
        <v>5</v>
      </c>
      <c r="Y1056">
        <v>1</v>
      </c>
      <c r="Z1056">
        <v>2</v>
      </c>
      <c r="AA1056">
        <v>3</v>
      </c>
      <c r="AB1056">
        <v>3</v>
      </c>
      <c r="AC1056">
        <v>5</v>
      </c>
      <c r="AD1056">
        <v>5</v>
      </c>
      <c r="AE1056">
        <v>5</v>
      </c>
      <c r="AF1056">
        <v>5</v>
      </c>
      <c r="AG1056">
        <v>5</v>
      </c>
      <c r="AH1056">
        <v>5</v>
      </c>
      <c r="AI1056">
        <v>5</v>
      </c>
      <c r="AJ1056">
        <v>5</v>
      </c>
      <c r="AK1056" t="s">
        <v>182</v>
      </c>
    </row>
    <row r="1057" spans="1:37" x14ac:dyDescent="0.25">
      <c r="A1057" t="s">
        <v>182</v>
      </c>
      <c r="B1057" t="s">
        <v>15</v>
      </c>
      <c r="C1057" t="s">
        <v>591</v>
      </c>
      <c r="D1057" t="s">
        <v>1877</v>
      </c>
      <c r="E1057" t="s">
        <v>1879</v>
      </c>
      <c r="F1057" t="s">
        <v>2199</v>
      </c>
      <c r="G1057" t="s">
        <v>1868</v>
      </c>
      <c r="H1057" t="s">
        <v>1869</v>
      </c>
      <c r="I1057" t="s">
        <v>1870</v>
      </c>
      <c r="J1057" t="s">
        <v>1866</v>
      </c>
      <c r="K1057" t="s">
        <v>1871</v>
      </c>
      <c r="L1057" t="s">
        <v>1871</v>
      </c>
      <c r="M1057" t="s">
        <v>1872</v>
      </c>
      <c r="N1057" t="s">
        <v>1871</v>
      </c>
      <c r="O1057" t="s">
        <v>1871</v>
      </c>
      <c r="P1057" t="s">
        <v>1871</v>
      </c>
      <c r="Q1057" t="s">
        <v>1871</v>
      </c>
      <c r="R1057" t="s">
        <v>1871</v>
      </c>
      <c r="S1057" t="s">
        <v>1866</v>
      </c>
      <c r="T1057" t="s">
        <v>2797</v>
      </c>
      <c r="U1057" t="s">
        <v>1877</v>
      </c>
      <c r="V1057" t="s">
        <v>1877</v>
      </c>
      <c r="W1057">
        <v>1</v>
      </c>
      <c r="X1057">
        <v>4</v>
      </c>
      <c r="Y1057">
        <v>1</v>
      </c>
      <c r="Z1057">
        <v>2</v>
      </c>
      <c r="AA1057">
        <v>2</v>
      </c>
      <c r="AB1057">
        <v>3</v>
      </c>
      <c r="AC1057">
        <v>5</v>
      </c>
      <c r="AD1057">
        <v>5</v>
      </c>
      <c r="AE1057">
        <v>4</v>
      </c>
      <c r="AF1057">
        <v>5</v>
      </c>
      <c r="AG1057">
        <v>5</v>
      </c>
      <c r="AH1057">
        <v>5</v>
      </c>
      <c r="AI1057">
        <v>5</v>
      </c>
      <c r="AJ1057">
        <v>5</v>
      </c>
      <c r="AK1057" t="s">
        <v>182</v>
      </c>
    </row>
    <row r="1058" spans="1:37" x14ac:dyDescent="0.25">
      <c r="A1058" t="s">
        <v>184</v>
      </c>
      <c r="B1058" t="s">
        <v>15</v>
      </c>
      <c r="C1058" t="s">
        <v>526</v>
      </c>
      <c r="D1058" t="s">
        <v>1866</v>
      </c>
      <c r="E1058" t="s">
        <v>1879</v>
      </c>
      <c r="F1058" t="s">
        <v>2199</v>
      </c>
      <c r="G1058" t="s">
        <v>1878</v>
      </c>
      <c r="H1058" t="s">
        <v>1880</v>
      </c>
      <c r="I1058" t="s">
        <v>1870</v>
      </c>
      <c r="J1058" t="s">
        <v>1882</v>
      </c>
      <c r="K1058" t="s">
        <v>1871</v>
      </c>
      <c r="L1058" t="s">
        <v>1871</v>
      </c>
      <c r="M1058" t="s">
        <v>1871</v>
      </c>
      <c r="N1058" t="s">
        <v>1871</v>
      </c>
      <c r="O1058" t="s">
        <v>1871</v>
      </c>
      <c r="P1058" t="s">
        <v>1871</v>
      </c>
      <c r="Q1058" t="s">
        <v>1871</v>
      </c>
      <c r="R1058" t="s">
        <v>1871</v>
      </c>
      <c r="S1058" t="s">
        <v>1866</v>
      </c>
      <c r="T1058" t="s">
        <v>1945</v>
      </c>
      <c r="U1058" t="s">
        <v>1877</v>
      </c>
      <c r="V1058" t="s">
        <v>1877</v>
      </c>
      <c r="W1058">
        <v>0</v>
      </c>
      <c r="X1058">
        <v>4</v>
      </c>
      <c r="Y1058">
        <v>1</v>
      </c>
      <c r="Z1058">
        <v>3</v>
      </c>
      <c r="AA1058">
        <v>3</v>
      </c>
      <c r="AB1058">
        <v>3</v>
      </c>
      <c r="AC1058">
        <v>5</v>
      </c>
      <c r="AD1058">
        <v>5</v>
      </c>
      <c r="AE1058">
        <v>5</v>
      </c>
      <c r="AF1058">
        <v>5</v>
      </c>
      <c r="AG1058">
        <v>5</v>
      </c>
      <c r="AH1058">
        <v>5</v>
      </c>
      <c r="AI1058">
        <v>5</v>
      </c>
      <c r="AJ1058">
        <v>5</v>
      </c>
      <c r="AK1058" t="s">
        <v>184</v>
      </c>
    </row>
    <row r="1059" spans="1:37" x14ac:dyDescent="0.25">
      <c r="A1059" t="s">
        <v>184</v>
      </c>
      <c r="B1059" t="s">
        <v>15</v>
      </c>
      <c r="C1059" t="s">
        <v>526</v>
      </c>
      <c r="D1059" t="s">
        <v>1866</v>
      </c>
      <c r="E1059" t="s">
        <v>1879</v>
      </c>
      <c r="F1059" t="s">
        <v>2199</v>
      </c>
      <c r="G1059" t="s">
        <v>1878</v>
      </c>
      <c r="H1059" t="s">
        <v>1880</v>
      </c>
      <c r="I1059" t="s">
        <v>1870</v>
      </c>
      <c r="J1059" t="s">
        <v>1866</v>
      </c>
      <c r="K1059" t="s">
        <v>1871</v>
      </c>
      <c r="L1059" t="s">
        <v>1871</v>
      </c>
      <c r="M1059" t="s">
        <v>1871</v>
      </c>
      <c r="N1059" t="s">
        <v>1872</v>
      </c>
      <c r="O1059" t="s">
        <v>1871</v>
      </c>
      <c r="P1059" t="s">
        <v>1871</v>
      </c>
      <c r="Q1059" t="s">
        <v>1871</v>
      </c>
      <c r="R1059" t="s">
        <v>1871</v>
      </c>
      <c r="S1059" t="s">
        <v>1866</v>
      </c>
      <c r="T1059" t="s">
        <v>1903</v>
      </c>
      <c r="U1059" t="s">
        <v>1877</v>
      </c>
      <c r="V1059" t="s">
        <v>1877</v>
      </c>
      <c r="W1059">
        <v>0</v>
      </c>
      <c r="X1059">
        <v>4</v>
      </c>
      <c r="Y1059">
        <v>1</v>
      </c>
      <c r="Z1059">
        <v>3</v>
      </c>
      <c r="AA1059">
        <v>3</v>
      </c>
      <c r="AB1059">
        <v>3</v>
      </c>
      <c r="AC1059">
        <v>5</v>
      </c>
      <c r="AD1059">
        <v>5</v>
      </c>
      <c r="AE1059">
        <v>5</v>
      </c>
      <c r="AF1059">
        <v>4</v>
      </c>
      <c r="AG1059">
        <v>5</v>
      </c>
      <c r="AH1059">
        <v>5</v>
      </c>
      <c r="AI1059">
        <v>5</v>
      </c>
      <c r="AJ1059">
        <v>5</v>
      </c>
      <c r="AK1059" t="s">
        <v>184</v>
      </c>
    </row>
    <row r="1060" spans="1:37" x14ac:dyDescent="0.25">
      <c r="A1060" t="s">
        <v>602</v>
      </c>
      <c r="B1060" t="s">
        <v>15</v>
      </c>
      <c r="C1060" t="s">
        <v>448</v>
      </c>
      <c r="D1060" t="s">
        <v>1866</v>
      </c>
      <c r="E1060" t="s">
        <v>1867</v>
      </c>
      <c r="F1060" t="s">
        <v>2199</v>
      </c>
      <c r="G1060" t="s">
        <v>1878</v>
      </c>
      <c r="H1060" t="s">
        <v>1869</v>
      </c>
      <c r="I1060" t="s">
        <v>1870</v>
      </c>
      <c r="J1060" t="s">
        <v>1866</v>
      </c>
      <c r="K1060" t="s">
        <v>1871</v>
      </c>
      <c r="L1060" t="s">
        <v>1871</v>
      </c>
      <c r="M1060" t="s">
        <v>1872</v>
      </c>
      <c r="N1060" t="s">
        <v>1872</v>
      </c>
      <c r="O1060" t="s">
        <v>1871</v>
      </c>
      <c r="P1060" t="s">
        <v>1871</v>
      </c>
      <c r="Q1060" t="s">
        <v>1871</v>
      </c>
      <c r="R1060" t="s">
        <v>1871</v>
      </c>
      <c r="S1060" t="s">
        <v>1866</v>
      </c>
      <c r="T1060" t="s">
        <v>2798</v>
      </c>
      <c r="U1060" t="s">
        <v>1877</v>
      </c>
      <c r="V1060" t="s">
        <v>1877</v>
      </c>
      <c r="W1060">
        <v>0</v>
      </c>
      <c r="X1060">
        <v>5</v>
      </c>
      <c r="Y1060">
        <v>1</v>
      </c>
      <c r="Z1060">
        <v>2</v>
      </c>
      <c r="AA1060">
        <v>3</v>
      </c>
      <c r="AB1060">
        <v>3</v>
      </c>
      <c r="AC1060">
        <v>5</v>
      </c>
      <c r="AD1060">
        <v>5</v>
      </c>
      <c r="AE1060">
        <v>4</v>
      </c>
      <c r="AF1060">
        <v>4</v>
      </c>
      <c r="AG1060">
        <v>5</v>
      </c>
      <c r="AH1060">
        <v>5</v>
      </c>
      <c r="AI1060">
        <v>5</v>
      </c>
      <c r="AJ1060">
        <v>5</v>
      </c>
      <c r="AK1060" t="s">
        <v>602</v>
      </c>
    </row>
    <row r="1061" spans="1:37" x14ac:dyDescent="0.25">
      <c r="A1061" t="s">
        <v>602</v>
      </c>
      <c r="B1061" t="s">
        <v>15</v>
      </c>
      <c r="C1061" t="s">
        <v>448</v>
      </c>
      <c r="D1061" t="s">
        <v>1877</v>
      </c>
      <c r="E1061" t="s">
        <v>1884</v>
      </c>
      <c r="F1061" t="s">
        <v>2199</v>
      </c>
      <c r="G1061" t="s">
        <v>1868</v>
      </c>
      <c r="H1061" t="s">
        <v>1869</v>
      </c>
      <c r="I1061" t="s">
        <v>1870</v>
      </c>
      <c r="J1061" t="s">
        <v>1866</v>
      </c>
      <c r="K1061" t="s">
        <v>1871</v>
      </c>
      <c r="L1061" t="s">
        <v>1871</v>
      </c>
      <c r="M1061" t="s">
        <v>1873</v>
      </c>
      <c r="N1061" t="s">
        <v>1871</v>
      </c>
      <c r="O1061" t="s">
        <v>1871</v>
      </c>
      <c r="P1061" t="s">
        <v>1871</v>
      </c>
      <c r="Q1061" t="s">
        <v>1871</v>
      </c>
      <c r="R1061" t="s">
        <v>1871</v>
      </c>
      <c r="S1061" t="s">
        <v>1866</v>
      </c>
      <c r="T1061" t="s">
        <v>1945</v>
      </c>
      <c r="U1061" t="s">
        <v>1877</v>
      </c>
      <c r="V1061" t="s">
        <v>1877</v>
      </c>
      <c r="W1061">
        <v>1</v>
      </c>
      <c r="X1061">
        <v>3</v>
      </c>
      <c r="Y1061">
        <v>1</v>
      </c>
      <c r="Z1061">
        <v>2</v>
      </c>
      <c r="AA1061">
        <v>2</v>
      </c>
      <c r="AB1061">
        <v>3</v>
      </c>
      <c r="AC1061">
        <v>5</v>
      </c>
      <c r="AD1061">
        <v>5</v>
      </c>
      <c r="AE1061">
        <v>3</v>
      </c>
      <c r="AF1061">
        <v>5</v>
      </c>
      <c r="AG1061">
        <v>5</v>
      </c>
      <c r="AH1061">
        <v>5</v>
      </c>
      <c r="AI1061">
        <v>5</v>
      </c>
      <c r="AJ1061">
        <v>5</v>
      </c>
      <c r="AK1061" t="s">
        <v>602</v>
      </c>
    </row>
    <row r="1062" spans="1:37" x14ac:dyDescent="0.25">
      <c r="A1062" t="s">
        <v>607</v>
      </c>
      <c r="B1062" t="s">
        <v>15</v>
      </c>
      <c r="C1062" t="s">
        <v>458</v>
      </c>
      <c r="D1062" t="s">
        <v>1866</v>
      </c>
      <c r="E1062" t="s">
        <v>1884</v>
      </c>
      <c r="F1062" t="s">
        <v>2269</v>
      </c>
      <c r="G1062" t="s">
        <v>1868</v>
      </c>
      <c r="H1062" t="s">
        <v>1880</v>
      </c>
      <c r="I1062" t="s">
        <v>1870</v>
      </c>
      <c r="J1062" t="s">
        <v>1866</v>
      </c>
      <c r="K1062" t="s">
        <v>1872</v>
      </c>
      <c r="L1062" t="s">
        <v>1872</v>
      </c>
      <c r="M1062" t="s">
        <v>1872</v>
      </c>
      <c r="N1062" t="s">
        <v>1872</v>
      </c>
      <c r="O1062" t="s">
        <v>1872</v>
      </c>
      <c r="P1062" t="s">
        <v>1871</v>
      </c>
      <c r="Q1062" t="s">
        <v>1872</v>
      </c>
      <c r="R1062" t="s">
        <v>1871</v>
      </c>
      <c r="S1062" t="s">
        <v>1866</v>
      </c>
      <c r="T1062" t="s">
        <v>2167</v>
      </c>
      <c r="U1062" t="s">
        <v>1877</v>
      </c>
      <c r="W1062">
        <v>0</v>
      </c>
      <c r="X1062">
        <v>3</v>
      </c>
      <c r="Y1062">
        <v>1</v>
      </c>
      <c r="Z1062">
        <v>3</v>
      </c>
      <c r="AA1062">
        <v>2</v>
      </c>
      <c r="AB1062">
        <v>3</v>
      </c>
      <c r="AC1062">
        <v>4</v>
      </c>
      <c r="AD1062">
        <v>4</v>
      </c>
      <c r="AE1062">
        <v>4</v>
      </c>
      <c r="AF1062">
        <v>4</v>
      </c>
      <c r="AG1062">
        <v>4</v>
      </c>
      <c r="AH1062">
        <v>5</v>
      </c>
      <c r="AI1062">
        <v>4</v>
      </c>
      <c r="AJ1062">
        <v>5</v>
      </c>
      <c r="AK1062" t="s">
        <v>607</v>
      </c>
    </row>
    <row r="1063" spans="1:37" x14ac:dyDescent="0.25">
      <c r="A1063" t="s">
        <v>745</v>
      </c>
      <c r="B1063" t="s">
        <v>33</v>
      </c>
      <c r="C1063" t="s">
        <v>526</v>
      </c>
      <c r="D1063" t="s">
        <v>1877</v>
      </c>
      <c r="E1063" t="s">
        <v>1879</v>
      </c>
      <c r="F1063" t="s">
        <v>2196</v>
      </c>
      <c r="G1063" t="s">
        <v>1878</v>
      </c>
      <c r="H1063" t="s">
        <v>1880</v>
      </c>
      <c r="I1063" t="s">
        <v>1870</v>
      </c>
      <c r="J1063" t="s">
        <v>1882</v>
      </c>
      <c r="K1063" t="s">
        <v>1871</v>
      </c>
      <c r="L1063" t="s">
        <v>1871</v>
      </c>
      <c r="M1063" t="s">
        <v>1872</v>
      </c>
      <c r="N1063" t="s">
        <v>1872</v>
      </c>
      <c r="O1063" t="s">
        <v>1872</v>
      </c>
      <c r="P1063" t="s">
        <v>1872</v>
      </c>
      <c r="Q1063" t="s">
        <v>1871</v>
      </c>
      <c r="R1063" t="s">
        <v>1871</v>
      </c>
      <c r="S1063" t="s">
        <v>1866</v>
      </c>
      <c r="T1063" t="s">
        <v>1903</v>
      </c>
      <c r="U1063" t="s">
        <v>1877</v>
      </c>
      <c r="V1063" t="s">
        <v>1877</v>
      </c>
      <c r="W1063">
        <v>1</v>
      </c>
      <c r="X1063">
        <v>4</v>
      </c>
      <c r="Y1063">
        <v>1</v>
      </c>
      <c r="Z1063">
        <v>3</v>
      </c>
      <c r="AA1063">
        <v>3</v>
      </c>
      <c r="AB1063">
        <v>3</v>
      </c>
      <c r="AC1063">
        <v>5</v>
      </c>
      <c r="AD1063">
        <v>5</v>
      </c>
      <c r="AE1063">
        <v>4</v>
      </c>
      <c r="AF1063">
        <v>4</v>
      </c>
      <c r="AG1063">
        <v>4</v>
      </c>
      <c r="AH1063">
        <v>4</v>
      </c>
      <c r="AI1063">
        <v>5</v>
      </c>
      <c r="AJ1063">
        <v>5</v>
      </c>
      <c r="AK1063" t="s">
        <v>745</v>
      </c>
    </row>
    <row r="1064" spans="1:37" x14ac:dyDescent="0.25">
      <c r="A1064" t="s">
        <v>747</v>
      </c>
      <c r="B1064" t="s">
        <v>33</v>
      </c>
      <c r="C1064" t="s">
        <v>528</v>
      </c>
      <c r="D1064" t="s">
        <v>1877</v>
      </c>
      <c r="E1064" t="s">
        <v>1879</v>
      </c>
      <c r="F1064" t="s">
        <v>2269</v>
      </c>
      <c r="G1064" t="s">
        <v>1868</v>
      </c>
      <c r="H1064" t="s">
        <v>1880</v>
      </c>
      <c r="I1064" t="s">
        <v>1883</v>
      </c>
      <c r="J1064" t="s">
        <v>1882</v>
      </c>
      <c r="K1064" t="s">
        <v>1871</v>
      </c>
      <c r="L1064" t="s">
        <v>1871</v>
      </c>
      <c r="M1064" t="s">
        <v>1871</v>
      </c>
      <c r="N1064" t="s">
        <v>1871</v>
      </c>
      <c r="O1064" t="s">
        <v>1871</v>
      </c>
      <c r="P1064" t="s">
        <v>1871</v>
      </c>
      <c r="Q1064" t="s">
        <v>1871</v>
      </c>
      <c r="R1064" t="s">
        <v>1871</v>
      </c>
      <c r="S1064" t="s">
        <v>1866</v>
      </c>
      <c r="T1064" t="s">
        <v>1945</v>
      </c>
      <c r="U1064" t="s">
        <v>1877</v>
      </c>
      <c r="W1064">
        <v>1</v>
      </c>
      <c r="X1064">
        <v>4</v>
      </c>
      <c r="Y1064">
        <v>1</v>
      </c>
      <c r="Z1064">
        <v>3</v>
      </c>
      <c r="AA1064">
        <v>2</v>
      </c>
      <c r="AB1064">
        <v>3</v>
      </c>
      <c r="AC1064">
        <v>5</v>
      </c>
      <c r="AD1064">
        <v>5</v>
      </c>
      <c r="AE1064">
        <v>5</v>
      </c>
      <c r="AF1064">
        <v>5</v>
      </c>
      <c r="AG1064">
        <v>5</v>
      </c>
      <c r="AH1064">
        <v>5</v>
      </c>
      <c r="AI1064">
        <v>5</v>
      </c>
      <c r="AJ1064">
        <v>5</v>
      </c>
      <c r="AK1064" t="s">
        <v>747</v>
      </c>
    </row>
    <row r="1065" spans="1:37" x14ac:dyDescent="0.25">
      <c r="A1065" t="s">
        <v>747</v>
      </c>
      <c r="B1065" t="s">
        <v>33</v>
      </c>
      <c r="C1065" t="s">
        <v>528</v>
      </c>
      <c r="D1065" t="s">
        <v>1866</v>
      </c>
      <c r="E1065" t="s">
        <v>1884</v>
      </c>
      <c r="F1065" t="s">
        <v>2269</v>
      </c>
      <c r="G1065" t="s">
        <v>1878</v>
      </c>
      <c r="H1065" t="s">
        <v>1880</v>
      </c>
      <c r="I1065" t="s">
        <v>1870</v>
      </c>
      <c r="J1065" t="s">
        <v>1882</v>
      </c>
      <c r="K1065" t="s">
        <v>1872</v>
      </c>
      <c r="L1065" t="s">
        <v>1871</v>
      </c>
      <c r="M1065" t="s">
        <v>1871</v>
      </c>
      <c r="N1065" t="s">
        <v>1871</v>
      </c>
      <c r="O1065" t="s">
        <v>1873</v>
      </c>
      <c r="P1065" t="s">
        <v>1872</v>
      </c>
      <c r="Q1065" t="s">
        <v>1872</v>
      </c>
      <c r="R1065" t="s">
        <v>1871</v>
      </c>
      <c r="S1065" t="s">
        <v>1866</v>
      </c>
      <c r="T1065" t="s">
        <v>1945</v>
      </c>
      <c r="U1065" t="s">
        <v>1877</v>
      </c>
      <c r="W1065">
        <v>0</v>
      </c>
      <c r="X1065">
        <v>3</v>
      </c>
      <c r="Y1065">
        <v>1</v>
      </c>
      <c r="Z1065">
        <v>3</v>
      </c>
      <c r="AA1065">
        <v>3</v>
      </c>
      <c r="AB1065">
        <v>3</v>
      </c>
      <c r="AC1065">
        <v>4</v>
      </c>
      <c r="AD1065">
        <v>5</v>
      </c>
      <c r="AE1065">
        <v>5</v>
      </c>
      <c r="AF1065">
        <v>5</v>
      </c>
      <c r="AG1065">
        <v>3</v>
      </c>
      <c r="AH1065">
        <v>4</v>
      </c>
      <c r="AI1065">
        <v>4</v>
      </c>
      <c r="AJ1065">
        <v>5</v>
      </c>
      <c r="AK1065" t="s">
        <v>747</v>
      </c>
    </row>
    <row r="1066" spans="1:37" x14ac:dyDescent="0.25">
      <c r="A1066" t="s">
        <v>932</v>
      </c>
      <c r="B1066" t="s">
        <v>35</v>
      </c>
      <c r="C1066" t="s">
        <v>822</v>
      </c>
      <c r="D1066" t="s">
        <v>1877</v>
      </c>
      <c r="E1066" t="s">
        <v>1867</v>
      </c>
      <c r="F1066" t="s">
        <v>2246</v>
      </c>
      <c r="G1066" t="s">
        <v>1878</v>
      </c>
      <c r="H1066" t="s">
        <v>1880</v>
      </c>
      <c r="I1066" t="s">
        <v>1870</v>
      </c>
      <c r="J1066" t="s">
        <v>1882</v>
      </c>
      <c r="K1066" t="s">
        <v>1871</v>
      </c>
      <c r="L1066" t="s">
        <v>1871</v>
      </c>
      <c r="M1066" t="s">
        <v>1871</v>
      </c>
      <c r="N1066" t="s">
        <v>1871</v>
      </c>
      <c r="O1066" t="s">
        <v>1871</v>
      </c>
      <c r="P1066" t="s">
        <v>1871</v>
      </c>
      <c r="Q1066" t="s">
        <v>1871</v>
      </c>
      <c r="R1066" t="s">
        <v>1871</v>
      </c>
      <c r="S1066" t="s">
        <v>1866</v>
      </c>
      <c r="T1066" t="s">
        <v>2799</v>
      </c>
      <c r="U1066" t="s">
        <v>1877</v>
      </c>
      <c r="V1066" t="s">
        <v>1866</v>
      </c>
      <c r="W1066">
        <v>1</v>
      </c>
      <c r="X1066">
        <v>5</v>
      </c>
      <c r="Y1066">
        <v>1</v>
      </c>
      <c r="Z1066">
        <v>3</v>
      </c>
      <c r="AA1066">
        <v>3</v>
      </c>
      <c r="AB1066">
        <v>3</v>
      </c>
      <c r="AC1066">
        <v>5</v>
      </c>
      <c r="AD1066">
        <v>5</v>
      </c>
      <c r="AE1066">
        <v>5</v>
      </c>
      <c r="AF1066">
        <v>5</v>
      </c>
      <c r="AG1066">
        <v>5</v>
      </c>
      <c r="AH1066">
        <v>5</v>
      </c>
      <c r="AI1066">
        <v>5</v>
      </c>
      <c r="AJ1066">
        <v>5</v>
      </c>
      <c r="AK1066" t="s">
        <v>932</v>
      </c>
    </row>
    <row r="1067" spans="1:37" x14ac:dyDescent="0.25">
      <c r="A1067" t="s">
        <v>186</v>
      </c>
      <c r="B1067" t="s">
        <v>38</v>
      </c>
      <c r="C1067" t="s">
        <v>382</v>
      </c>
      <c r="D1067" t="s">
        <v>1877</v>
      </c>
      <c r="E1067" t="s">
        <v>1884</v>
      </c>
      <c r="F1067" t="s">
        <v>2199</v>
      </c>
      <c r="G1067" t="s">
        <v>1878</v>
      </c>
      <c r="H1067" t="s">
        <v>1880</v>
      </c>
      <c r="I1067" t="s">
        <v>1870</v>
      </c>
      <c r="J1067" t="s">
        <v>1882</v>
      </c>
      <c r="K1067" t="s">
        <v>1871</v>
      </c>
      <c r="L1067" t="s">
        <v>1871</v>
      </c>
      <c r="M1067" t="s">
        <v>1871</v>
      </c>
      <c r="N1067" t="s">
        <v>1871</v>
      </c>
      <c r="O1067" t="s">
        <v>1871</v>
      </c>
      <c r="P1067" t="s">
        <v>1871</v>
      </c>
      <c r="Q1067" t="s">
        <v>1871</v>
      </c>
      <c r="R1067" t="s">
        <v>1871</v>
      </c>
      <c r="S1067" t="s">
        <v>1866</v>
      </c>
      <c r="T1067" t="s">
        <v>1903</v>
      </c>
      <c r="U1067" t="s">
        <v>1877</v>
      </c>
      <c r="V1067" t="s">
        <v>1877</v>
      </c>
      <c r="W1067">
        <v>1</v>
      </c>
      <c r="X1067">
        <v>3</v>
      </c>
      <c r="Y1067">
        <v>1</v>
      </c>
      <c r="Z1067">
        <v>3</v>
      </c>
      <c r="AA1067">
        <v>3</v>
      </c>
      <c r="AB1067">
        <v>3</v>
      </c>
      <c r="AC1067">
        <v>5</v>
      </c>
      <c r="AD1067">
        <v>5</v>
      </c>
      <c r="AE1067">
        <v>5</v>
      </c>
      <c r="AF1067">
        <v>5</v>
      </c>
      <c r="AG1067">
        <v>5</v>
      </c>
      <c r="AH1067">
        <v>5</v>
      </c>
      <c r="AI1067">
        <v>5</v>
      </c>
      <c r="AJ1067">
        <v>5</v>
      </c>
      <c r="AK1067" t="s">
        <v>186</v>
      </c>
    </row>
    <row r="1068" spans="1:37" x14ac:dyDescent="0.25">
      <c r="A1068" t="s">
        <v>187</v>
      </c>
      <c r="B1068" t="s">
        <v>39</v>
      </c>
      <c r="C1068" t="s">
        <v>480</v>
      </c>
      <c r="D1068" t="s">
        <v>1877</v>
      </c>
      <c r="E1068" t="s">
        <v>1884</v>
      </c>
      <c r="F1068" t="s">
        <v>2800</v>
      </c>
      <c r="G1068" t="s">
        <v>1868</v>
      </c>
      <c r="H1068" t="s">
        <v>1869</v>
      </c>
      <c r="I1068" t="s">
        <v>1870</v>
      </c>
      <c r="J1068" t="s">
        <v>1882</v>
      </c>
      <c r="K1068" t="s">
        <v>1871</v>
      </c>
      <c r="L1068" t="s">
        <v>1871</v>
      </c>
      <c r="M1068" t="s">
        <v>1871</v>
      </c>
      <c r="N1068" t="s">
        <v>1872</v>
      </c>
      <c r="O1068" t="s">
        <v>1872</v>
      </c>
      <c r="P1068" t="s">
        <v>1871</v>
      </c>
      <c r="Q1068" t="s">
        <v>1871</v>
      </c>
      <c r="R1068" t="s">
        <v>1871</v>
      </c>
      <c r="S1068" t="s">
        <v>1866</v>
      </c>
      <c r="T1068" t="s">
        <v>1927</v>
      </c>
      <c r="U1068" t="s">
        <v>1877</v>
      </c>
      <c r="V1068" t="s">
        <v>1866</v>
      </c>
      <c r="W1068">
        <v>1</v>
      </c>
      <c r="X1068">
        <v>3</v>
      </c>
      <c r="Y1068">
        <v>1</v>
      </c>
      <c r="Z1068">
        <v>2</v>
      </c>
      <c r="AA1068">
        <v>2</v>
      </c>
      <c r="AB1068">
        <v>3</v>
      </c>
      <c r="AC1068">
        <v>5</v>
      </c>
      <c r="AD1068">
        <v>5</v>
      </c>
      <c r="AE1068">
        <v>5</v>
      </c>
      <c r="AF1068">
        <v>4</v>
      </c>
      <c r="AG1068">
        <v>4</v>
      </c>
      <c r="AH1068">
        <v>5</v>
      </c>
      <c r="AI1068">
        <v>5</v>
      </c>
      <c r="AJ1068">
        <v>5</v>
      </c>
      <c r="AK1068" t="s">
        <v>187</v>
      </c>
    </row>
    <row r="1069" spans="1:37" x14ac:dyDescent="0.25">
      <c r="A1069" t="s">
        <v>187</v>
      </c>
      <c r="B1069" t="s">
        <v>39</v>
      </c>
      <c r="C1069" t="s">
        <v>480</v>
      </c>
      <c r="D1069" t="s">
        <v>1877</v>
      </c>
      <c r="E1069" t="s">
        <v>1879</v>
      </c>
      <c r="F1069" t="s">
        <v>2709</v>
      </c>
      <c r="G1069" t="s">
        <v>1878</v>
      </c>
      <c r="H1069" t="s">
        <v>1869</v>
      </c>
      <c r="I1069" t="s">
        <v>1870</v>
      </c>
      <c r="J1069" t="s">
        <v>1882</v>
      </c>
      <c r="K1069" t="s">
        <v>1871</v>
      </c>
      <c r="L1069" t="s">
        <v>1871</v>
      </c>
      <c r="M1069" t="s">
        <v>1871</v>
      </c>
      <c r="N1069" t="s">
        <v>1871</v>
      </c>
      <c r="O1069" t="s">
        <v>1871</v>
      </c>
      <c r="P1069" t="s">
        <v>1871</v>
      </c>
      <c r="Q1069" t="s">
        <v>1871</v>
      </c>
      <c r="R1069" t="s">
        <v>1871</v>
      </c>
      <c r="S1069" t="s">
        <v>1866</v>
      </c>
      <c r="T1069" t="s">
        <v>2801</v>
      </c>
      <c r="U1069" t="s">
        <v>1877</v>
      </c>
      <c r="V1069" t="s">
        <v>1866</v>
      </c>
      <c r="W1069">
        <v>1</v>
      </c>
      <c r="X1069">
        <v>4</v>
      </c>
      <c r="Y1069">
        <v>1</v>
      </c>
      <c r="Z1069">
        <v>2</v>
      </c>
      <c r="AA1069">
        <v>3</v>
      </c>
      <c r="AB1069">
        <v>3</v>
      </c>
      <c r="AC1069">
        <v>5</v>
      </c>
      <c r="AD1069">
        <v>5</v>
      </c>
      <c r="AE1069">
        <v>5</v>
      </c>
      <c r="AF1069">
        <v>5</v>
      </c>
      <c r="AG1069">
        <v>5</v>
      </c>
      <c r="AH1069">
        <v>5</v>
      </c>
      <c r="AI1069">
        <v>5</v>
      </c>
      <c r="AJ1069">
        <v>5</v>
      </c>
      <c r="AK1069" t="s">
        <v>187</v>
      </c>
    </row>
    <row r="1070" spans="1:37" x14ac:dyDescent="0.25">
      <c r="A1070" t="s">
        <v>187</v>
      </c>
      <c r="B1070" t="s">
        <v>39</v>
      </c>
      <c r="C1070" t="s">
        <v>480</v>
      </c>
      <c r="D1070" t="s">
        <v>1877</v>
      </c>
      <c r="E1070" t="s">
        <v>1884</v>
      </c>
      <c r="F1070" t="s">
        <v>2292</v>
      </c>
      <c r="G1070" t="s">
        <v>1878</v>
      </c>
      <c r="H1070" t="s">
        <v>1880</v>
      </c>
      <c r="I1070" t="s">
        <v>1870</v>
      </c>
      <c r="J1070" t="s">
        <v>1882</v>
      </c>
      <c r="K1070" t="s">
        <v>1871</v>
      </c>
      <c r="L1070" t="s">
        <v>1871</v>
      </c>
      <c r="M1070" t="s">
        <v>1871</v>
      </c>
      <c r="N1070" t="s">
        <v>1871</v>
      </c>
      <c r="O1070" t="s">
        <v>1871</v>
      </c>
      <c r="P1070" t="s">
        <v>1871</v>
      </c>
      <c r="Q1070" t="s">
        <v>1871</v>
      </c>
      <c r="R1070" t="s">
        <v>1871</v>
      </c>
      <c r="S1070" t="s">
        <v>1866</v>
      </c>
      <c r="T1070" t="s">
        <v>2802</v>
      </c>
      <c r="U1070" t="s">
        <v>1877</v>
      </c>
      <c r="V1070" t="s">
        <v>1866</v>
      </c>
      <c r="W1070">
        <v>1</v>
      </c>
      <c r="X1070">
        <v>3</v>
      </c>
      <c r="Y1070">
        <v>1</v>
      </c>
      <c r="Z1070">
        <v>3</v>
      </c>
      <c r="AA1070">
        <v>3</v>
      </c>
      <c r="AB1070">
        <v>3</v>
      </c>
      <c r="AC1070">
        <v>5</v>
      </c>
      <c r="AD1070">
        <v>5</v>
      </c>
      <c r="AE1070">
        <v>5</v>
      </c>
      <c r="AF1070">
        <v>5</v>
      </c>
      <c r="AG1070">
        <v>5</v>
      </c>
      <c r="AH1070">
        <v>5</v>
      </c>
      <c r="AI1070">
        <v>5</v>
      </c>
      <c r="AJ1070">
        <v>5</v>
      </c>
      <c r="AK1070" t="s">
        <v>187</v>
      </c>
    </row>
    <row r="1071" spans="1:37" x14ac:dyDescent="0.25">
      <c r="A1071" t="s">
        <v>187</v>
      </c>
      <c r="B1071" t="s">
        <v>39</v>
      </c>
      <c r="C1071" t="s">
        <v>480</v>
      </c>
      <c r="D1071" t="s">
        <v>1877</v>
      </c>
      <c r="E1071" t="s">
        <v>1879</v>
      </c>
      <c r="F1071" t="s">
        <v>2196</v>
      </c>
      <c r="G1071" t="s">
        <v>1878</v>
      </c>
      <c r="H1071" t="s">
        <v>1869</v>
      </c>
      <c r="I1071" t="s">
        <v>1883</v>
      </c>
      <c r="J1071" t="s">
        <v>1882</v>
      </c>
      <c r="K1071" t="s">
        <v>1871</v>
      </c>
      <c r="L1071" t="s">
        <v>1871</v>
      </c>
      <c r="M1071" t="s">
        <v>1871</v>
      </c>
      <c r="N1071" t="s">
        <v>1871</v>
      </c>
      <c r="O1071" t="s">
        <v>1871</v>
      </c>
      <c r="P1071" t="s">
        <v>1871</v>
      </c>
      <c r="Q1071" t="s">
        <v>1871</v>
      </c>
      <c r="R1071" t="s">
        <v>1871</v>
      </c>
      <c r="S1071" t="s">
        <v>1866</v>
      </c>
      <c r="T1071" t="s">
        <v>1903</v>
      </c>
      <c r="U1071" t="s">
        <v>1877</v>
      </c>
      <c r="V1071" t="s">
        <v>1866</v>
      </c>
      <c r="W1071">
        <v>1</v>
      </c>
      <c r="X1071">
        <v>4</v>
      </c>
      <c r="Y1071">
        <v>1</v>
      </c>
      <c r="Z1071">
        <v>2</v>
      </c>
      <c r="AA1071">
        <v>3</v>
      </c>
      <c r="AB1071">
        <v>3</v>
      </c>
      <c r="AC1071">
        <v>5</v>
      </c>
      <c r="AD1071">
        <v>5</v>
      </c>
      <c r="AE1071">
        <v>5</v>
      </c>
      <c r="AF1071">
        <v>5</v>
      </c>
      <c r="AG1071">
        <v>5</v>
      </c>
      <c r="AH1071">
        <v>5</v>
      </c>
      <c r="AI1071">
        <v>5</v>
      </c>
      <c r="AJ1071">
        <v>5</v>
      </c>
      <c r="AK1071" t="s">
        <v>187</v>
      </c>
    </row>
    <row r="1072" spans="1:37" x14ac:dyDescent="0.25">
      <c r="A1072" t="s">
        <v>927</v>
      </c>
      <c r="B1072" t="s">
        <v>39</v>
      </c>
      <c r="C1072" t="s">
        <v>679</v>
      </c>
      <c r="D1072" t="s">
        <v>1877</v>
      </c>
      <c r="E1072" t="s">
        <v>1884</v>
      </c>
      <c r="F1072" t="s">
        <v>2655</v>
      </c>
      <c r="G1072" t="s">
        <v>1868</v>
      </c>
      <c r="H1072" t="s">
        <v>1880</v>
      </c>
      <c r="I1072" t="s">
        <v>1883</v>
      </c>
      <c r="J1072" t="s">
        <v>1882</v>
      </c>
      <c r="K1072" t="s">
        <v>1871</v>
      </c>
      <c r="L1072" t="s">
        <v>1871</v>
      </c>
      <c r="M1072" t="s">
        <v>1871</v>
      </c>
      <c r="N1072" t="s">
        <v>1871</v>
      </c>
      <c r="O1072" t="s">
        <v>1871</v>
      </c>
      <c r="P1072" t="s">
        <v>1871</v>
      </c>
      <c r="Q1072" t="s">
        <v>1871</v>
      </c>
      <c r="R1072" t="s">
        <v>1871</v>
      </c>
      <c r="S1072" t="s">
        <v>1866</v>
      </c>
      <c r="U1072" t="s">
        <v>1877</v>
      </c>
      <c r="W1072">
        <v>1</v>
      </c>
      <c r="X1072">
        <v>3</v>
      </c>
      <c r="Y1072">
        <v>1</v>
      </c>
      <c r="Z1072">
        <v>3</v>
      </c>
      <c r="AA1072">
        <v>2</v>
      </c>
      <c r="AB1072">
        <v>3</v>
      </c>
      <c r="AC1072">
        <v>5</v>
      </c>
      <c r="AD1072">
        <v>5</v>
      </c>
      <c r="AE1072">
        <v>5</v>
      </c>
      <c r="AF1072">
        <v>5</v>
      </c>
      <c r="AG1072">
        <v>5</v>
      </c>
      <c r="AH1072">
        <v>5</v>
      </c>
      <c r="AI1072">
        <v>5</v>
      </c>
      <c r="AJ1072">
        <v>5</v>
      </c>
      <c r="AK1072" t="s">
        <v>927</v>
      </c>
    </row>
    <row r="1073" spans="1:37" x14ac:dyDescent="0.25">
      <c r="A1073" t="s">
        <v>765</v>
      </c>
      <c r="B1073" t="s">
        <v>43</v>
      </c>
      <c r="C1073" t="s">
        <v>365</v>
      </c>
      <c r="D1073" t="s">
        <v>1877</v>
      </c>
      <c r="E1073" t="s">
        <v>1884</v>
      </c>
      <c r="F1073" t="s">
        <v>2199</v>
      </c>
      <c r="G1073" t="s">
        <v>1878</v>
      </c>
      <c r="H1073" t="s">
        <v>1880</v>
      </c>
      <c r="I1073" t="s">
        <v>1870</v>
      </c>
      <c r="J1073" t="s">
        <v>1882</v>
      </c>
      <c r="K1073" t="s">
        <v>1871</v>
      </c>
      <c r="L1073" t="s">
        <v>1871</v>
      </c>
      <c r="M1073" t="s">
        <v>1871</v>
      </c>
      <c r="N1073" t="s">
        <v>1871</v>
      </c>
      <c r="O1073" t="s">
        <v>1871</v>
      </c>
      <c r="P1073" t="s">
        <v>1871</v>
      </c>
      <c r="Q1073" t="s">
        <v>1871</v>
      </c>
      <c r="R1073" t="s">
        <v>1871</v>
      </c>
      <c r="S1073" t="s">
        <v>1866</v>
      </c>
      <c r="T1073" t="s">
        <v>2803</v>
      </c>
      <c r="U1073" t="s">
        <v>1877</v>
      </c>
      <c r="V1073" t="s">
        <v>1877</v>
      </c>
      <c r="W1073">
        <v>1</v>
      </c>
      <c r="X1073">
        <v>3</v>
      </c>
      <c r="Y1073">
        <v>1</v>
      </c>
      <c r="Z1073">
        <v>3</v>
      </c>
      <c r="AA1073">
        <v>3</v>
      </c>
      <c r="AB1073">
        <v>3</v>
      </c>
      <c r="AC1073">
        <v>5</v>
      </c>
      <c r="AD1073">
        <v>5</v>
      </c>
      <c r="AE1073">
        <v>5</v>
      </c>
      <c r="AF1073">
        <v>5</v>
      </c>
      <c r="AG1073">
        <v>5</v>
      </c>
      <c r="AH1073">
        <v>5</v>
      </c>
      <c r="AI1073">
        <v>5</v>
      </c>
      <c r="AJ1073">
        <v>5</v>
      </c>
      <c r="AK1073" t="s">
        <v>765</v>
      </c>
    </row>
    <row r="1074" spans="1:37" x14ac:dyDescent="0.25">
      <c r="A1074" t="s">
        <v>765</v>
      </c>
      <c r="B1074" t="s">
        <v>43</v>
      </c>
      <c r="C1074" t="s">
        <v>365</v>
      </c>
      <c r="D1074" t="s">
        <v>1877</v>
      </c>
      <c r="E1074" t="s">
        <v>1884</v>
      </c>
      <c r="F1074" t="s">
        <v>2804</v>
      </c>
      <c r="G1074" t="s">
        <v>1878</v>
      </c>
      <c r="H1074" t="s">
        <v>1869</v>
      </c>
      <c r="I1074" t="s">
        <v>1870</v>
      </c>
      <c r="J1074" t="s">
        <v>1882</v>
      </c>
      <c r="K1074" t="s">
        <v>1871</v>
      </c>
      <c r="L1074" t="s">
        <v>1871</v>
      </c>
      <c r="M1074" t="s">
        <v>1871</v>
      </c>
      <c r="N1074" t="s">
        <v>1871</v>
      </c>
      <c r="O1074" t="s">
        <v>1871</v>
      </c>
      <c r="P1074" t="s">
        <v>1871</v>
      </c>
      <c r="Q1074" t="s">
        <v>1871</v>
      </c>
      <c r="R1074" t="s">
        <v>1871</v>
      </c>
      <c r="S1074" t="s">
        <v>1866</v>
      </c>
      <c r="T1074" t="s">
        <v>2805</v>
      </c>
      <c r="U1074" t="s">
        <v>1877</v>
      </c>
      <c r="V1074" t="s">
        <v>1877</v>
      </c>
      <c r="W1074">
        <v>1</v>
      </c>
      <c r="X1074">
        <v>3</v>
      </c>
      <c r="Y1074">
        <v>1</v>
      </c>
      <c r="Z1074">
        <v>2</v>
      </c>
      <c r="AA1074">
        <v>3</v>
      </c>
      <c r="AB1074">
        <v>3</v>
      </c>
      <c r="AC1074">
        <v>5</v>
      </c>
      <c r="AD1074">
        <v>5</v>
      </c>
      <c r="AE1074">
        <v>5</v>
      </c>
      <c r="AF1074">
        <v>5</v>
      </c>
      <c r="AG1074">
        <v>5</v>
      </c>
      <c r="AH1074">
        <v>5</v>
      </c>
      <c r="AI1074">
        <v>5</v>
      </c>
      <c r="AJ1074">
        <v>5</v>
      </c>
      <c r="AK1074" t="s">
        <v>765</v>
      </c>
    </row>
    <row r="1075" spans="1:37" x14ac:dyDescent="0.25">
      <c r="A1075" t="s">
        <v>765</v>
      </c>
      <c r="B1075" t="s">
        <v>43</v>
      </c>
      <c r="C1075" t="s">
        <v>365</v>
      </c>
      <c r="D1075" t="s">
        <v>1877</v>
      </c>
      <c r="E1075" t="s">
        <v>1884</v>
      </c>
      <c r="F1075" t="s">
        <v>2196</v>
      </c>
      <c r="G1075" t="s">
        <v>1878</v>
      </c>
      <c r="H1075" t="s">
        <v>1869</v>
      </c>
      <c r="I1075" t="s">
        <v>1870</v>
      </c>
      <c r="J1075" t="s">
        <v>1882</v>
      </c>
      <c r="K1075" t="s">
        <v>1872</v>
      </c>
      <c r="L1075" t="s">
        <v>1872</v>
      </c>
      <c r="M1075" t="s">
        <v>1873</v>
      </c>
      <c r="N1075" t="s">
        <v>1873</v>
      </c>
      <c r="O1075" t="s">
        <v>1873</v>
      </c>
      <c r="P1075" t="s">
        <v>1871</v>
      </c>
      <c r="Q1075" t="s">
        <v>1871</v>
      </c>
      <c r="R1075" t="s">
        <v>1871</v>
      </c>
      <c r="S1075" t="s">
        <v>1866</v>
      </c>
      <c r="T1075" t="s">
        <v>1945</v>
      </c>
      <c r="U1075" t="s">
        <v>1877</v>
      </c>
      <c r="V1075" t="s">
        <v>1877</v>
      </c>
      <c r="W1075">
        <v>1</v>
      </c>
      <c r="X1075">
        <v>3</v>
      </c>
      <c r="Y1075">
        <v>1</v>
      </c>
      <c r="Z1075">
        <v>2</v>
      </c>
      <c r="AA1075">
        <v>3</v>
      </c>
      <c r="AB1075">
        <v>3</v>
      </c>
      <c r="AC1075">
        <v>4</v>
      </c>
      <c r="AD1075">
        <v>4</v>
      </c>
      <c r="AE1075">
        <v>3</v>
      </c>
      <c r="AF1075">
        <v>3</v>
      </c>
      <c r="AG1075">
        <v>3</v>
      </c>
      <c r="AH1075">
        <v>5</v>
      </c>
      <c r="AI1075">
        <v>5</v>
      </c>
      <c r="AJ1075">
        <v>5</v>
      </c>
      <c r="AK1075" t="s">
        <v>765</v>
      </c>
    </row>
    <row r="1076" spans="1:37" x14ac:dyDescent="0.25">
      <c r="A1076" t="s">
        <v>1494</v>
      </c>
      <c r="B1076" t="s">
        <v>43</v>
      </c>
      <c r="C1076" t="s">
        <v>757</v>
      </c>
      <c r="D1076" t="s">
        <v>1877</v>
      </c>
      <c r="E1076" t="s">
        <v>1879</v>
      </c>
      <c r="F1076" t="s">
        <v>2199</v>
      </c>
      <c r="G1076" t="s">
        <v>1878</v>
      </c>
      <c r="H1076" t="s">
        <v>1880</v>
      </c>
      <c r="I1076" t="s">
        <v>1870</v>
      </c>
      <c r="J1076" t="s">
        <v>1866</v>
      </c>
      <c r="K1076" t="s">
        <v>1871</v>
      </c>
      <c r="L1076" t="s">
        <v>1871</v>
      </c>
      <c r="M1076" t="s">
        <v>1871</v>
      </c>
      <c r="N1076" t="s">
        <v>1871</v>
      </c>
      <c r="O1076" t="s">
        <v>1871</v>
      </c>
      <c r="P1076" t="s">
        <v>1871</v>
      </c>
      <c r="Q1076" t="s">
        <v>1871</v>
      </c>
      <c r="R1076" t="s">
        <v>1871</v>
      </c>
      <c r="S1076" t="s">
        <v>1866</v>
      </c>
      <c r="U1076" t="s">
        <v>1877</v>
      </c>
      <c r="V1076" t="s">
        <v>1877</v>
      </c>
      <c r="W1076">
        <v>1</v>
      </c>
      <c r="X1076">
        <v>4</v>
      </c>
      <c r="Y1076">
        <v>1</v>
      </c>
      <c r="Z1076">
        <v>3</v>
      </c>
      <c r="AA1076">
        <v>3</v>
      </c>
      <c r="AB1076">
        <v>3</v>
      </c>
      <c r="AC1076">
        <v>5</v>
      </c>
      <c r="AD1076">
        <v>5</v>
      </c>
      <c r="AE1076">
        <v>5</v>
      </c>
      <c r="AF1076">
        <v>5</v>
      </c>
      <c r="AG1076">
        <v>5</v>
      </c>
      <c r="AH1076">
        <v>5</v>
      </c>
      <c r="AI1076">
        <v>5</v>
      </c>
      <c r="AJ1076">
        <v>5</v>
      </c>
      <c r="AK1076" t="s">
        <v>1494</v>
      </c>
    </row>
    <row r="1077" spans="1:37" x14ac:dyDescent="0.25">
      <c r="A1077" t="s">
        <v>811</v>
      </c>
      <c r="B1077" t="s">
        <v>43</v>
      </c>
      <c r="C1077" t="s">
        <v>500</v>
      </c>
      <c r="D1077" t="s">
        <v>1866</v>
      </c>
      <c r="E1077" t="s">
        <v>1867</v>
      </c>
      <c r="F1077" t="s">
        <v>2806</v>
      </c>
      <c r="G1077" t="s">
        <v>1868</v>
      </c>
      <c r="H1077" t="s">
        <v>1880</v>
      </c>
      <c r="I1077" t="s">
        <v>1870</v>
      </c>
      <c r="J1077" t="s">
        <v>1882</v>
      </c>
      <c r="K1077" t="s">
        <v>1871</v>
      </c>
      <c r="L1077" t="s">
        <v>1871</v>
      </c>
      <c r="M1077" t="s">
        <v>1871</v>
      </c>
      <c r="N1077" t="s">
        <v>1871</v>
      </c>
      <c r="O1077" t="s">
        <v>1871</v>
      </c>
      <c r="P1077" t="s">
        <v>1871</v>
      </c>
      <c r="Q1077" t="s">
        <v>1871</v>
      </c>
      <c r="R1077" t="s">
        <v>1871</v>
      </c>
      <c r="S1077" t="s">
        <v>1866</v>
      </c>
      <c r="T1077" t="s">
        <v>1945</v>
      </c>
      <c r="U1077" t="s">
        <v>1877</v>
      </c>
      <c r="V1077" t="s">
        <v>1877</v>
      </c>
      <c r="W1077">
        <v>0</v>
      </c>
      <c r="X1077">
        <v>5</v>
      </c>
      <c r="Y1077">
        <v>1</v>
      </c>
      <c r="Z1077">
        <v>3</v>
      </c>
      <c r="AA1077">
        <v>2</v>
      </c>
      <c r="AB1077">
        <v>3</v>
      </c>
      <c r="AC1077">
        <v>5</v>
      </c>
      <c r="AD1077">
        <v>5</v>
      </c>
      <c r="AE1077">
        <v>5</v>
      </c>
      <c r="AF1077">
        <v>5</v>
      </c>
      <c r="AG1077">
        <v>5</v>
      </c>
      <c r="AH1077">
        <v>5</v>
      </c>
      <c r="AI1077">
        <v>5</v>
      </c>
      <c r="AJ1077">
        <v>5</v>
      </c>
      <c r="AK1077" t="s">
        <v>811</v>
      </c>
    </row>
    <row r="1078" spans="1:37" x14ac:dyDescent="0.25">
      <c r="A1078" t="s">
        <v>1780</v>
      </c>
      <c r="B1078" t="s">
        <v>45</v>
      </c>
      <c r="C1078" t="s">
        <v>1779</v>
      </c>
      <c r="D1078" t="s">
        <v>1866</v>
      </c>
      <c r="E1078" t="s">
        <v>1879</v>
      </c>
      <c r="F1078" t="s">
        <v>2231</v>
      </c>
      <c r="G1078" t="s">
        <v>1868</v>
      </c>
      <c r="H1078" t="s">
        <v>1869</v>
      </c>
      <c r="I1078" t="s">
        <v>1870</v>
      </c>
      <c r="J1078" t="s">
        <v>1886</v>
      </c>
      <c r="K1078" t="s">
        <v>1871</v>
      </c>
      <c r="L1078" t="s">
        <v>1871</v>
      </c>
      <c r="M1078" t="s">
        <v>1871</v>
      </c>
      <c r="N1078" t="s">
        <v>1871</v>
      </c>
      <c r="O1078" t="s">
        <v>1871</v>
      </c>
      <c r="P1078" t="s">
        <v>1871</v>
      </c>
      <c r="Q1078" t="s">
        <v>1871</v>
      </c>
      <c r="R1078" t="s">
        <v>1871</v>
      </c>
      <c r="S1078" t="s">
        <v>1866</v>
      </c>
      <c r="T1078" t="s">
        <v>1903</v>
      </c>
      <c r="U1078" t="s">
        <v>1877</v>
      </c>
      <c r="V1078" t="s">
        <v>1877</v>
      </c>
      <c r="W1078">
        <v>0</v>
      </c>
      <c r="X1078">
        <v>4</v>
      </c>
      <c r="Y1078">
        <v>1</v>
      </c>
      <c r="Z1078">
        <v>2</v>
      </c>
      <c r="AA1078">
        <v>2</v>
      </c>
      <c r="AB1078">
        <v>3</v>
      </c>
      <c r="AC1078">
        <v>5</v>
      </c>
      <c r="AD1078">
        <v>5</v>
      </c>
      <c r="AE1078">
        <v>5</v>
      </c>
      <c r="AF1078">
        <v>5</v>
      </c>
      <c r="AG1078">
        <v>5</v>
      </c>
      <c r="AH1078">
        <v>5</v>
      </c>
      <c r="AI1078">
        <v>5</v>
      </c>
      <c r="AJ1078">
        <v>5</v>
      </c>
      <c r="AK1078" t="s">
        <v>1780</v>
      </c>
    </row>
    <row r="1079" spans="1:37" x14ac:dyDescent="0.25">
      <c r="A1079" t="s">
        <v>1516</v>
      </c>
      <c r="B1079" t="s">
        <v>47</v>
      </c>
      <c r="C1079" t="s">
        <v>1515</v>
      </c>
      <c r="D1079" t="s">
        <v>1877</v>
      </c>
      <c r="E1079" t="s">
        <v>1867</v>
      </c>
      <c r="F1079" t="s">
        <v>2199</v>
      </c>
      <c r="G1079" t="s">
        <v>1878</v>
      </c>
      <c r="H1079" t="s">
        <v>1880</v>
      </c>
      <c r="I1079" t="s">
        <v>1883</v>
      </c>
      <c r="J1079" t="s">
        <v>1882</v>
      </c>
      <c r="K1079" t="s">
        <v>1871</v>
      </c>
      <c r="L1079" t="s">
        <v>1871</v>
      </c>
      <c r="M1079" t="s">
        <v>1871</v>
      </c>
      <c r="N1079" t="s">
        <v>1871</v>
      </c>
      <c r="O1079" t="s">
        <v>1872</v>
      </c>
      <c r="P1079" t="s">
        <v>1872</v>
      </c>
      <c r="Q1079" t="s">
        <v>1872</v>
      </c>
      <c r="R1079" t="s">
        <v>1871</v>
      </c>
      <c r="S1079" t="s">
        <v>1866</v>
      </c>
      <c r="T1079" t="s">
        <v>2732</v>
      </c>
      <c r="U1079" t="s">
        <v>1877</v>
      </c>
      <c r="V1079" t="s">
        <v>1877</v>
      </c>
      <c r="W1079">
        <v>1</v>
      </c>
      <c r="X1079">
        <v>5</v>
      </c>
      <c r="Y1079">
        <v>1</v>
      </c>
      <c r="Z1079">
        <v>3</v>
      </c>
      <c r="AA1079">
        <v>3</v>
      </c>
      <c r="AB1079">
        <v>3</v>
      </c>
      <c r="AC1079">
        <v>5</v>
      </c>
      <c r="AD1079">
        <v>5</v>
      </c>
      <c r="AE1079">
        <v>5</v>
      </c>
      <c r="AF1079">
        <v>5</v>
      </c>
      <c r="AG1079">
        <v>4</v>
      </c>
      <c r="AH1079">
        <v>4</v>
      </c>
      <c r="AI1079">
        <v>4</v>
      </c>
      <c r="AJ1079">
        <v>5</v>
      </c>
      <c r="AK1079" t="s">
        <v>1516</v>
      </c>
    </row>
    <row r="1080" spans="1:37" x14ac:dyDescent="0.25">
      <c r="A1080" t="s">
        <v>1041</v>
      </c>
      <c r="B1080" t="s">
        <v>47</v>
      </c>
      <c r="C1080" t="s">
        <v>1040</v>
      </c>
      <c r="D1080" t="s">
        <v>1866</v>
      </c>
      <c r="E1080" t="s">
        <v>1884</v>
      </c>
      <c r="F1080" t="s">
        <v>2275</v>
      </c>
      <c r="G1080" t="s">
        <v>1868</v>
      </c>
      <c r="H1080" t="s">
        <v>1869</v>
      </c>
      <c r="I1080" t="s">
        <v>1870</v>
      </c>
      <c r="J1080" t="s">
        <v>1866</v>
      </c>
      <c r="K1080" t="s">
        <v>1871</v>
      </c>
      <c r="L1080" t="s">
        <v>1871</v>
      </c>
      <c r="M1080" t="s">
        <v>1872</v>
      </c>
      <c r="N1080" t="s">
        <v>1872</v>
      </c>
      <c r="O1080" t="s">
        <v>1872</v>
      </c>
      <c r="P1080" t="s">
        <v>1871</v>
      </c>
      <c r="Q1080" t="s">
        <v>1871</v>
      </c>
      <c r="R1080" t="s">
        <v>1871</v>
      </c>
      <c r="S1080" t="s">
        <v>1866</v>
      </c>
      <c r="T1080" t="s">
        <v>2807</v>
      </c>
      <c r="U1080" t="s">
        <v>1877</v>
      </c>
      <c r="V1080" t="s">
        <v>1877</v>
      </c>
      <c r="W1080">
        <v>0</v>
      </c>
      <c r="X1080">
        <v>3</v>
      </c>
      <c r="Y1080">
        <v>1</v>
      </c>
      <c r="Z1080">
        <v>2</v>
      </c>
      <c r="AA1080">
        <v>2</v>
      </c>
      <c r="AB1080">
        <v>3</v>
      </c>
      <c r="AC1080">
        <v>5</v>
      </c>
      <c r="AD1080">
        <v>5</v>
      </c>
      <c r="AE1080">
        <v>4</v>
      </c>
      <c r="AF1080">
        <v>4</v>
      </c>
      <c r="AG1080">
        <v>4</v>
      </c>
      <c r="AH1080">
        <v>5</v>
      </c>
      <c r="AI1080">
        <v>5</v>
      </c>
      <c r="AJ1080">
        <v>5</v>
      </c>
      <c r="AK1080" t="s">
        <v>1041</v>
      </c>
    </row>
    <row r="1081" spans="1:37" x14ac:dyDescent="0.25">
      <c r="A1081" t="s">
        <v>1041</v>
      </c>
      <c r="B1081" t="s">
        <v>47</v>
      </c>
      <c r="C1081" t="s">
        <v>1040</v>
      </c>
      <c r="D1081" t="s">
        <v>1877</v>
      </c>
      <c r="E1081" t="s">
        <v>1894</v>
      </c>
      <c r="F1081" t="s">
        <v>2421</v>
      </c>
      <c r="G1081" t="s">
        <v>1878</v>
      </c>
      <c r="H1081" t="s">
        <v>1880</v>
      </c>
      <c r="I1081" t="s">
        <v>1870</v>
      </c>
      <c r="J1081" t="s">
        <v>1882</v>
      </c>
      <c r="K1081" t="s">
        <v>1871</v>
      </c>
      <c r="L1081" t="s">
        <v>1871</v>
      </c>
      <c r="M1081" t="s">
        <v>1871</v>
      </c>
      <c r="N1081" t="s">
        <v>1871</v>
      </c>
      <c r="O1081" t="s">
        <v>1871</v>
      </c>
      <c r="P1081" t="s">
        <v>1871</v>
      </c>
      <c r="Q1081" t="s">
        <v>1871</v>
      </c>
      <c r="R1081" t="s">
        <v>1871</v>
      </c>
      <c r="S1081" t="s">
        <v>1866</v>
      </c>
      <c r="T1081" t="s">
        <v>2808</v>
      </c>
      <c r="U1081" t="s">
        <v>1877</v>
      </c>
      <c r="V1081" t="s">
        <v>1877</v>
      </c>
      <c r="W1081">
        <v>1</v>
      </c>
      <c r="X1081">
        <v>1</v>
      </c>
      <c r="Y1081">
        <v>1</v>
      </c>
      <c r="Z1081">
        <v>3</v>
      </c>
      <c r="AA1081">
        <v>3</v>
      </c>
      <c r="AB1081">
        <v>3</v>
      </c>
      <c r="AC1081">
        <v>5</v>
      </c>
      <c r="AD1081">
        <v>5</v>
      </c>
      <c r="AE1081">
        <v>5</v>
      </c>
      <c r="AF1081">
        <v>5</v>
      </c>
      <c r="AG1081">
        <v>5</v>
      </c>
      <c r="AH1081">
        <v>5</v>
      </c>
      <c r="AI1081">
        <v>5</v>
      </c>
      <c r="AJ1081">
        <v>5</v>
      </c>
      <c r="AK1081" t="s">
        <v>1041</v>
      </c>
    </row>
    <row r="1082" spans="1:37" x14ac:dyDescent="0.25">
      <c r="A1082" t="s">
        <v>192</v>
      </c>
      <c r="B1082" t="s">
        <v>51</v>
      </c>
      <c r="C1082" t="s">
        <v>454</v>
      </c>
      <c r="D1082" t="s">
        <v>1877</v>
      </c>
      <c r="E1082" t="s">
        <v>1884</v>
      </c>
      <c r="F1082" t="s">
        <v>2655</v>
      </c>
      <c r="G1082" t="s">
        <v>1868</v>
      </c>
      <c r="H1082" t="s">
        <v>1880</v>
      </c>
      <c r="I1082" t="s">
        <v>1883</v>
      </c>
      <c r="J1082" t="s">
        <v>1882</v>
      </c>
      <c r="K1082" t="s">
        <v>1871</v>
      </c>
      <c r="L1082" t="s">
        <v>1871</v>
      </c>
      <c r="M1082" t="s">
        <v>1871</v>
      </c>
      <c r="N1082" t="s">
        <v>1871</v>
      </c>
      <c r="O1082" t="s">
        <v>1871</v>
      </c>
      <c r="P1082" t="s">
        <v>1871</v>
      </c>
      <c r="Q1082" t="s">
        <v>1871</v>
      </c>
      <c r="R1082" t="s">
        <v>1871</v>
      </c>
      <c r="S1082" t="s">
        <v>1866</v>
      </c>
      <c r="U1082" t="s">
        <v>1877</v>
      </c>
      <c r="W1082">
        <v>1</v>
      </c>
      <c r="X1082">
        <v>3</v>
      </c>
      <c r="Y1082">
        <v>1</v>
      </c>
      <c r="Z1082">
        <v>3</v>
      </c>
      <c r="AA1082">
        <v>2</v>
      </c>
      <c r="AB1082">
        <v>3</v>
      </c>
      <c r="AC1082">
        <v>5</v>
      </c>
      <c r="AD1082">
        <v>5</v>
      </c>
      <c r="AE1082">
        <v>5</v>
      </c>
      <c r="AF1082">
        <v>5</v>
      </c>
      <c r="AG1082">
        <v>5</v>
      </c>
      <c r="AH1082">
        <v>5</v>
      </c>
      <c r="AI1082">
        <v>5</v>
      </c>
      <c r="AJ1082">
        <v>5</v>
      </c>
      <c r="AK1082" t="s">
        <v>192</v>
      </c>
    </row>
    <row r="1083" spans="1:37" x14ac:dyDescent="0.25">
      <c r="A1083" t="s">
        <v>192</v>
      </c>
      <c r="B1083" t="s">
        <v>51</v>
      </c>
      <c r="C1083" t="s">
        <v>454</v>
      </c>
      <c r="D1083" t="s">
        <v>1877</v>
      </c>
      <c r="E1083" t="s">
        <v>1867</v>
      </c>
      <c r="F1083" t="s">
        <v>2218</v>
      </c>
      <c r="G1083" t="s">
        <v>1878</v>
      </c>
      <c r="H1083" t="s">
        <v>1880</v>
      </c>
      <c r="I1083" t="s">
        <v>1870</v>
      </c>
      <c r="J1083" t="s">
        <v>1882</v>
      </c>
      <c r="K1083" t="s">
        <v>1871</v>
      </c>
      <c r="L1083" t="s">
        <v>1871</v>
      </c>
      <c r="M1083" t="s">
        <v>1871</v>
      </c>
      <c r="N1083" t="s">
        <v>1871</v>
      </c>
      <c r="O1083" t="s">
        <v>1871</v>
      </c>
      <c r="P1083" t="s">
        <v>1871</v>
      </c>
      <c r="Q1083" t="s">
        <v>1871</v>
      </c>
      <c r="R1083" t="s">
        <v>1871</v>
      </c>
      <c r="S1083" t="s">
        <v>1866</v>
      </c>
      <c r="U1083" t="s">
        <v>1877</v>
      </c>
      <c r="V1083" t="s">
        <v>1866</v>
      </c>
      <c r="W1083">
        <v>1</v>
      </c>
      <c r="X1083">
        <v>5</v>
      </c>
      <c r="Y1083">
        <v>1</v>
      </c>
      <c r="Z1083">
        <v>3</v>
      </c>
      <c r="AA1083">
        <v>3</v>
      </c>
      <c r="AB1083">
        <v>3</v>
      </c>
      <c r="AC1083">
        <v>5</v>
      </c>
      <c r="AD1083">
        <v>5</v>
      </c>
      <c r="AE1083">
        <v>5</v>
      </c>
      <c r="AF1083">
        <v>5</v>
      </c>
      <c r="AG1083">
        <v>5</v>
      </c>
      <c r="AH1083">
        <v>5</v>
      </c>
      <c r="AI1083">
        <v>5</v>
      </c>
      <c r="AJ1083">
        <v>5</v>
      </c>
      <c r="AK1083" t="s">
        <v>192</v>
      </c>
    </row>
    <row r="1084" spans="1:37" x14ac:dyDescent="0.25">
      <c r="A1084" t="s">
        <v>977</v>
      </c>
      <c r="B1084" t="s">
        <v>51</v>
      </c>
      <c r="C1084" t="s">
        <v>456</v>
      </c>
      <c r="D1084" t="s">
        <v>1877</v>
      </c>
      <c r="E1084" t="s">
        <v>1879</v>
      </c>
      <c r="F1084" t="s">
        <v>2196</v>
      </c>
      <c r="G1084" t="s">
        <v>1878</v>
      </c>
      <c r="H1084" t="s">
        <v>1880</v>
      </c>
      <c r="I1084" t="s">
        <v>1881</v>
      </c>
      <c r="J1084" t="s">
        <v>1866</v>
      </c>
      <c r="K1084" t="s">
        <v>1871</v>
      </c>
      <c r="L1084" t="s">
        <v>1871</v>
      </c>
      <c r="M1084" t="s">
        <v>1871</v>
      </c>
      <c r="N1084" t="s">
        <v>1872</v>
      </c>
      <c r="O1084" t="s">
        <v>1871</v>
      </c>
      <c r="P1084" t="s">
        <v>1871</v>
      </c>
      <c r="Q1084" t="s">
        <v>1871</v>
      </c>
      <c r="R1084" t="s">
        <v>1871</v>
      </c>
      <c r="S1084" t="s">
        <v>1866</v>
      </c>
      <c r="T1084" t="s">
        <v>1903</v>
      </c>
      <c r="U1084" t="s">
        <v>1877</v>
      </c>
      <c r="V1084" t="s">
        <v>1877</v>
      </c>
      <c r="W1084">
        <v>1</v>
      </c>
      <c r="X1084">
        <v>4</v>
      </c>
      <c r="Y1084">
        <v>1</v>
      </c>
      <c r="Z1084">
        <v>3</v>
      </c>
      <c r="AA1084">
        <v>3</v>
      </c>
      <c r="AB1084">
        <v>3</v>
      </c>
      <c r="AC1084">
        <v>5</v>
      </c>
      <c r="AD1084">
        <v>5</v>
      </c>
      <c r="AE1084">
        <v>5</v>
      </c>
      <c r="AF1084">
        <v>4</v>
      </c>
      <c r="AG1084">
        <v>5</v>
      </c>
      <c r="AH1084">
        <v>5</v>
      </c>
      <c r="AI1084">
        <v>5</v>
      </c>
      <c r="AJ1084">
        <v>5</v>
      </c>
      <c r="AK1084" t="s">
        <v>977</v>
      </c>
    </row>
    <row r="1085" spans="1:37" x14ac:dyDescent="0.25">
      <c r="A1085" t="s">
        <v>977</v>
      </c>
      <c r="B1085" t="s">
        <v>51</v>
      </c>
      <c r="C1085" t="s">
        <v>456</v>
      </c>
      <c r="D1085" t="s">
        <v>1866</v>
      </c>
      <c r="E1085" t="s">
        <v>1884</v>
      </c>
      <c r="F1085" t="s">
        <v>2218</v>
      </c>
      <c r="G1085" t="s">
        <v>1868</v>
      </c>
      <c r="H1085" t="s">
        <v>1869</v>
      </c>
      <c r="I1085" t="s">
        <v>1870</v>
      </c>
      <c r="J1085" t="s">
        <v>1882</v>
      </c>
      <c r="K1085" t="s">
        <v>1871</v>
      </c>
      <c r="L1085" t="s">
        <v>1871</v>
      </c>
      <c r="M1085" t="s">
        <v>1871</v>
      </c>
      <c r="N1085" t="s">
        <v>1872</v>
      </c>
      <c r="O1085" t="s">
        <v>1871</v>
      </c>
      <c r="P1085" t="s">
        <v>1871</v>
      </c>
      <c r="Q1085" t="s">
        <v>1871</v>
      </c>
      <c r="R1085" t="s">
        <v>1871</v>
      </c>
      <c r="S1085" t="s">
        <v>1866</v>
      </c>
      <c r="T1085" t="s">
        <v>1945</v>
      </c>
      <c r="U1085" t="s">
        <v>1877</v>
      </c>
      <c r="V1085" t="s">
        <v>1866</v>
      </c>
      <c r="W1085">
        <v>0</v>
      </c>
      <c r="X1085">
        <v>3</v>
      </c>
      <c r="Y1085">
        <v>1</v>
      </c>
      <c r="Z1085">
        <v>2</v>
      </c>
      <c r="AA1085">
        <v>2</v>
      </c>
      <c r="AB1085">
        <v>3</v>
      </c>
      <c r="AC1085">
        <v>5</v>
      </c>
      <c r="AD1085">
        <v>5</v>
      </c>
      <c r="AE1085">
        <v>5</v>
      </c>
      <c r="AF1085">
        <v>4</v>
      </c>
      <c r="AG1085">
        <v>5</v>
      </c>
      <c r="AH1085">
        <v>5</v>
      </c>
      <c r="AI1085">
        <v>5</v>
      </c>
      <c r="AJ1085">
        <v>5</v>
      </c>
      <c r="AK1085" t="s">
        <v>977</v>
      </c>
    </row>
    <row r="1086" spans="1:37" x14ac:dyDescent="0.25">
      <c r="A1086" t="s">
        <v>980</v>
      </c>
      <c r="B1086" t="s">
        <v>51</v>
      </c>
      <c r="C1086" t="s">
        <v>462</v>
      </c>
      <c r="D1086" t="s">
        <v>1877</v>
      </c>
      <c r="E1086" t="s">
        <v>1884</v>
      </c>
      <c r="F1086" t="s">
        <v>2199</v>
      </c>
      <c r="G1086" t="s">
        <v>1878</v>
      </c>
      <c r="H1086" t="s">
        <v>1880</v>
      </c>
      <c r="I1086" t="s">
        <v>1870</v>
      </c>
      <c r="J1086" t="s">
        <v>1882</v>
      </c>
      <c r="K1086" t="s">
        <v>1871</v>
      </c>
      <c r="L1086" t="s">
        <v>1871</v>
      </c>
      <c r="M1086" t="s">
        <v>1871</v>
      </c>
      <c r="N1086" t="s">
        <v>1871</v>
      </c>
      <c r="O1086" t="s">
        <v>1871</v>
      </c>
      <c r="P1086" t="s">
        <v>1871</v>
      </c>
      <c r="Q1086" t="s">
        <v>1871</v>
      </c>
      <c r="R1086" t="s">
        <v>1871</v>
      </c>
      <c r="S1086" t="s">
        <v>1866</v>
      </c>
      <c r="T1086" t="s">
        <v>1903</v>
      </c>
      <c r="U1086" t="s">
        <v>1877</v>
      </c>
      <c r="V1086" t="s">
        <v>1877</v>
      </c>
      <c r="W1086">
        <v>1</v>
      </c>
      <c r="X1086">
        <v>3</v>
      </c>
      <c r="Y1086">
        <v>1</v>
      </c>
      <c r="Z1086">
        <v>3</v>
      </c>
      <c r="AA1086">
        <v>3</v>
      </c>
      <c r="AB1086">
        <v>3</v>
      </c>
      <c r="AC1086">
        <v>5</v>
      </c>
      <c r="AD1086">
        <v>5</v>
      </c>
      <c r="AE1086">
        <v>5</v>
      </c>
      <c r="AF1086">
        <v>5</v>
      </c>
      <c r="AG1086">
        <v>5</v>
      </c>
      <c r="AH1086">
        <v>5</v>
      </c>
      <c r="AI1086">
        <v>5</v>
      </c>
      <c r="AJ1086">
        <v>5</v>
      </c>
      <c r="AK1086" t="s">
        <v>980</v>
      </c>
    </row>
    <row r="1087" spans="1:37" x14ac:dyDescent="0.25">
      <c r="A1087" t="s">
        <v>983</v>
      </c>
      <c r="B1087" t="s">
        <v>51</v>
      </c>
      <c r="C1087" t="s">
        <v>466</v>
      </c>
      <c r="D1087" t="s">
        <v>1866</v>
      </c>
      <c r="E1087" t="s">
        <v>1867</v>
      </c>
      <c r="F1087" t="s">
        <v>2655</v>
      </c>
      <c r="G1087" t="s">
        <v>1868</v>
      </c>
      <c r="H1087" t="s">
        <v>1869</v>
      </c>
      <c r="I1087" t="s">
        <v>1870</v>
      </c>
      <c r="J1087" t="s">
        <v>1866</v>
      </c>
      <c r="K1087" t="s">
        <v>1871</v>
      </c>
      <c r="L1087" t="s">
        <v>1871</v>
      </c>
      <c r="M1087" t="s">
        <v>1871</v>
      </c>
      <c r="N1087" t="s">
        <v>1873</v>
      </c>
      <c r="O1087" t="s">
        <v>1873</v>
      </c>
      <c r="P1087" t="s">
        <v>1871</v>
      </c>
      <c r="Q1087" t="s">
        <v>1871</v>
      </c>
      <c r="R1087" t="s">
        <v>1871</v>
      </c>
      <c r="S1087" t="s">
        <v>1866</v>
      </c>
      <c r="T1087" t="s">
        <v>2809</v>
      </c>
      <c r="U1087" t="s">
        <v>1877</v>
      </c>
      <c r="W1087">
        <v>0</v>
      </c>
      <c r="X1087">
        <v>5</v>
      </c>
      <c r="Y1087">
        <v>1</v>
      </c>
      <c r="Z1087">
        <v>2</v>
      </c>
      <c r="AA1087">
        <v>2</v>
      </c>
      <c r="AB1087">
        <v>3</v>
      </c>
      <c r="AC1087">
        <v>5</v>
      </c>
      <c r="AD1087">
        <v>5</v>
      </c>
      <c r="AE1087">
        <v>5</v>
      </c>
      <c r="AF1087">
        <v>3</v>
      </c>
      <c r="AG1087">
        <v>3</v>
      </c>
      <c r="AH1087">
        <v>5</v>
      </c>
      <c r="AI1087">
        <v>5</v>
      </c>
      <c r="AJ1087">
        <v>5</v>
      </c>
      <c r="AK1087" t="s">
        <v>983</v>
      </c>
    </row>
    <row r="1088" spans="1:37" x14ac:dyDescent="0.25">
      <c r="A1088" t="s">
        <v>976</v>
      </c>
      <c r="B1088" t="s">
        <v>51</v>
      </c>
      <c r="C1088" t="s">
        <v>572</v>
      </c>
      <c r="D1088" t="s">
        <v>1877</v>
      </c>
      <c r="E1088" t="s">
        <v>1867</v>
      </c>
      <c r="F1088" t="s">
        <v>2810</v>
      </c>
      <c r="G1088" t="s">
        <v>1878</v>
      </c>
      <c r="H1088" t="s">
        <v>1880</v>
      </c>
      <c r="I1088" t="s">
        <v>1870</v>
      </c>
      <c r="J1088" t="s">
        <v>1882</v>
      </c>
      <c r="K1088" t="s">
        <v>1872</v>
      </c>
      <c r="L1088" t="s">
        <v>1872</v>
      </c>
      <c r="M1088" t="s">
        <v>1872</v>
      </c>
      <c r="N1088" t="s">
        <v>1872</v>
      </c>
      <c r="O1088" t="s">
        <v>1872</v>
      </c>
      <c r="P1088" t="s">
        <v>1871</v>
      </c>
      <c r="Q1088" t="s">
        <v>1871</v>
      </c>
      <c r="R1088" t="s">
        <v>1871</v>
      </c>
      <c r="S1088" t="s">
        <v>1866</v>
      </c>
      <c r="T1088" t="s">
        <v>2811</v>
      </c>
      <c r="U1088" t="s">
        <v>1877</v>
      </c>
      <c r="V1088" t="s">
        <v>1877</v>
      </c>
      <c r="W1088">
        <v>1</v>
      </c>
      <c r="X1088">
        <v>5</v>
      </c>
      <c r="Y1088">
        <v>1</v>
      </c>
      <c r="Z1088">
        <v>3</v>
      </c>
      <c r="AA1088">
        <v>3</v>
      </c>
      <c r="AB1088">
        <v>3</v>
      </c>
      <c r="AC1088">
        <v>4</v>
      </c>
      <c r="AD1088">
        <v>4</v>
      </c>
      <c r="AE1088">
        <v>4</v>
      </c>
      <c r="AF1088">
        <v>4</v>
      </c>
      <c r="AG1088">
        <v>4</v>
      </c>
      <c r="AH1088">
        <v>5</v>
      </c>
      <c r="AI1088">
        <v>5</v>
      </c>
      <c r="AJ1088">
        <v>5</v>
      </c>
      <c r="AK1088" t="s">
        <v>976</v>
      </c>
    </row>
    <row r="1089" spans="1:37" x14ac:dyDescent="0.25">
      <c r="A1089" t="s">
        <v>976</v>
      </c>
      <c r="B1089" t="s">
        <v>51</v>
      </c>
      <c r="C1089" t="s">
        <v>572</v>
      </c>
      <c r="D1089" t="s">
        <v>1877</v>
      </c>
      <c r="E1089" t="s">
        <v>1879</v>
      </c>
      <c r="F1089" t="s">
        <v>2812</v>
      </c>
      <c r="G1089" t="s">
        <v>1878</v>
      </c>
      <c r="H1089" t="s">
        <v>1869</v>
      </c>
      <c r="I1089" t="s">
        <v>1870</v>
      </c>
      <c r="J1089" t="s">
        <v>1866</v>
      </c>
      <c r="K1089" t="s">
        <v>1871</v>
      </c>
      <c r="L1089" t="s">
        <v>1872</v>
      </c>
      <c r="M1089" t="s">
        <v>1872</v>
      </c>
      <c r="N1089" t="s">
        <v>1872</v>
      </c>
      <c r="O1089" t="s">
        <v>1871</v>
      </c>
      <c r="P1089" t="s">
        <v>1871</v>
      </c>
      <c r="Q1089" t="s">
        <v>1871</v>
      </c>
      <c r="R1089" t="s">
        <v>1871</v>
      </c>
      <c r="S1089" t="s">
        <v>1866</v>
      </c>
      <c r="U1089" t="s">
        <v>1877</v>
      </c>
      <c r="V1089" t="s">
        <v>1877</v>
      </c>
      <c r="W1089">
        <v>1</v>
      </c>
      <c r="X1089">
        <v>4</v>
      </c>
      <c r="Y1089">
        <v>1</v>
      </c>
      <c r="Z1089">
        <v>2</v>
      </c>
      <c r="AA1089">
        <v>3</v>
      </c>
      <c r="AB1089">
        <v>3</v>
      </c>
      <c r="AC1089">
        <v>5</v>
      </c>
      <c r="AD1089">
        <v>4</v>
      </c>
      <c r="AE1089">
        <v>4</v>
      </c>
      <c r="AF1089">
        <v>4</v>
      </c>
      <c r="AG1089">
        <v>5</v>
      </c>
      <c r="AH1089">
        <v>5</v>
      </c>
      <c r="AI1089">
        <v>5</v>
      </c>
      <c r="AJ1089">
        <v>5</v>
      </c>
      <c r="AK1089" t="s">
        <v>976</v>
      </c>
    </row>
    <row r="1090" spans="1:37" x14ac:dyDescent="0.25">
      <c r="A1090" t="s">
        <v>1521</v>
      </c>
      <c r="B1090" t="s">
        <v>51</v>
      </c>
      <c r="C1090" t="s">
        <v>574</v>
      </c>
      <c r="D1090" t="s">
        <v>1877</v>
      </c>
      <c r="E1090" t="s">
        <v>1884</v>
      </c>
      <c r="F1090" t="s">
        <v>2196</v>
      </c>
      <c r="G1090" t="s">
        <v>1878</v>
      </c>
      <c r="H1090" t="s">
        <v>1869</v>
      </c>
      <c r="I1090" t="s">
        <v>1870</v>
      </c>
      <c r="J1090" t="s">
        <v>1882</v>
      </c>
      <c r="K1090" t="s">
        <v>1871</v>
      </c>
      <c r="L1090" t="s">
        <v>1871</v>
      </c>
      <c r="M1090" t="s">
        <v>1872</v>
      </c>
      <c r="N1090" t="s">
        <v>1872</v>
      </c>
      <c r="O1090" t="s">
        <v>1873</v>
      </c>
      <c r="P1090" t="s">
        <v>1871</v>
      </c>
      <c r="Q1090" t="s">
        <v>1871</v>
      </c>
      <c r="R1090" t="s">
        <v>1871</v>
      </c>
      <c r="S1090" t="s">
        <v>1866</v>
      </c>
      <c r="T1090" t="s">
        <v>2813</v>
      </c>
      <c r="U1090" t="s">
        <v>1877</v>
      </c>
      <c r="V1090" t="s">
        <v>1877</v>
      </c>
      <c r="W1090">
        <v>1</v>
      </c>
      <c r="X1090">
        <v>3</v>
      </c>
      <c r="Y1090">
        <v>1</v>
      </c>
      <c r="Z1090">
        <v>2</v>
      </c>
      <c r="AA1090">
        <v>3</v>
      </c>
      <c r="AB1090">
        <v>3</v>
      </c>
      <c r="AC1090">
        <v>5</v>
      </c>
      <c r="AD1090">
        <v>5</v>
      </c>
      <c r="AE1090">
        <v>4</v>
      </c>
      <c r="AF1090">
        <v>4</v>
      </c>
      <c r="AG1090">
        <v>3</v>
      </c>
      <c r="AH1090">
        <v>5</v>
      </c>
      <c r="AI1090">
        <v>5</v>
      </c>
      <c r="AJ1090">
        <v>5</v>
      </c>
      <c r="AK1090" t="s">
        <v>1521</v>
      </c>
    </row>
    <row r="1091" spans="1:37" x14ac:dyDescent="0.25">
      <c r="A1091" t="s">
        <v>1522</v>
      </c>
      <c r="B1091" t="s">
        <v>51</v>
      </c>
      <c r="C1091" t="s">
        <v>965</v>
      </c>
      <c r="D1091" t="s">
        <v>1877</v>
      </c>
      <c r="E1091" t="s">
        <v>1879</v>
      </c>
      <c r="F1091" t="s">
        <v>2199</v>
      </c>
      <c r="G1091" t="s">
        <v>1878</v>
      </c>
      <c r="H1091" t="s">
        <v>1869</v>
      </c>
      <c r="I1091" t="s">
        <v>1870</v>
      </c>
      <c r="J1091" t="s">
        <v>1882</v>
      </c>
      <c r="K1091" t="s">
        <v>1872</v>
      </c>
      <c r="L1091" t="s">
        <v>1871</v>
      </c>
      <c r="M1091" t="s">
        <v>1872</v>
      </c>
      <c r="N1091" t="s">
        <v>1871</v>
      </c>
      <c r="O1091" t="s">
        <v>1872</v>
      </c>
      <c r="P1091" t="s">
        <v>1871</v>
      </c>
      <c r="Q1091" t="s">
        <v>1871</v>
      </c>
      <c r="R1091" t="s">
        <v>1871</v>
      </c>
      <c r="S1091" t="s">
        <v>1866</v>
      </c>
      <c r="T1091" t="s">
        <v>2814</v>
      </c>
      <c r="U1091" t="s">
        <v>1877</v>
      </c>
      <c r="V1091" t="s">
        <v>1877</v>
      </c>
      <c r="W1091">
        <v>1</v>
      </c>
      <c r="X1091">
        <v>4</v>
      </c>
      <c r="Y1091">
        <v>1</v>
      </c>
      <c r="Z1091">
        <v>2</v>
      </c>
      <c r="AA1091">
        <v>3</v>
      </c>
      <c r="AB1091">
        <v>3</v>
      </c>
      <c r="AC1091">
        <v>4</v>
      </c>
      <c r="AD1091">
        <v>5</v>
      </c>
      <c r="AE1091">
        <v>4</v>
      </c>
      <c r="AF1091">
        <v>5</v>
      </c>
      <c r="AG1091">
        <v>4</v>
      </c>
      <c r="AH1091">
        <v>5</v>
      </c>
      <c r="AI1091">
        <v>5</v>
      </c>
      <c r="AJ1091">
        <v>5</v>
      </c>
      <c r="AK1091" t="s">
        <v>1522</v>
      </c>
    </row>
    <row r="1092" spans="1:37" x14ac:dyDescent="0.25">
      <c r="A1092" t="s">
        <v>1522</v>
      </c>
      <c r="B1092" t="s">
        <v>51</v>
      </c>
      <c r="C1092" t="s">
        <v>965</v>
      </c>
      <c r="D1092" t="s">
        <v>1877</v>
      </c>
      <c r="E1092" t="s">
        <v>1894</v>
      </c>
      <c r="F1092" t="s">
        <v>2199</v>
      </c>
      <c r="G1092" t="s">
        <v>1878</v>
      </c>
      <c r="H1092" t="s">
        <v>1880</v>
      </c>
      <c r="I1092" t="s">
        <v>1870</v>
      </c>
      <c r="J1092" t="s">
        <v>1882</v>
      </c>
      <c r="K1092" t="s">
        <v>1871</v>
      </c>
      <c r="L1092" t="s">
        <v>1871</v>
      </c>
      <c r="M1092" t="s">
        <v>1871</v>
      </c>
      <c r="N1092" t="s">
        <v>1871</v>
      </c>
      <c r="O1092" t="s">
        <v>1871</v>
      </c>
      <c r="P1092" t="s">
        <v>1871</v>
      </c>
      <c r="Q1092" t="s">
        <v>1871</v>
      </c>
      <c r="R1092" t="s">
        <v>1871</v>
      </c>
      <c r="S1092" t="s">
        <v>1866</v>
      </c>
      <c r="T1092" t="s">
        <v>2815</v>
      </c>
      <c r="U1092" t="s">
        <v>1877</v>
      </c>
      <c r="V1092" t="s">
        <v>1877</v>
      </c>
      <c r="W1092">
        <v>1</v>
      </c>
      <c r="X1092">
        <v>1</v>
      </c>
      <c r="Y1092">
        <v>1</v>
      </c>
      <c r="Z1092">
        <v>3</v>
      </c>
      <c r="AA1092">
        <v>3</v>
      </c>
      <c r="AB1092">
        <v>3</v>
      </c>
      <c r="AC1092">
        <v>5</v>
      </c>
      <c r="AD1092">
        <v>5</v>
      </c>
      <c r="AE1092">
        <v>5</v>
      </c>
      <c r="AF1092">
        <v>5</v>
      </c>
      <c r="AG1092">
        <v>5</v>
      </c>
      <c r="AH1092">
        <v>5</v>
      </c>
      <c r="AI1092">
        <v>5</v>
      </c>
      <c r="AJ1092">
        <v>5</v>
      </c>
      <c r="AK1092" t="s">
        <v>1522</v>
      </c>
    </row>
    <row r="1093" spans="1:37" x14ac:dyDescent="0.25">
      <c r="A1093" t="s">
        <v>1523</v>
      </c>
      <c r="B1093" t="s">
        <v>51</v>
      </c>
      <c r="C1093" t="s">
        <v>967</v>
      </c>
      <c r="D1093" t="s">
        <v>1877</v>
      </c>
      <c r="E1093" t="s">
        <v>1867</v>
      </c>
      <c r="F1093" t="s">
        <v>2199</v>
      </c>
      <c r="G1093" t="s">
        <v>1878</v>
      </c>
      <c r="H1093" t="s">
        <v>1880</v>
      </c>
      <c r="I1093" t="s">
        <v>1883</v>
      </c>
      <c r="J1093" t="s">
        <v>1882</v>
      </c>
      <c r="K1093" t="s">
        <v>1871</v>
      </c>
      <c r="L1093" t="s">
        <v>1871</v>
      </c>
      <c r="M1093" t="s">
        <v>1871</v>
      </c>
      <c r="N1093" t="s">
        <v>1871</v>
      </c>
      <c r="O1093" t="s">
        <v>1871</v>
      </c>
      <c r="P1093" t="s">
        <v>1871</v>
      </c>
      <c r="Q1093" t="s">
        <v>1871</v>
      </c>
      <c r="R1093" t="s">
        <v>1871</v>
      </c>
      <c r="S1093" t="s">
        <v>1866</v>
      </c>
      <c r="T1093" t="s">
        <v>1903</v>
      </c>
      <c r="U1093" t="s">
        <v>1877</v>
      </c>
      <c r="V1093" t="s">
        <v>1877</v>
      </c>
      <c r="W1093">
        <v>1</v>
      </c>
      <c r="X1093">
        <v>5</v>
      </c>
      <c r="Y1093">
        <v>1</v>
      </c>
      <c r="Z1093">
        <v>3</v>
      </c>
      <c r="AA1093">
        <v>3</v>
      </c>
      <c r="AB1093">
        <v>3</v>
      </c>
      <c r="AC1093">
        <v>5</v>
      </c>
      <c r="AD1093">
        <v>5</v>
      </c>
      <c r="AE1093">
        <v>5</v>
      </c>
      <c r="AF1093">
        <v>5</v>
      </c>
      <c r="AG1093">
        <v>5</v>
      </c>
      <c r="AH1093">
        <v>5</v>
      </c>
      <c r="AI1093">
        <v>5</v>
      </c>
      <c r="AJ1093">
        <v>5</v>
      </c>
      <c r="AK1093" t="s">
        <v>1523</v>
      </c>
    </row>
    <row r="1094" spans="1:37" x14ac:dyDescent="0.25">
      <c r="A1094" t="s">
        <v>1526</v>
      </c>
      <c r="B1094" t="s">
        <v>51</v>
      </c>
      <c r="C1094" t="s">
        <v>1513</v>
      </c>
      <c r="D1094" t="s">
        <v>1877</v>
      </c>
      <c r="E1094" t="s">
        <v>1879</v>
      </c>
      <c r="F1094" t="s">
        <v>2329</v>
      </c>
      <c r="G1094" t="s">
        <v>1878</v>
      </c>
      <c r="H1094" t="s">
        <v>1869</v>
      </c>
      <c r="I1094" t="s">
        <v>1870</v>
      </c>
      <c r="J1094" t="s">
        <v>1866</v>
      </c>
      <c r="K1094" t="s">
        <v>1871</v>
      </c>
      <c r="L1094" t="s">
        <v>1871</v>
      </c>
      <c r="M1094" t="s">
        <v>1871</v>
      </c>
      <c r="N1094" t="s">
        <v>1873</v>
      </c>
      <c r="O1094" t="s">
        <v>1873</v>
      </c>
      <c r="P1094" t="s">
        <v>1871</v>
      </c>
      <c r="Q1094" t="s">
        <v>1871</v>
      </c>
      <c r="R1094" t="s">
        <v>1871</v>
      </c>
      <c r="S1094" t="s">
        <v>1866</v>
      </c>
      <c r="T1094" t="s">
        <v>1927</v>
      </c>
      <c r="U1094" t="s">
        <v>1877</v>
      </c>
      <c r="W1094">
        <v>1</v>
      </c>
      <c r="X1094">
        <v>4</v>
      </c>
      <c r="Y1094">
        <v>1</v>
      </c>
      <c r="Z1094">
        <v>2</v>
      </c>
      <c r="AA1094">
        <v>3</v>
      </c>
      <c r="AB1094">
        <v>3</v>
      </c>
      <c r="AC1094">
        <v>5</v>
      </c>
      <c r="AD1094">
        <v>5</v>
      </c>
      <c r="AE1094">
        <v>5</v>
      </c>
      <c r="AF1094">
        <v>3</v>
      </c>
      <c r="AG1094">
        <v>3</v>
      </c>
      <c r="AH1094">
        <v>5</v>
      </c>
      <c r="AI1094">
        <v>5</v>
      </c>
      <c r="AJ1094">
        <v>5</v>
      </c>
      <c r="AK1094" t="s">
        <v>1526</v>
      </c>
    </row>
    <row r="1095" spans="1:37" x14ac:dyDescent="0.25">
      <c r="A1095" t="s">
        <v>1766</v>
      </c>
      <c r="B1095" t="s">
        <v>51</v>
      </c>
      <c r="C1095" t="s">
        <v>1515</v>
      </c>
      <c r="D1095" t="s">
        <v>1866</v>
      </c>
      <c r="E1095" t="s">
        <v>1867</v>
      </c>
      <c r="F1095" t="s">
        <v>2816</v>
      </c>
      <c r="G1095" t="s">
        <v>1878</v>
      </c>
      <c r="H1095" t="s">
        <v>1869</v>
      </c>
      <c r="I1095" t="s">
        <v>1883</v>
      </c>
      <c r="J1095" t="s">
        <v>1866</v>
      </c>
      <c r="K1095" t="s">
        <v>1871</v>
      </c>
      <c r="L1095" t="s">
        <v>1871</v>
      </c>
      <c r="M1095" t="s">
        <v>1871</v>
      </c>
      <c r="N1095" t="s">
        <v>1871</v>
      </c>
      <c r="O1095" t="s">
        <v>1871</v>
      </c>
      <c r="P1095" t="s">
        <v>1871</v>
      </c>
      <c r="Q1095" t="s">
        <v>1871</v>
      </c>
      <c r="R1095" t="s">
        <v>1871</v>
      </c>
      <c r="S1095" t="s">
        <v>1866</v>
      </c>
      <c r="U1095" t="s">
        <v>1877</v>
      </c>
      <c r="V1095" t="s">
        <v>1877</v>
      </c>
      <c r="W1095">
        <v>0</v>
      </c>
      <c r="X1095">
        <v>5</v>
      </c>
      <c r="Y1095">
        <v>1</v>
      </c>
      <c r="Z1095">
        <v>2</v>
      </c>
      <c r="AA1095">
        <v>3</v>
      </c>
      <c r="AB1095">
        <v>3</v>
      </c>
      <c r="AC1095">
        <v>5</v>
      </c>
      <c r="AD1095">
        <v>5</v>
      </c>
      <c r="AE1095">
        <v>5</v>
      </c>
      <c r="AF1095">
        <v>5</v>
      </c>
      <c r="AG1095">
        <v>5</v>
      </c>
      <c r="AH1095">
        <v>5</v>
      </c>
      <c r="AI1095">
        <v>5</v>
      </c>
      <c r="AJ1095">
        <v>5</v>
      </c>
      <c r="AK1095" t="s">
        <v>1766</v>
      </c>
    </row>
    <row r="1096" spans="1:37" x14ac:dyDescent="0.25">
      <c r="A1096" t="s">
        <v>1528</v>
      </c>
      <c r="B1096" t="s">
        <v>56</v>
      </c>
      <c r="C1096" t="s">
        <v>450</v>
      </c>
      <c r="D1096" t="s">
        <v>1866</v>
      </c>
      <c r="E1096" t="s">
        <v>1884</v>
      </c>
      <c r="F1096" t="s">
        <v>2254</v>
      </c>
      <c r="G1096" t="s">
        <v>1868</v>
      </c>
      <c r="H1096" t="s">
        <v>1880</v>
      </c>
      <c r="I1096" t="s">
        <v>1883</v>
      </c>
      <c r="J1096" t="s">
        <v>1882</v>
      </c>
      <c r="K1096" t="s">
        <v>1871</v>
      </c>
      <c r="L1096" t="s">
        <v>1871</v>
      </c>
      <c r="M1096" t="s">
        <v>1871</v>
      </c>
      <c r="N1096" t="s">
        <v>1871</v>
      </c>
      <c r="O1096" t="s">
        <v>1871</v>
      </c>
      <c r="P1096" t="s">
        <v>1871</v>
      </c>
      <c r="Q1096" t="s">
        <v>1871</v>
      </c>
      <c r="R1096" t="s">
        <v>1871</v>
      </c>
      <c r="S1096" t="s">
        <v>1866</v>
      </c>
      <c r="T1096" t="s">
        <v>2817</v>
      </c>
      <c r="U1096" t="s">
        <v>1877</v>
      </c>
      <c r="V1096" t="s">
        <v>1877</v>
      </c>
      <c r="W1096">
        <v>0</v>
      </c>
      <c r="X1096">
        <v>3</v>
      </c>
      <c r="Y1096">
        <v>1</v>
      </c>
      <c r="Z1096">
        <v>3</v>
      </c>
      <c r="AA1096">
        <v>2</v>
      </c>
      <c r="AB1096">
        <v>3</v>
      </c>
      <c r="AC1096">
        <v>5</v>
      </c>
      <c r="AD1096">
        <v>5</v>
      </c>
      <c r="AE1096">
        <v>5</v>
      </c>
      <c r="AF1096">
        <v>5</v>
      </c>
      <c r="AG1096">
        <v>5</v>
      </c>
      <c r="AH1096">
        <v>5</v>
      </c>
      <c r="AI1096">
        <v>5</v>
      </c>
      <c r="AJ1096">
        <v>5</v>
      </c>
      <c r="AK1096" t="s">
        <v>1528</v>
      </c>
    </row>
    <row r="1097" spans="1:37" x14ac:dyDescent="0.25">
      <c r="A1097" t="s">
        <v>644</v>
      </c>
      <c r="B1097" t="s">
        <v>62</v>
      </c>
      <c r="C1097" t="s">
        <v>374</v>
      </c>
      <c r="D1097" t="s">
        <v>1877</v>
      </c>
      <c r="E1097" t="s">
        <v>1879</v>
      </c>
      <c r="F1097" t="s">
        <v>2818</v>
      </c>
      <c r="G1097" t="s">
        <v>1878</v>
      </c>
      <c r="H1097" t="s">
        <v>1880</v>
      </c>
      <c r="I1097" t="s">
        <v>1883</v>
      </c>
      <c r="J1097" t="s">
        <v>1882</v>
      </c>
      <c r="K1097" t="s">
        <v>1871</v>
      </c>
      <c r="L1097" t="s">
        <v>1871</v>
      </c>
      <c r="M1097" t="s">
        <v>1871</v>
      </c>
      <c r="N1097" t="s">
        <v>1871</v>
      </c>
      <c r="O1097" t="s">
        <v>1871</v>
      </c>
      <c r="P1097" t="s">
        <v>1871</v>
      </c>
      <c r="Q1097" t="s">
        <v>1871</v>
      </c>
      <c r="R1097" t="s">
        <v>1871</v>
      </c>
      <c r="S1097" t="s">
        <v>1866</v>
      </c>
      <c r="T1097" t="s">
        <v>1945</v>
      </c>
      <c r="U1097" t="s">
        <v>1877</v>
      </c>
      <c r="V1097" t="s">
        <v>1877</v>
      </c>
      <c r="W1097">
        <v>1</v>
      </c>
      <c r="X1097">
        <v>4</v>
      </c>
      <c r="Y1097">
        <v>1</v>
      </c>
      <c r="Z1097">
        <v>3</v>
      </c>
      <c r="AA1097">
        <v>3</v>
      </c>
      <c r="AB1097">
        <v>3</v>
      </c>
      <c r="AC1097">
        <v>5</v>
      </c>
      <c r="AD1097">
        <v>5</v>
      </c>
      <c r="AE1097">
        <v>5</v>
      </c>
      <c r="AF1097">
        <v>5</v>
      </c>
      <c r="AG1097">
        <v>5</v>
      </c>
      <c r="AH1097">
        <v>5</v>
      </c>
      <c r="AI1097">
        <v>5</v>
      </c>
      <c r="AJ1097">
        <v>5</v>
      </c>
      <c r="AK1097" t="s">
        <v>644</v>
      </c>
    </row>
    <row r="1098" spans="1:37" x14ac:dyDescent="0.25">
      <c r="A1098" t="s">
        <v>644</v>
      </c>
      <c r="B1098" t="s">
        <v>62</v>
      </c>
      <c r="C1098" t="s">
        <v>374</v>
      </c>
      <c r="D1098" t="s">
        <v>1866</v>
      </c>
      <c r="E1098" t="s">
        <v>1867</v>
      </c>
      <c r="F1098" t="s">
        <v>2215</v>
      </c>
      <c r="G1098" t="s">
        <v>1878</v>
      </c>
      <c r="H1098" t="s">
        <v>1880</v>
      </c>
      <c r="I1098" t="s">
        <v>1870</v>
      </c>
      <c r="J1098" t="s">
        <v>1882</v>
      </c>
      <c r="K1098" t="s">
        <v>1872</v>
      </c>
      <c r="L1098" t="s">
        <v>1872</v>
      </c>
      <c r="M1098" t="s">
        <v>1872</v>
      </c>
      <c r="N1098" t="s">
        <v>1872</v>
      </c>
      <c r="O1098" t="s">
        <v>1872</v>
      </c>
      <c r="P1098" t="s">
        <v>1871</v>
      </c>
      <c r="Q1098" t="s">
        <v>1871</v>
      </c>
      <c r="R1098" t="s">
        <v>1871</v>
      </c>
      <c r="S1098" t="s">
        <v>1866</v>
      </c>
      <c r="T1098" t="s">
        <v>1889</v>
      </c>
      <c r="U1098" t="s">
        <v>1877</v>
      </c>
      <c r="V1098" t="s">
        <v>1877</v>
      </c>
      <c r="W1098">
        <v>0</v>
      </c>
      <c r="X1098">
        <v>5</v>
      </c>
      <c r="Y1098">
        <v>1</v>
      </c>
      <c r="Z1098">
        <v>3</v>
      </c>
      <c r="AA1098">
        <v>3</v>
      </c>
      <c r="AB1098">
        <v>3</v>
      </c>
      <c r="AC1098">
        <v>4</v>
      </c>
      <c r="AD1098">
        <v>4</v>
      </c>
      <c r="AE1098">
        <v>4</v>
      </c>
      <c r="AF1098">
        <v>4</v>
      </c>
      <c r="AG1098">
        <v>4</v>
      </c>
      <c r="AH1098">
        <v>5</v>
      </c>
      <c r="AI1098">
        <v>5</v>
      </c>
      <c r="AJ1098">
        <v>5</v>
      </c>
      <c r="AK1098" t="s">
        <v>644</v>
      </c>
    </row>
    <row r="1099" spans="1:37" x14ac:dyDescent="0.25">
      <c r="A1099" t="s">
        <v>648</v>
      </c>
      <c r="B1099" t="s">
        <v>62</v>
      </c>
      <c r="C1099" t="s">
        <v>448</v>
      </c>
      <c r="D1099" t="s">
        <v>1877</v>
      </c>
      <c r="E1099" t="s">
        <v>1894</v>
      </c>
      <c r="F1099" t="s">
        <v>2199</v>
      </c>
      <c r="G1099" t="s">
        <v>1888</v>
      </c>
      <c r="H1099" t="s">
        <v>1869</v>
      </c>
      <c r="I1099" t="s">
        <v>1870</v>
      </c>
      <c r="J1099" t="s">
        <v>1882</v>
      </c>
      <c r="K1099" t="s">
        <v>1871</v>
      </c>
      <c r="L1099" t="s">
        <v>1871</v>
      </c>
      <c r="M1099" t="s">
        <v>1871</v>
      </c>
      <c r="N1099" t="s">
        <v>1871</v>
      </c>
      <c r="O1099" t="s">
        <v>1871</v>
      </c>
      <c r="P1099" t="s">
        <v>1871</v>
      </c>
      <c r="Q1099" t="s">
        <v>1871</v>
      </c>
      <c r="R1099" t="s">
        <v>1871</v>
      </c>
      <c r="S1099" t="s">
        <v>1866</v>
      </c>
      <c r="T1099" t="s">
        <v>1945</v>
      </c>
      <c r="U1099" t="s">
        <v>1877</v>
      </c>
      <c r="V1099" t="s">
        <v>1866</v>
      </c>
      <c r="W1099">
        <v>1</v>
      </c>
      <c r="X1099">
        <v>1</v>
      </c>
      <c r="Y1099">
        <v>1</v>
      </c>
      <c r="Z1099">
        <v>2</v>
      </c>
      <c r="AA1099">
        <v>1</v>
      </c>
      <c r="AB1099">
        <v>3</v>
      </c>
      <c r="AC1099">
        <v>5</v>
      </c>
      <c r="AD1099">
        <v>5</v>
      </c>
      <c r="AE1099">
        <v>5</v>
      </c>
      <c r="AF1099">
        <v>5</v>
      </c>
      <c r="AG1099">
        <v>5</v>
      </c>
      <c r="AH1099">
        <v>5</v>
      </c>
      <c r="AI1099">
        <v>5</v>
      </c>
      <c r="AJ1099">
        <v>5</v>
      </c>
      <c r="AK1099" t="s">
        <v>648</v>
      </c>
    </row>
    <row r="1100" spans="1:37" x14ac:dyDescent="0.25">
      <c r="A1100" t="s">
        <v>648</v>
      </c>
      <c r="B1100" t="s">
        <v>62</v>
      </c>
      <c r="C1100" t="s">
        <v>448</v>
      </c>
      <c r="D1100" t="s">
        <v>1866</v>
      </c>
      <c r="E1100" t="s">
        <v>1867</v>
      </c>
      <c r="F1100" t="s">
        <v>2226</v>
      </c>
      <c r="G1100" t="s">
        <v>1878</v>
      </c>
      <c r="H1100" t="s">
        <v>1869</v>
      </c>
      <c r="I1100" t="s">
        <v>1870</v>
      </c>
      <c r="J1100" t="s">
        <v>1882</v>
      </c>
      <c r="K1100" t="s">
        <v>1871</v>
      </c>
      <c r="L1100" t="s">
        <v>1871</v>
      </c>
      <c r="M1100" t="s">
        <v>1871</v>
      </c>
      <c r="N1100" t="s">
        <v>1872</v>
      </c>
      <c r="O1100" t="s">
        <v>1872</v>
      </c>
      <c r="P1100" t="s">
        <v>1872</v>
      </c>
      <c r="Q1100" t="s">
        <v>1872</v>
      </c>
      <c r="R1100" t="s">
        <v>1871</v>
      </c>
      <c r="S1100" t="s">
        <v>1866</v>
      </c>
      <c r="U1100" t="s">
        <v>1877</v>
      </c>
      <c r="V1100" t="s">
        <v>1877</v>
      </c>
      <c r="W1100">
        <v>0</v>
      </c>
      <c r="X1100">
        <v>5</v>
      </c>
      <c r="Y1100">
        <v>1</v>
      </c>
      <c r="Z1100">
        <v>2</v>
      </c>
      <c r="AA1100">
        <v>3</v>
      </c>
      <c r="AB1100">
        <v>3</v>
      </c>
      <c r="AC1100">
        <v>5</v>
      </c>
      <c r="AD1100">
        <v>5</v>
      </c>
      <c r="AE1100">
        <v>5</v>
      </c>
      <c r="AF1100">
        <v>4</v>
      </c>
      <c r="AG1100">
        <v>4</v>
      </c>
      <c r="AH1100">
        <v>4</v>
      </c>
      <c r="AI1100">
        <v>4</v>
      </c>
      <c r="AJ1100">
        <v>5</v>
      </c>
      <c r="AK1100" t="s">
        <v>648</v>
      </c>
    </row>
    <row r="1101" spans="1:37" x14ac:dyDescent="0.25">
      <c r="A1101" t="s">
        <v>194</v>
      </c>
      <c r="B1101" t="s">
        <v>62</v>
      </c>
      <c r="C1101" t="s">
        <v>450</v>
      </c>
      <c r="D1101" t="s">
        <v>1877</v>
      </c>
      <c r="E1101" t="s">
        <v>1867</v>
      </c>
      <c r="F1101" t="s">
        <v>2716</v>
      </c>
      <c r="G1101" t="s">
        <v>1888</v>
      </c>
      <c r="H1101" t="s">
        <v>1869</v>
      </c>
      <c r="I1101" t="s">
        <v>1870</v>
      </c>
      <c r="J1101" t="s">
        <v>1882</v>
      </c>
      <c r="K1101" t="s">
        <v>1871</v>
      </c>
      <c r="L1101" t="s">
        <v>1871</v>
      </c>
      <c r="M1101" t="s">
        <v>1871</v>
      </c>
      <c r="N1101" t="s">
        <v>1871</v>
      </c>
      <c r="O1101" t="s">
        <v>1871</v>
      </c>
      <c r="P1101" t="s">
        <v>1871</v>
      </c>
      <c r="Q1101" t="s">
        <v>1871</v>
      </c>
      <c r="R1101" t="s">
        <v>1871</v>
      </c>
      <c r="S1101" t="s">
        <v>1866</v>
      </c>
      <c r="T1101" t="s">
        <v>1945</v>
      </c>
      <c r="U1101" t="s">
        <v>1877</v>
      </c>
      <c r="V1101" t="s">
        <v>1877</v>
      </c>
      <c r="W1101">
        <v>1</v>
      </c>
      <c r="X1101">
        <v>5</v>
      </c>
      <c r="Y1101">
        <v>1</v>
      </c>
      <c r="Z1101">
        <v>2</v>
      </c>
      <c r="AA1101">
        <v>1</v>
      </c>
      <c r="AB1101">
        <v>3</v>
      </c>
      <c r="AC1101">
        <v>5</v>
      </c>
      <c r="AD1101">
        <v>5</v>
      </c>
      <c r="AE1101">
        <v>5</v>
      </c>
      <c r="AF1101">
        <v>5</v>
      </c>
      <c r="AG1101">
        <v>5</v>
      </c>
      <c r="AH1101">
        <v>5</v>
      </c>
      <c r="AI1101">
        <v>5</v>
      </c>
      <c r="AJ1101">
        <v>5</v>
      </c>
      <c r="AK1101" t="s">
        <v>194</v>
      </c>
    </row>
    <row r="1102" spans="1:37" x14ac:dyDescent="0.25">
      <c r="A1102" t="s">
        <v>194</v>
      </c>
      <c r="B1102" t="s">
        <v>62</v>
      </c>
      <c r="C1102" t="s">
        <v>450</v>
      </c>
      <c r="D1102" t="s">
        <v>1866</v>
      </c>
      <c r="E1102" t="s">
        <v>1867</v>
      </c>
      <c r="F1102" t="s">
        <v>2819</v>
      </c>
      <c r="G1102" t="s">
        <v>1888</v>
      </c>
      <c r="H1102" t="s">
        <v>1880</v>
      </c>
      <c r="I1102" t="s">
        <v>1870</v>
      </c>
      <c r="J1102" t="s">
        <v>1866</v>
      </c>
      <c r="K1102" t="s">
        <v>1871</v>
      </c>
      <c r="L1102" t="s">
        <v>1871</v>
      </c>
      <c r="M1102" t="s">
        <v>1871</v>
      </c>
      <c r="N1102" t="s">
        <v>1871</v>
      </c>
      <c r="O1102" t="s">
        <v>1871</v>
      </c>
      <c r="P1102" t="s">
        <v>1871</v>
      </c>
      <c r="Q1102" t="s">
        <v>1871</v>
      </c>
      <c r="R1102" t="s">
        <v>1871</v>
      </c>
      <c r="S1102" t="s">
        <v>1866</v>
      </c>
      <c r="U1102" t="s">
        <v>1877</v>
      </c>
      <c r="V1102" t="s">
        <v>1877</v>
      </c>
      <c r="W1102">
        <v>0</v>
      </c>
      <c r="X1102">
        <v>5</v>
      </c>
      <c r="Y1102">
        <v>1</v>
      </c>
      <c r="Z1102">
        <v>3</v>
      </c>
      <c r="AA1102">
        <v>1</v>
      </c>
      <c r="AB1102">
        <v>3</v>
      </c>
      <c r="AC1102">
        <v>5</v>
      </c>
      <c r="AD1102">
        <v>5</v>
      </c>
      <c r="AE1102">
        <v>5</v>
      </c>
      <c r="AF1102">
        <v>5</v>
      </c>
      <c r="AG1102">
        <v>5</v>
      </c>
      <c r="AH1102">
        <v>5</v>
      </c>
      <c r="AI1102">
        <v>5</v>
      </c>
      <c r="AJ1102">
        <v>5</v>
      </c>
      <c r="AK1102" t="s">
        <v>194</v>
      </c>
    </row>
    <row r="1103" spans="1:37" x14ac:dyDescent="0.25">
      <c r="A1103" t="s">
        <v>194</v>
      </c>
      <c r="B1103" t="s">
        <v>62</v>
      </c>
      <c r="C1103" t="s">
        <v>450</v>
      </c>
      <c r="D1103" t="s">
        <v>1866</v>
      </c>
      <c r="E1103" t="s">
        <v>1867</v>
      </c>
      <c r="F1103" t="s">
        <v>2254</v>
      </c>
      <c r="G1103" t="s">
        <v>1868</v>
      </c>
      <c r="H1103" t="s">
        <v>1880</v>
      </c>
      <c r="I1103" t="s">
        <v>1870</v>
      </c>
      <c r="J1103" t="s">
        <v>1882</v>
      </c>
      <c r="K1103" t="s">
        <v>1871</v>
      </c>
      <c r="L1103" t="s">
        <v>1871</v>
      </c>
      <c r="M1103" t="s">
        <v>1871</v>
      </c>
      <c r="N1103" t="s">
        <v>1871</v>
      </c>
      <c r="O1103" t="s">
        <v>1872</v>
      </c>
      <c r="P1103" t="s">
        <v>1872</v>
      </c>
      <c r="Q1103" t="s">
        <v>1871</v>
      </c>
      <c r="R1103" t="s">
        <v>1871</v>
      </c>
      <c r="S1103" t="s">
        <v>1866</v>
      </c>
      <c r="T1103" t="s">
        <v>1903</v>
      </c>
      <c r="U1103" t="s">
        <v>1877</v>
      </c>
      <c r="V1103" t="s">
        <v>1877</v>
      </c>
      <c r="W1103">
        <v>0</v>
      </c>
      <c r="X1103">
        <v>5</v>
      </c>
      <c r="Y1103">
        <v>1</v>
      </c>
      <c r="Z1103">
        <v>3</v>
      </c>
      <c r="AA1103">
        <v>2</v>
      </c>
      <c r="AB1103">
        <v>3</v>
      </c>
      <c r="AC1103">
        <v>5</v>
      </c>
      <c r="AD1103">
        <v>5</v>
      </c>
      <c r="AE1103">
        <v>5</v>
      </c>
      <c r="AF1103">
        <v>5</v>
      </c>
      <c r="AG1103">
        <v>4</v>
      </c>
      <c r="AH1103">
        <v>4</v>
      </c>
      <c r="AI1103">
        <v>5</v>
      </c>
      <c r="AJ1103">
        <v>5</v>
      </c>
      <c r="AK1103" t="s">
        <v>194</v>
      </c>
    </row>
    <row r="1104" spans="1:37" x14ac:dyDescent="0.25">
      <c r="A1104" t="s">
        <v>194</v>
      </c>
      <c r="B1104" t="s">
        <v>62</v>
      </c>
      <c r="C1104" t="s">
        <v>450</v>
      </c>
      <c r="D1104" t="s">
        <v>1877</v>
      </c>
      <c r="E1104" t="s">
        <v>1879</v>
      </c>
      <c r="F1104" t="s">
        <v>2212</v>
      </c>
      <c r="G1104" t="s">
        <v>1878</v>
      </c>
      <c r="H1104" t="s">
        <v>1880</v>
      </c>
      <c r="I1104" t="s">
        <v>1870</v>
      </c>
      <c r="J1104" t="s">
        <v>1882</v>
      </c>
      <c r="K1104" t="s">
        <v>1871</v>
      </c>
      <c r="L1104" t="s">
        <v>1871</v>
      </c>
      <c r="M1104" t="s">
        <v>1871</v>
      </c>
      <c r="N1104" t="s">
        <v>1871</v>
      </c>
      <c r="O1104" t="s">
        <v>1871</v>
      </c>
      <c r="P1104" t="s">
        <v>1871</v>
      </c>
      <c r="Q1104" t="s">
        <v>1871</v>
      </c>
      <c r="R1104" t="s">
        <v>1871</v>
      </c>
      <c r="S1104" t="s">
        <v>1866</v>
      </c>
      <c r="T1104" t="s">
        <v>2820</v>
      </c>
      <c r="U1104" t="s">
        <v>1877</v>
      </c>
      <c r="V1104" t="s">
        <v>1877</v>
      </c>
      <c r="W1104">
        <v>1</v>
      </c>
      <c r="X1104">
        <v>4</v>
      </c>
      <c r="Y1104">
        <v>1</v>
      </c>
      <c r="Z1104">
        <v>3</v>
      </c>
      <c r="AA1104">
        <v>3</v>
      </c>
      <c r="AB1104">
        <v>3</v>
      </c>
      <c r="AC1104">
        <v>5</v>
      </c>
      <c r="AD1104">
        <v>5</v>
      </c>
      <c r="AE1104">
        <v>5</v>
      </c>
      <c r="AF1104">
        <v>5</v>
      </c>
      <c r="AG1104">
        <v>5</v>
      </c>
      <c r="AH1104">
        <v>5</v>
      </c>
      <c r="AI1104">
        <v>5</v>
      </c>
      <c r="AJ1104">
        <v>5</v>
      </c>
      <c r="AK1104" t="s">
        <v>194</v>
      </c>
    </row>
    <row r="1105" spans="1:37" x14ac:dyDescent="0.25">
      <c r="A1105" t="s">
        <v>1622</v>
      </c>
      <c r="B1105" t="s">
        <v>62</v>
      </c>
      <c r="C1105" t="s">
        <v>464</v>
      </c>
      <c r="D1105" t="s">
        <v>1877</v>
      </c>
      <c r="E1105" t="s">
        <v>1879</v>
      </c>
      <c r="F1105" t="s">
        <v>2821</v>
      </c>
      <c r="G1105" t="s">
        <v>1888</v>
      </c>
      <c r="H1105" t="s">
        <v>1880</v>
      </c>
      <c r="I1105" t="s">
        <v>1870</v>
      </c>
      <c r="J1105" t="s">
        <v>1882</v>
      </c>
      <c r="K1105" t="s">
        <v>1871</v>
      </c>
      <c r="L1105" t="s">
        <v>1871</v>
      </c>
      <c r="M1105" t="s">
        <v>1871</v>
      </c>
      <c r="N1105" t="s">
        <v>1871</v>
      </c>
      <c r="O1105" t="s">
        <v>1871</v>
      </c>
      <c r="P1105" t="s">
        <v>1871</v>
      </c>
      <c r="Q1105" t="s">
        <v>1871</v>
      </c>
      <c r="R1105" t="s">
        <v>1871</v>
      </c>
      <c r="S1105" t="s">
        <v>1866</v>
      </c>
      <c r="T1105" t="s">
        <v>2822</v>
      </c>
      <c r="U1105" t="s">
        <v>1877</v>
      </c>
      <c r="V1105" t="s">
        <v>1877</v>
      </c>
      <c r="W1105">
        <v>1</v>
      </c>
      <c r="X1105">
        <v>4</v>
      </c>
      <c r="Y1105">
        <v>1</v>
      </c>
      <c r="Z1105">
        <v>3</v>
      </c>
      <c r="AA1105">
        <v>1</v>
      </c>
      <c r="AB1105">
        <v>3</v>
      </c>
      <c r="AC1105">
        <v>5</v>
      </c>
      <c r="AD1105">
        <v>5</v>
      </c>
      <c r="AE1105">
        <v>5</v>
      </c>
      <c r="AF1105">
        <v>5</v>
      </c>
      <c r="AG1105">
        <v>5</v>
      </c>
      <c r="AH1105">
        <v>5</v>
      </c>
      <c r="AI1105">
        <v>5</v>
      </c>
      <c r="AJ1105">
        <v>5</v>
      </c>
      <c r="AK1105" t="s">
        <v>1622</v>
      </c>
    </row>
    <row r="1106" spans="1:37" x14ac:dyDescent="0.25">
      <c r="A1106" t="s">
        <v>657</v>
      </c>
      <c r="B1106" t="s">
        <v>64</v>
      </c>
      <c r="C1106" t="s">
        <v>406</v>
      </c>
      <c r="D1106" t="s">
        <v>1877</v>
      </c>
      <c r="E1106" t="s">
        <v>1894</v>
      </c>
      <c r="F1106" t="s">
        <v>2823</v>
      </c>
      <c r="G1106" t="s">
        <v>1868</v>
      </c>
      <c r="H1106" t="s">
        <v>1880</v>
      </c>
      <c r="I1106" t="s">
        <v>1870</v>
      </c>
      <c r="J1106" t="s">
        <v>1866</v>
      </c>
      <c r="K1106" t="s">
        <v>1871</v>
      </c>
      <c r="L1106" t="s">
        <v>1871</v>
      </c>
      <c r="M1106" t="s">
        <v>1872</v>
      </c>
      <c r="N1106" t="s">
        <v>1872</v>
      </c>
      <c r="O1106" t="s">
        <v>1873</v>
      </c>
      <c r="P1106" t="s">
        <v>1871</v>
      </c>
      <c r="Q1106" t="s">
        <v>1871</v>
      </c>
      <c r="R1106" t="s">
        <v>1871</v>
      </c>
      <c r="S1106" t="s">
        <v>1866</v>
      </c>
      <c r="T1106" t="s">
        <v>2824</v>
      </c>
      <c r="U1106" t="s">
        <v>1877</v>
      </c>
      <c r="V1106" t="s">
        <v>1877</v>
      </c>
      <c r="W1106">
        <v>1</v>
      </c>
      <c r="X1106">
        <v>1</v>
      </c>
      <c r="Y1106">
        <v>1</v>
      </c>
      <c r="Z1106">
        <v>3</v>
      </c>
      <c r="AA1106">
        <v>2</v>
      </c>
      <c r="AB1106">
        <v>3</v>
      </c>
      <c r="AC1106">
        <v>5</v>
      </c>
      <c r="AD1106">
        <v>5</v>
      </c>
      <c r="AE1106">
        <v>4</v>
      </c>
      <c r="AF1106">
        <v>4</v>
      </c>
      <c r="AG1106">
        <v>3</v>
      </c>
      <c r="AH1106">
        <v>5</v>
      </c>
      <c r="AI1106">
        <v>5</v>
      </c>
      <c r="AJ1106">
        <v>5</v>
      </c>
      <c r="AK1106" t="s">
        <v>657</v>
      </c>
    </row>
    <row r="1107" spans="1:37" x14ac:dyDescent="0.25">
      <c r="A1107" t="s">
        <v>659</v>
      </c>
      <c r="B1107" t="s">
        <v>64</v>
      </c>
      <c r="C1107" t="s">
        <v>448</v>
      </c>
      <c r="D1107" t="s">
        <v>1877</v>
      </c>
      <c r="E1107" t="s">
        <v>1867</v>
      </c>
      <c r="F1107" t="s">
        <v>2199</v>
      </c>
      <c r="G1107" t="s">
        <v>1888</v>
      </c>
      <c r="H1107" t="s">
        <v>1869</v>
      </c>
      <c r="I1107" t="s">
        <v>1870</v>
      </c>
      <c r="J1107" t="s">
        <v>1866</v>
      </c>
      <c r="K1107" t="s">
        <v>1871</v>
      </c>
      <c r="L1107" t="s">
        <v>1871</v>
      </c>
      <c r="M1107" t="s">
        <v>1871</v>
      </c>
      <c r="N1107" t="s">
        <v>1873</v>
      </c>
      <c r="O1107" t="s">
        <v>1874</v>
      </c>
      <c r="P1107" t="s">
        <v>1871</v>
      </c>
      <c r="Q1107" t="s">
        <v>1871</v>
      </c>
      <c r="R1107" t="s">
        <v>1871</v>
      </c>
      <c r="S1107" t="s">
        <v>1866</v>
      </c>
      <c r="T1107" t="s">
        <v>1945</v>
      </c>
      <c r="U1107" t="s">
        <v>1877</v>
      </c>
      <c r="V1107" t="s">
        <v>1877</v>
      </c>
      <c r="W1107">
        <v>1</v>
      </c>
      <c r="X1107">
        <v>5</v>
      </c>
      <c r="Y1107">
        <v>1</v>
      </c>
      <c r="Z1107">
        <v>2</v>
      </c>
      <c r="AA1107">
        <v>1</v>
      </c>
      <c r="AB1107">
        <v>3</v>
      </c>
      <c r="AC1107">
        <v>5</v>
      </c>
      <c r="AD1107">
        <v>5</v>
      </c>
      <c r="AE1107">
        <v>5</v>
      </c>
      <c r="AF1107">
        <v>3</v>
      </c>
      <c r="AG1107">
        <v>2</v>
      </c>
      <c r="AH1107">
        <v>5</v>
      </c>
      <c r="AI1107">
        <v>5</v>
      </c>
      <c r="AJ1107">
        <v>5</v>
      </c>
      <c r="AK1107" t="s">
        <v>659</v>
      </c>
    </row>
    <row r="1108" spans="1:37" x14ac:dyDescent="0.25">
      <c r="A1108" t="s">
        <v>659</v>
      </c>
      <c r="B1108" t="s">
        <v>64</v>
      </c>
      <c r="C1108" t="s">
        <v>448</v>
      </c>
      <c r="D1108" t="s">
        <v>1866</v>
      </c>
      <c r="E1108" t="s">
        <v>1867</v>
      </c>
      <c r="F1108" t="s">
        <v>2825</v>
      </c>
      <c r="G1108" t="s">
        <v>1878</v>
      </c>
      <c r="H1108" t="s">
        <v>1869</v>
      </c>
      <c r="I1108" t="s">
        <v>1870</v>
      </c>
      <c r="J1108" t="s">
        <v>1882</v>
      </c>
      <c r="K1108" t="s">
        <v>1871</v>
      </c>
      <c r="L1108" t="s">
        <v>1871</v>
      </c>
      <c r="M1108" t="s">
        <v>1871</v>
      </c>
      <c r="N1108" t="s">
        <v>1871</v>
      </c>
      <c r="O1108" t="s">
        <v>1871</v>
      </c>
      <c r="P1108" t="s">
        <v>1871</v>
      </c>
      <c r="Q1108" t="s">
        <v>1871</v>
      </c>
      <c r="R1108" t="s">
        <v>1871</v>
      </c>
      <c r="S1108" t="s">
        <v>1866</v>
      </c>
      <c r="T1108" t="s">
        <v>1889</v>
      </c>
      <c r="U1108" t="s">
        <v>1877</v>
      </c>
      <c r="V1108" t="s">
        <v>1877</v>
      </c>
      <c r="W1108">
        <v>0</v>
      </c>
      <c r="X1108">
        <v>5</v>
      </c>
      <c r="Y1108">
        <v>1</v>
      </c>
      <c r="Z1108">
        <v>2</v>
      </c>
      <c r="AA1108">
        <v>3</v>
      </c>
      <c r="AB1108">
        <v>3</v>
      </c>
      <c r="AC1108">
        <v>5</v>
      </c>
      <c r="AD1108">
        <v>5</v>
      </c>
      <c r="AE1108">
        <v>5</v>
      </c>
      <c r="AF1108">
        <v>5</v>
      </c>
      <c r="AG1108">
        <v>5</v>
      </c>
      <c r="AH1108">
        <v>5</v>
      </c>
      <c r="AI1108">
        <v>5</v>
      </c>
      <c r="AJ1108">
        <v>5</v>
      </c>
      <c r="AK1108" t="s">
        <v>659</v>
      </c>
    </row>
    <row r="1109" spans="1:37" x14ac:dyDescent="0.25">
      <c r="A1109" t="s">
        <v>659</v>
      </c>
      <c r="B1109" t="s">
        <v>64</v>
      </c>
      <c r="C1109" t="s">
        <v>448</v>
      </c>
      <c r="D1109" t="s">
        <v>1877</v>
      </c>
      <c r="E1109" t="s">
        <v>1894</v>
      </c>
      <c r="F1109" t="s">
        <v>2199</v>
      </c>
      <c r="G1109" t="s">
        <v>1878</v>
      </c>
      <c r="H1109" t="s">
        <v>1880</v>
      </c>
      <c r="I1109" t="s">
        <v>1870</v>
      </c>
      <c r="J1109" t="s">
        <v>1882</v>
      </c>
      <c r="K1109" t="s">
        <v>1873</v>
      </c>
      <c r="L1109" t="s">
        <v>1871</v>
      </c>
      <c r="M1109" t="s">
        <v>1872</v>
      </c>
      <c r="N1109" t="s">
        <v>1871</v>
      </c>
      <c r="O1109" t="s">
        <v>1871</v>
      </c>
      <c r="P1109" t="s">
        <v>1872</v>
      </c>
      <c r="Q1109" t="s">
        <v>1872</v>
      </c>
      <c r="R1109" t="s">
        <v>1871</v>
      </c>
      <c r="S1109" t="s">
        <v>1866</v>
      </c>
      <c r="U1109" t="s">
        <v>1877</v>
      </c>
      <c r="V1109" t="s">
        <v>1877</v>
      </c>
      <c r="W1109">
        <v>1</v>
      </c>
      <c r="X1109">
        <v>1</v>
      </c>
      <c r="Y1109">
        <v>1</v>
      </c>
      <c r="Z1109">
        <v>3</v>
      </c>
      <c r="AA1109">
        <v>3</v>
      </c>
      <c r="AB1109">
        <v>3</v>
      </c>
      <c r="AC1109">
        <v>3</v>
      </c>
      <c r="AD1109">
        <v>5</v>
      </c>
      <c r="AE1109">
        <v>4</v>
      </c>
      <c r="AF1109">
        <v>5</v>
      </c>
      <c r="AG1109">
        <v>5</v>
      </c>
      <c r="AH1109">
        <v>4</v>
      </c>
      <c r="AI1109">
        <v>4</v>
      </c>
      <c r="AJ1109">
        <v>5</v>
      </c>
      <c r="AK1109" t="s">
        <v>659</v>
      </c>
    </row>
    <row r="1110" spans="1:37" x14ac:dyDescent="0.25">
      <c r="A1110" t="s">
        <v>195</v>
      </c>
      <c r="B1110" t="s">
        <v>65</v>
      </c>
      <c r="C1110" t="s">
        <v>365</v>
      </c>
      <c r="D1110" t="s">
        <v>1877</v>
      </c>
      <c r="E1110" t="s">
        <v>1879</v>
      </c>
      <c r="F1110" t="s">
        <v>2826</v>
      </c>
      <c r="G1110" t="s">
        <v>1878</v>
      </c>
      <c r="H1110" t="s">
        <v>1869</v>
      </c>
      <c r="I1110" t="s">
        <v>1870</v>
      </c>
      <c r="J1110" t="s">
        <v>1882</v>
      </c>
      <c r="K1110" t="s">
        <v>1872</v>
      </c>
      <c r="L1110" t="s">
        <v>1872</v>
      </c>
      <c r="M1110" t="s">
        <v>1872</v>
      </c>
      <c r="N1110" t="s">
        <v>1872</v>
      </c>
      <c r="O1110" t="s">
        <v>1871</v>
      </c>
      <c r="P1110" t="s">
        <v>1871</v>
      </c>
      <c r="Q1110" t="s">
        <v>1872</v>
      </c>
      <c r="R1110" t="s">
        <v>1871</v>
      </c>
      <c r="S1110" t="s">
        <v>1866</v>
      </c>
      <c r="T1110" t="s">
        <v>2827</v>
      </c>
      <c r="U1110" t="s">
        <v>1877</v>
      </c>
      <c r="V1110" t="s">
        <v>1877</v>
      </c>
      <c r="W1110">
        <v>1</v>
      </c>
      <c r="X1110">
        <v>4</v>
      </c>
      <c r="Y1110">
        <v>1</v>
      </c>
      <c r="Z1110">
        <v>2</v>
      </c>
      <c r="AA1110">
        <v>3</v>
      </c>
      <c r="AB1110">
        <v>3</v>
      </c>
      <c r="AC1110">
        <v>4</v>
      </c>
      <c r="AD1110">
        <v>4</v>
      </c>
      <c r="AE1110">
        <v>4</v>
      </c>
      <c r="AF1110">
        <v>4</v>
      </c>
      <c r="AG1110">
        <v>5</v>
      </c>
      <c r="AH1110">
        <v>5</v>
      </c>
      <c r="AI1110">
        <v>4</v>
      </c>
      <c r="AJ1110">
        <v>5</v>
      </c>
      <c r="AK1110" t="s">
        <v>195</v>
      </c>
    </row>
    <row r="1111" spans="1:37" x14ac:dyDescent="0.25">
      <c r="A1111" t="s">
        <v>195</v>
      </c>
      <c r="B1111" t="s">
        <v>65</v>
      </c>
      <c r="C1111" t="s">
        <v>365</v>
      </c>
      <c r="D1111" t="s">
        <v>1866</v>
      </c>
      <c r="E1111" t="s">
        <v>1879</v>
      </c>
      <c r="F1111" t="s">
        <v>2828</v>
      </c>
      <c r="G1111" t="s">
        <v>1878</v>
      </c>
      <c r="H1111" t="s">
        <v>1880</v>
      </c>
      <c r="I1111" t="s">
        <v>1870</v>
      </c>
      <c r="J1111" t="s">
        <v>1882</v>
      </c>
      <c r="K1111" t="s">
        <v>1871</v>
      </c>
      <c r="L1111" t="s">
        <v>1871</v>
      </c>
      <c r="M1111" t="s">
        <v>1871</v>
      </c>
      <c r="N1111" t="s">
        <v>1871</v>
      </c>
      <c r="O1111" t="s">
        <v>1871</v>
      </c>
      <c r="P1111" t="s">
        <v>1871</v>
      </c>
      <c r="Q1111" t="s">
        <v>1871</v>
      </c>
      <c r="R1111" t="s">
        <v>1871</v>
      </c>
      <c r="S1111" t="s">
        <v>1866</v>
      </c>
      <c r="T1111" t="s">
        <v>2829</v>
      </c>
      <c r="U1111" t="s">
        <v>1877</v>
      </c>
      <c r="V1111" t="s">
        <v>1877</v>
      </c>
      <c r="W1111">
        <v>0</v>
      </c>
      <c r="X1111">
        <v>4</v>
      </c>
      <c r="Y1111">
        <v>1</v>
      </c>
      <c r="Z1111">
        <v>3</v>
      </c>
      <c r="AA1111">
        <v>3</v>
      </c>
      <c r="AB1111">
        <v>3</v>
      </c>
      <c r="AC1111">
        <v>5</v>
      </c>
      <c r="AD1111">
        <v>5</v>
      </c>
      <c r="AE1111">
        <v>5</v>
      </c>
      <c r="AF1111">
        <v>5</v>
      </c>
      <c r="AG1111">
        <v>5</v>
      </c>
      <c r="AH1111">
        <v>5</v>
      </c>
      <c r="AI1111">
        <v>5</v>
      </c>
      <c r="AJ1111">
        <v>5</v>
      </c>
      <c r="AK1111" t="s">
        <v>195</v>
      </c>
    </row>
    <row r="1112" spans="1:37" x14ac:dyDescent="0.25">
      <c r="A1112" t="s">
        <v>195</v>
      </c>
      <c r="B1112" t="s">
        <v>65</v>
      </c>
      <c r="C1112" t="s">
        <v>365</v>
      </c>
      <c r="D1112" t="s">
        <v>1877</v>
      </c>
      <c r="E1112" t="s">
        <v>1879</v>
      </c>
      <c r="F1112" t="s">
        <v>2231</v>
      </c>
      <c r="G1112" t="s">
        <v>1868</v>
      </c>
      <c r="H1112" t="s">
        <v>1880</v>
      </c>
      <c r="I1112" t="s">
        <v>1870</v>
      </c>
      <c r="J1112" t="s">
        <v>1882</v>
      </c>
      <c r="K1112" t="s">
        <v>1871</v>
      </c>
      <c r="L1112" t="s">
        <v>1871</v>
      </c>
      <c r="M1112" t="s">
        <v>1873</v>
      </c>
      <c r="N1112" t="s">
        <v>1871</v>
      </c>
      <c r="O1112" t="s">
        <v>1871</v>
      </c>
      <c r="P1112" t="s">
        <v>1871</v>
      </c>
      <c r="Q1112" t="s">
        <v>1871</v>
      </c>
      <c r="R1112" t="s">
        <v>1871</v>
      </c>
      <c r="S1112" t="s">
        <v>1866</v>
      </c>
      <c r="T1112" t="s">
        <v>1903</v>
      </c>
      <c r="U1112" t="s">
        <v>1877</v>
      </c>
      <c r="V1112" t="s">
        <v>1877</v>
      </c>
      <c r="W1112">
        <v>1</v>
      </c>
      <c r="X1112">
        <v>4</v>
      </c>
      <c r="Y1112">
        <v>1</v>
      </c>
      <c r="Z1112">
        <v>3</v>
      </c>
      <c r="AA1112">
        <v>2</v>
      </c>
      <c r="AB1112">
        <v>3</v>
      </c>
      <c r="AC1112">
        <v>5</v>
      </c>
      <c r="AD1112">
        <v>5</v>
      </c>
      <c r="AE1112">
        <v>3</v>
      </c>
      <c r="AF1112">
        <v>5</v>
      </c>
      <c r="AG1112">
        <v>5</v>
      </c>
      <c r="AH1112">
        <v>5</v>
      </c>
      <c r="AI1112">
        <v>5</v>
      </c>
      <c r="AJ1112">
        <v>5</v>
      </c>
      <c r="AK1112" t="s">
        <v>195</v>
      </c>
    </row>
    <row r="1113" spans="1:37" x14ac:dyDescent="0.25">
      <c r="A1113" t="s">
        <v>1626</v>
      </c>
      <c r="B1113" t="s">
        <v>65</v>
      </c>
      <c r="C1113" t="s">
        <v>370</v>
      </c>
      <c r="D1113" t="s">
        <v>1866</v>
      </c>
      <c r="E1113" t="s">
        <v>1867</v>
      </c>
      <c r="F1113" t="s">
        <v>2199</v>
      </c>
      <c r="G1113" t="s">
        <v>1878</v>
      </c>
      <c r="H1113" t="s">
        <v>1869</v>
      </c>
      <c r="I1113" t="s">
        <v>1870</v>
      </c>
      <c r="J1113" t="s">
        <v>1882</v>
      </c>
      <c r="K1113" t="s">
        <v>1871</v>
      </c>
      <c r="L1113" t="s">
        <v>1871</v>
      </c>
      <c r="M1113" t="s">
        <v>1871</v>
      </c>
      <c r="N1113" t="s">
        <v>1871</v>
      </c>
      <c r="O1113" t="s">
        <v>1871</v>
      </c>
      <c r="P1113" t="s">
        <v>1871</v>
      </c>
      <c r="Q1113" t="s">
        <v>1871</v>
      </c>
      <c r="R1113" t="s">
        <v>1871</v>
      </c>
      <c r="S1113" t="s">
        <v>1866</v>
      </c>
      <c r="T1113" t="s">
        <v>2830</v>
      </c>
      <c r="U1113" t="s">
        <v>1877</v>
      </c>
      <c r="V1113" t="s">
        <v>1877</v>
      </c>
      <c r="W1113">
        <v>0</v>
      </c>
      <c r="X1113">
        <v>5</v>
      </c>
      <c r="Y1113">
        <v>1</v>
      </c>
      <c r="Z1113">
        <v>2</v>
      </c>
      <c r="AA1113">
        <v>3</v>
      </c>
      <c r="AB1113">
        <v>3</v>
      </c>
      <c r="AC1113">
        <v>5</v>
      </c>
      <c r="AD1113">
        <v>5</v>
      </c>
      <c r="AE1113">
        <v>5</v>
      </c>
      <c r="AF1113">
        <v>5</v>
      </c>
      <c r="AG1113">
        <v>5</v>
      </c>
      <c r="AH1113">
        <v>5</v>
      </c>
      <c r="AI1113">
        <v>5</v>
      </c>
      <c r="AJ1113">
        <v>5</v>
      </c>
      <c r="AK1113" t="s">
        <v>1626</v>
      </c>
    </row>
    <row r="1114" spans="1:37" x14ac:dyDescent="0.25">
      <c r="A1114" t="s">
        <v>1626</v>
      </c>
      <c r="B1114" t="s">
        <v>65</v>
      </c>
      <c r="C1114" t="s">
        <v>370</v>
      </c>
      <c r="D1114" t="s">
        <v>1877</v>
      </c>
      <c r="E1114" t="s">
        <v>1867</v>
      </c>
      <c r="F1114" t="s">
        <v>2199</v>
      </c>
      <c r="G1114" t="s">
        <v>1878</v>
      </c>
      <c r="H1114" t="s">
        <v>1869</v>
      </c>
      <c r="I1114" t="s">
        <v>1870</v>
      </c>
      <c r="J1114" t="s">
        <v>1882</v>
      </c>
      <c r="K1114" t="s">
        <v>1871</v>
      </c>
      <c r="L1114" t="s">
        <v>1871</v>
      </c>
      <c r="M1114" t="s">
        <v>1871</v>
      </c>
      <c r="N1114" t="s">
        <v>1871</v>
      </c>
      <c r="O1114" t="s">
        <v>1871</v>
      </c>
      <c r="P1114" t="s">
        <v>1871</v>
      </c>
      <c r="Q1114" t="s">
        <v>1871</v>
      </c>
      <c r="R1114" t="s">
        <v>1871</v>
      </c>
      <c r="S1114" t="s">
        <v>1866</v>
      </c>
      <c r="T1114" t="s">
        <v>2831</v>
      </c>
      <c r="U1114" t="s">
        <v>1877</v>
      </c>
      <c r="V1114" t="s">
        <v>1877</v>
      </c>
      <c r="W1114">
        <v>1</v>
      </c>
      <c r="X1114">
        <v>5</v>
      </c>
      <c r="Y1114">
        <v>1</v>
      </c>
      <c r="Z1114">
        <v>2</v>
      </c>
      <c r="AA1114">
        <v>3</v>
      </c>
      <c r="AB1114">
        <v>3</v>
      </c>
      <c r="AC1114">
        <v>5</v>
      </c>
      <c r="AD1114">
        <v>5</v>
      </c>
      <c r="AE1114">
        <v>5</v>
      </c>
      <c r="AF1114">
        <v>5</v>
      </c>
      <c r="AG1114">
        <v>5</v>
      </c>
      <c r="AH1114">
        <v>5</v>
      </c>
      <c r="AI1114">
        <v>5</v>
      </c>
      <c r="AJ1114">
        <v>5</v>
      </c>
      <c r="AK1114" t="s">
        <v>1626</v>
      </c>
    </row>
    <row r="1115" spans="1:37" x14ac:dyDescent="0.25">
      <c r="A1115" t="s">
        <v>197</v>
      </c>
      <c r="B1115" t="s">
        <v>68</v>
      </c>
      <c r="C1115" t="s">
        <v>368</v>
      </c>
      <c r="D1115" t="s">
        <v>1866</v>
      </c>
      <c r="E1115" t="s">
        <v>1867</v>
      </c>
      <c r="F1115" t="s">
        <v>2231</v>
      </c>
      <c r="G1115" t="s">
        <v>1878</v>
      </c>
      <c r="H1115" t="s">
        <v>1880</v>
      </c>
      <c r="I1115" t="s">
        <v>1883</v>
      </c>
      <c r="J1115" t="s">
        <v>1882</v>
      </c>
      <c r="K1115" t="s">
        <v>1871</v>
      </c>
      <c r="L1115" t="s">
        <v>1871</v>
      </c>
      <c r="M1115" t="s">
        <v>1871</v>
      </c>
      <c r="N1115" t="s">
        <v>1871</v>
      </c>
      <c r="O1115" t="s">
        <v>1871</v>
      </c>
      <c r="P1115" t="s">
        <v>1871</v>
      </c>
      <c r="Q1115" t="s">
        <v>1871</v>
      </c>
      <c r="R1115" t="s">
        <v>1871</v>
      </c>
      <c r="S1115" t="s">
        <v>1866</v>
      </c>
      <c r="T1115" t="s">
        <v>1927</v>
      </c>
      <c r="U1115" t="s">
        <v>1877</v>
      </c>
      <c r="V1115" t="s">
        <v>1877</v>
      </c>
      <c r="W1115">
        <v>0</v>
      </c>
      <c r="X1115">
        <v>5</v>
      </c>
      <c r="Y1115">
        <v>1</v>
      </c>
      <c r="Z1115">
        <v>3</v>
      </c>
      <c r="AA1115">
        <v>3</v>
      </c>
      <c r="AB1115">
        <v>3</v>
      </c>
      <c r="AC1115">
        <v>5</v>
      </c>
      <c r="AD1115">
        <v>5</v>
      </c>
      <c r="AE1115">
        <v>5</v>
      </c>
      <c r="AF1115">
        <v>5</v>
      </c>
      <c r="AG1115">
        <v>5</v>
      </c>
      <c r="AH1115">
        <v>5</v>
      </c>
      <c r="AI1115">
        <v>5</v>
      </c>
      <c r="AJ1115">
        <v>5</v>
      </c>
      <c r="AK1115" t="s">
        <v>197</v>
      </c>
    </row>
    <row r="1116" spans="1:37" x14ac:dyDescent="0.25">
      <c r="A1116" t="s">
        <v>1316</v>
      </c>
      <c r="B1116" t="s">
        <v>68</v>
      </c>
      <c r="C1116" t="s">
        <v>450</v>
      </c>
      <c r="D1116" t="s">
        <v>1877</v>
      </c>
      <c r="E1116" t="s">
        <v>1867</v>
      </c>
      <c r="F1116" t="s">
        <v>2832</v>
      </c>
      <c r="G1116" t="s">
        <v>1878</v>
      </c>
      <c r="H1116" t="s">
        <v>1869</v>
      </c>
      <c r="I1116" t="s">
        <v>1870</v>
      </c>
      <c r="J1116" t="s">
        <v>1882</v>
      </c>
      <c r="K1116" t="s">
        <v>1871</v>
      </c>
      <c r="L1116" t="s">
        <v>1871</v>
      </c>
      <c r="M1116" t="s">
        <v>1871</v>
      </c>
      <c r="N1116" t="s">
        <v>1871</v>
      </c>
      <c r="O1116" t="s">
        <v>1871</v>
      </c>
      <c r="P1116" t="s">
        <v>1871</v>
      </c>
      <c r="Q1116" t="s">
        <v>1871</v>
      </c>
      <c r="R1116" t="s">
        <v>1871</v>
      </c>
      <c r="S1116" t="s">
        <v>1866</v>
      </c>
      <c r="U1116" t="s">
        <v>1877</v>
      </c>
      <c r="V1116" t="s">
        <v>1877</v>
      </c>
      <c r="W1116">
        <v>1</v>
      </c>
      <c r="X1116">
        <v>5</v>
      </c>
      <c r="Y1116">
        <v>1</v>
      </c>
      <c r="Z1116">
        <v>2</v>
      </c>
      <c r="AA1116">
        <v>3</v>
      </c>
      <c r="AB1116">
        <v>3</v>
      </c>
      <c r="AC1116">
        <v>5</v>
      </c>
      <c r="AD1116">
        <v>5</v>
      </c>
      <c r="AE1116">
        <v>5</v>
      </c>
      <c r="AF1116">
        <v>5</v>
      </c>
      <c r="AG1116">
        <v>5</v>
      </c>
      <c r="AH1116">
        <v>5</v>
      </c>
      <c r="AI1116">
        <v>5</v>
      </c>
      <c r="AJ1116">
        <v>5</v>
      </c>
      <c r="AK1116" t="s">
        <v>1316</v>
      </c>
    </row>
    <row r="1117" spans="1:37" x14ac:dyDescent="0.25">
      <c r="A1117" t="s">
        <v>198</v>
      </c>
      <c r="B1117" t="s">
        <v>69</v>
      </c>
      <c r="C1117" t="s">
        <v>406</v>
      </c>
      <c r="D1117" t="s">
        <v>1877</v>
      </c>
      <c r="E1117" t="s">
        <v>1884</v>
      </c>
      <c r="F1117" t="s">
        <v>2196</v>
      </c>
      <c r="G1117" t="s">
        <v>1878</v>
      </c>
      <c r="H1117" t="s">
        <v>1880</v>
      </c>
      <c r="I1117" t="s">
        <v>1881</v>
      </c>
      <c r="J1117" t="s">
        <v>1866</v>
      </c>
      <c r="K1117" t="s">
        <v>1871</v>
      </c>
      <c r="L1117" t="s">
        <v>1871</v>
      </c>
      <c r="M1117" t="s">
        <v>1871</v>
      </c>
      <c r="N1117" t="s">
        <v>1871</v>
      </c>
      <c r="O1117" t="s">
        <v>1871</v>
      </c>
      <c r="P1117" t="s">
        <v>1871</v>
      </c>
      <c r="Q1117" t="s">
        <v>1871</v>
      </c>
      <c r="R1117" t="s">
        <v>1871</v>
      </c>
      <c r="S1117" t="s">
        <v>1866</v>
      </c>
      <c r="T1117" t="s">
        <v>2833</v>
      </c>
      <c r="U1117" t="s">
        <v>1877</v>
      </c>
      <c r="V1117" t="s">
        <v>1877</v>
      </c>
      <c r="W1117">
        <v>1</v>
      </c>
      <c r="X1117">
        <v>3</v>
      </c>
      <c r="Y1117">
        <v>1</v>
      </c>
      <c r="Z1117">
        <v>3</v>
      </c>
      <c r="AA1117">
        <v>3</v>
      </c>
      <c r="AB1117">
        <v>3</v>
      </c>
      <c r="AC1117">
        <v>5</v>
      </c>
      <c r="AD1117">
        <v>5</v>
      </c>
      <c r="AE1117">
        <v>5</v>
      </c>
      <c r="AF1117">
        <v>5</v>
      </c>
      <c r="AG1117">
        <v>5</v>
      </c>
      <c r="AH1117">
        <v>5</v>
      </c>
      <c r="AI1117">
        <v>5</v>
      </c>
      <c r="AJ1117">
        <v>5</v>
      </c>
      <c r="AK1117" t="s">
        <v>198</v>
      </c>
    </row>
    <row r="1118" spans="1:37" x14ac:dyDescent="0.25">
      <c r="A1118" t="s">
        <v>198</v>
      </c>
      <c r="B1118" t="s">
        <v>69</v>
      </c>
      <c r="C1118" t="s">
        <v>406</v>
      </c>
      <c r="D1118" t="s">
        <v>1877</v>
      </c>
      <c r="E1118" t="s">
        <v>1884</v>
      </c>
      <c r="F1118" t="s">
        <v>2199</v>
      </c>
      <c r="G1118" t="s">
        <v>1888</v>
      </c>
      <c r="H1118" t="s">
        <v>1869</v>
      </c>
      <c r="I1118" t="s">
        <v>1883</v>
      </c>
      <c r="J1118" t="s">
        <v>1886</v>
      </c>
      <c r="K1118" t="s">
        <v>1871</v>
      </c>
      <c r="L1118" t="s">
        <v>1872</v>
      </c>
      <c r="M1118" t="s">
        <v>1873</v>
      </c>
      <c r="N1118" t="s">
        <v>1872</v>
      </c>
      <c r="O1118" t="s">
        <v>1873</v>
      </c>
      <c r="P1118" t="s">
        <v>1872</v>
      </c>
      <c r="Q1118" t="s">
        <v>1873</v>
      </c>
      <c r="R1118" t="s">
        <v>1871</v>
      </c>
      <c r="S1118" t="s">
        <v>1866</v>
      </c>
      <c r="T1118" t="s">
        <v>2786</v>
      </c>
      <c r="U1118" t="s">
        <v>1877</v>
      </c>
      <c r="V1118" t="s">
        <v>1877</v>
      </c>
      <c r="W1118">
        <v>1</v>
      </c>
      <c r="X1118">
        <v>3</v>
      </c>
      <c r="Y1118">
        <v>1</v>
      </c>
      <c r="Z1118">
        <v>2</v>
      </c>
      <c r="AA1118">
        <v>1</v>
      </c>
      <c r="AB1118">
        <v>3</v>
      </c>
      <c r="AC1118">
        <v>5</v>
      </c>
      <c r="AD1118">
        <v>4</v>
      </c>
      <c r="AE1118">
        <v>3</v>
      </c>
      <c r="AF1118">
        <v>4</v>
      </c>
      <c r="AG1118">
        <v>3</v>
      </c>
      <c r="AH1118">
        <v>4</v>
      </c>
      <c r="AI1118">
        <v>3</v>
      </c>
      <c r="AJ1118">
        <v>5</v>
      </c>
      <c r="AK1118" t="s">
        <v>198</v>
      </c>
    </row>
    <row r="1119" spans="1:37" x14ac:dyDescent="0.25">
      <c r="A1119" t="s">
        <v>1635</v>
      </c>
      <c r="B1119" t="s">
        <v>69</v>
      </c>
      <c r="C1119" t="s">
        <v>526</v>
      </c>
      <c r="D1119" t="s">
        <v>1866</v>
      </c>
      <c r="E1119" t="s">
        <v>1867</v>
      </c>
      <c r="F1119" t="s">
        <v>2196</v>
      </c>
      <c r="G1119" t="s">
        <v>1868</v>
      </c>
      <c r="H1119" t="s">
        <v>1869</v>
      </c>
      <c r="I1119" t="s">
        <v>1883</v>
      </c>
      <c r="J1119" t="s">
        <v>1866</v>
      </c>
      <c r="K1119" t="s">
        <v>1871</v>
      </c>
      <c r="L1119" t="s">
        <v>1871</v>
      </c>
      <c r="M1119" t="s">
        <v>1871</v>
      </c>
      <c r="N1119" t="s">
        <v>1871</v>
      </c>
      <c r="O1119" t="s">
        <v>1871</v>
      </c>
      <c r="P1119" t="s">
        <v>1871</v>
      </c>
      <c r="Q1119" t="s">
        <v>1871</v>
      </c>
      <c r="R1119" t="s">
        <v>1871</v>
      </c>
      <c r="S1119" t="s">
        <v>1866</v>
      </c>
      <c r="T1119" t="s">
        <v>2834</v>
      </c>
      <c r="U1119" t="s">
        <v>1877</v>
      </c>
      <c r="V1119" t="s">
        <v>1877</v>
      </c>
      <c r="W1119">
        <v>0</v>
      </c>
      <c r="X1119">
        <v>5</v>
      </c>
      <c r="Y1119">
        <v>1</v>
      </c>
      <c r="Z1119">
        <v>2</v>
      </c>
      <c r="AA1119">
        <v>2</v>
      </c>
      <c r="AB1119">
        <v>3</v>
      </c>
      <c r="AC1119">
        <v>5</v>
      </c>
      <c r="AD1119">
        <v>5</v>
      </c>
      <c r="AE1119">
        <v>5</v>
      </c>
      <c r="AF1119">
        <v>5</v>
      </c>
      <c r="AG1119">
        <v>5</v>
      </c>
      <c r="AH1119">
        <v>5</v>
      </c>
      <c r="AI1119">
        <v>5</v>
      </c>
      <c r="AJ1119">
        <v>5</v>
      </c>
      <c r="AK1119" t="s">
        <v>1635</v>
      </c>
    </row>
    <row r="1120" spans="1:37" x14ac:dyDescent="0.25">
      <c r="A1120" t="s">
        <v>1635</v>
      </c>
      <c r="B1120" t="s">
        <v>69</v>
      </c>
      <c r="C1120" t="s">
        <v>526</v>
      </c>
      <c r="D1120" t="s">
        <v>1877</v>
      </c>
      <c r="E1120" t="s">
        <v>1884</v>
      </c>
      <c r="F1120" t="s">
        <v>2199</v>
      </c>
      <c r="G1120" t="s">
        <v>1868</v>
      </c>
      <c r="H1120" t="s">
        <v>1880</v>
      </c>
      <c r="I1120" t="s">
        <v>1870</v>
      </c>
      <c r="J1120" t="s">
        <v>1882</v>
      </c>
      <c r="K1120" t="s">
        <v>1871</v>
      </c>
      <c r="L1120" t="s">
        <v>1871</v>
      </c>
      <c r="M1120" t="s">
        <v>1871</v>
      </c>
      <c r="N1120" t="s">
        <v>1871</v>
      </c>
      <c r="O1120" t="s">
        <v>1871</v>
      </c>
      <c r="P1120" t="s">
        <v>1871</v>
      </c>
      <c r="Q1120" t="s">
        <v>1871</v>
      </c>
      <c r="R1120" t="s">
        <v>1871</v>
      </c>
      <c r="S1120" t="s">
        <v>1866</v>
      </c>
      <c r="T1120" t="s">
        <v>1945</v>
      </c>
      <c r="U1120" t="s">
        <v>1877</v>
      </c>
      <c r="V1120" t="s">
        <v>1877</v>
      </c>
      <c r="W1120">
        <v>1</v>
      </c>
      <c r="X1120">
        <v>3</v>
      </c>
      <c r="Y1120">
        <v>1</v>
      </c>
      <c r="Z1120">
        <v>3</v>
      </c>
      <c r="AA1120">
        <v>2</v>
      </c>
      <c r="AB1120">
        <v>3</v>
      </c>
      <c r="AC1120">
        <v>5</v>
      </c>
      <c r="AD1120">
        <v>5</v>
      </c>
      <c r="AE1120">
        <v>5</v>
      </c>
      <c r="AF1120">
        <v>5</v>
      </c>
      <c r="AG1120">
        <v>5</v>
      </c>
      <c r="AH1120">
        <v>5</v>
      </c>
      <c r="AI1120">
        <v>5</v>
      </c>
      <c r="AJ1120">
        <v>5</v>
      </c>
      <c r="AK1120" t="s">
        <v>1635</v>
      </c>
    </row>
    <row r="1121" spans="1:37" x14ac:dyDescent="0.25">
      <c r="A1121" t="s">
        <v>1644</v>
      </c>
      <c r="B1121" t="s">
        <v>69</v>
      </c>
      <c r="C1121" t="s">
        <v>540</v>
      </c>
      <c r="D1121" t="s">
        <v>1877</v>
      </c>
      <c r="E1121" t="s">
        <v>1879</v>
      </c>
      <c r="F1121" t="s">
        <v>2199</v>
      </c>
      <c r="G1121" t="s">
        <v>1888</v>
      </c>
      <c r="H1121" t="s">
        <v>1880</v>
      </c>
      <c r="I1121" t="s">
        <v>1883</v>
      </c>
      <c r="J1121" t="s">
        <v>1882</v>
      </c>
      <c r="K1121" t="s">
        <v>1871</v>
      </c>
      <c r="L1121" t="s">
        <v>1871</v>
      </c>
      <c r="M1121" t="s">
        <v>1871</v>
      </c>
      <c r="N1121" t="s">
        <v>1871</v>
      </c>
      <c r="O1121" t="s">
        <v>1871</v>
      </c>
      <c r="P1121" t="s">
        <v>1871</v>
      </c>
      <c r="Q1121" t="s">
        <v>1871</v>
      </c>
      <c r="R1121" t="s">
        <v>1871</v>
      </c>
      <c r="S1121" t="s">
        <v>1866</v>
      </c>
      <c r="T1121" t="s">
        <v>2835</v>
      </c>
      <c r="U1121" t="s">
        <v>1877</v>
      </c>
      <c r="V1121" t="s">
        <v>1877</v>
      </c>
      <c r="W1121">
        <v>1</v>
      </c>
      <c r="X1121">
        <v>4</v>
      </c>
      <c r="Y1121">
        <v>1</v>
      </c>
      <c r="Z1121">
        <v>3</v>
      </c>
      <c r="AA1121">
        <v>1</v>
      </c>
      <c r="AB1121">
        <v>3</v>
      </c>
      <c r="AC1121">
        <v>5</v>
      </c>
      <c r="AD1121">
        <v>5</v>
      </c>
      <c r="AE1121">
        <v>5</v>
      </c>
      <c r="AF1121">
        <v>5</v>
      </c>
      <c r="AG1121">
        <v>5</v>
      </c>
      <c r="AH1121">
        <v>5</v>
      </c>
      <c r="AI1121">
        <v>5</v>
      </c>
      <c r="AJ1121">
        <v>5</v>
      </c>
      <c r="AK1121" t="s">
        <v>1644</v>
      </c>
    </row>
    <row r="1122" spans="1:37" x14ac:dyDescent="0.25">
      <c r="A1122" t="s">
        <v>199</v>
      </c>
      <c r="B1122" t="s">
        <v>73</v>
      </c>
      <c r="C1122" t="s">
        <v>450</v>
      </c>
      <c r="D1122" t="s">
        <v>1877</v>
      </c>
      <c r="E1122" t="s">
        <v>1867</v>
      </c>
      <c r="F1122" t="s">
        <v>2196</v>
      </c>
      <c r="G1122" t="s">
        <v>1878</v>
      </c>
      <c r="H1122" t="s">
        <v>1869</v>
      </c>
      <c r="I1122" t="s">
        <v>1870</v>
      </c>
      <c r="J1122" t="s">
        <v>1866</v>
      </c>
      <c r="K1122" t="s">
        <v>1871</v>
      </c>
      <c r="L1122" t="s">
        <v>1871</v>
      </c>
      <c r="M1122" t="s">
        <v>1871</v>
      </c>
      <c r="N1122" t="s">
        <v>1871</v>
      </c>
      <c r="O1122" t="s">
        <v>1871</v>
      </c>
      <c r="P1122" t="s">
        <v>1871</v>
      </c>
      <c r="Q1122" t="s">
        <v>1871</v>
      </c>
      <c r="R1122" t="s">
        <v>1871</v>
      </c>
      <c r="S1122" t="s">
        <v>1866</v>
      </c>
      <c r="T1122" t="s">
        <v>1903</v>
      </c>
      <c r="U1122" t="s">
        <v>1877</v>
      </c>
      <c r="V1122" t="s">
        <v>1877</v>
      </c>
      <c r="W1122">
        <v>1</v>
      </c>
      <c r="X1122">
        <v>5</v>
      </c>
      <c r="Y1122">
        <v>1</v>
      </c>
      <c r="Z1122">
        <v>2</v>
      </c>
      <c r="AA1122">
        <v>3</v>
      </c>
      <c r="AB1122">
        <v>3</v>
      </c>
      <c r="AC1122">
        <v>5</v>
      </c>
      <c r="AD1122">
        <v>5</v>
      </c>
      <c r="AE1122">
        <v>5</v>
      </c>
      <c r="AF1122">
        <v>5</v>
      </c>
      <c r="AG1122">
        <v>5</v>
      </c>
      <c r="AH1122">
        <v>5</v>
      </c>
      <c r="AI1122">
        <v>5</v>
      </c>
      <c r="AJ1122">
        <v>5</v>
      </c>
      <c r="AK1122" t="s">
        <v>199</v>
      </c>
    </row>
    <row r="1123" spans="1:37" x14ac:dyDescent="0.25">
      <c r="A1123" t="s">
        <v>199</v>
      </c>
      <c r="B1123" t="s">
        <v>73</v>
      </c>
      <c r="C1123" t="s">
        <v>450</v>
      </c>
      <c r="D1123" t="s">
        <v>1877</v>
      </c>
      <c r="E1123" t="s">
        <v>1879</v>
      </c>
      <c r="F1123" t="s">
        <v>2836</v>
      </c>
      <c r="G1123" t="s">
        <v>1878</v>
      </c>
      <c r="H1123" t="s">
        <v>1880</v>
      </c>
      <c r="I1123" t="s">
        <v>1883</v>
      </c>
      <c r="J1123" t="s">
        <v>1882</v>
      </c>
      <c r="K1123" t="s">
        <v>1871</v>
      </c>
      <c r="L1123" t="s">
        <v>1871</v>
      </c>
      <c r="M1123" t="s">
        <v>1871</v>
      </c>
      <c r="N1123" t="s">
        <v>1871</v>
      </c>
      <c r="O1123" t="s">
        <v>1871</v>
      </c>
      <c r="P1123" t="s">
        <v>1871</v>
      </c>
      <c r="Q1123" t="s">
        <v>1871</v>
      </c>
      <c r="R1123" t="s">
        <v>1871</v>
      </c>
      <c r="S1123" t="s">
        <v>1866</v>
      </c>
      <c r="T1123" t="s">
        <v>1903</v>
      </c>
      <c r="U1123" t="s">
        <v>1877</v>
      </c>
      <c r="V1123" t="s">
        <v>1877</v>
      </c>
      <c r="W1123">
        <v>1</v>
      </c>
      <c r="X1123">
        <v>4</v>
      </c>
      <c r="Y1123">
        <v>1</v>
      </c>
      <c r="Z1123">
        <v>3</v>
      </c>
      <c r="AA1123">
        <v>3</v>
      </c>
      <c r="AB1123">
        <v>3</v>
      </c>
      <c r="AC1123">
        <v>5</v>
      </c>
      <c r="AD1123">
        <v>5</v>
      </c>
      <c r="AE1123">
        <v>5</v>
      </c>
      <c r="AF1123">
        <v>5</v>
      </c>
      <c r="AG1123">
        <v>5</v>
      </c>
      <c r="AH1123">
        <v>5</v>
      </c>
      <c r="AI1123">
        <v>5</v>
      </c>
      <c r="AJ1123">
        <v>5</v>
      </c>
      <c r="AK1123" t="s">
        <v>199</v>
      </c>
    </row>
    <row r="1124" spans="1:37" x14ac:dyDescent="0.25">
      <c r="A1124" t="s">
        <v>199</v>
      </c>
      <c r="B1124" t="s">
        <v>73</v>
      </c>
      <c r="C1124" t="s">
        <v>450</v>
      </c>
      <c r="D1124" t="s">
        <v>1877</v>
      </c>
      <c r="E1124" t="s">
        <v>1879</v>
      </c>
      <c r="F1124" t="s">
        <v>2837</v>
      </c>
      <c r="G1124" t="s">
        <v>1868</v>
      </c>
      <c r="H1124" t="s">
        <v>1869</v>
      </c>
      <c r="I1124" t="s">
        <v>1870</v>
      </c>
      <c r="J1124" t="s">
        <v>1866</v>
      </c>
      <c r="K1124" t="s">
        <v>1871</v>
      </c>
      <c r="L1124" t="s">
        <v>1871</v>
      </c>
      <c r="M1124" t="s">
        <v>1871</v>
      </c>
      <c r="N1124" t="s">
        <v>1871</v>
      </c>
      <c r="O1124" t="s">
        <v>1871</v>
      </c>
      <c r="P1124" t="s">
        <v>1871</v>
      </c>
      <c r="Q1124" t="s">
        <v>1871</v>
      </c>
      <c r="R1124" t="s">
        <v>1871</v>
      </c>
      <c r="S1124" t="s">
        <v>1866</v>
      </c>
      <c r="T1124" t="s">
        <v>2838</v>
      </c>
      <c r="U1124" t="s">
        <v>1877</v>
      </c>
      <c r="V1124" t="s">
        <v>1877</v>
      </c>
      <c r="W1124">
        <v>1</v>
      </c>
      <c r="X1124">
        <v>4</v>
      </c>
      <c r="Y1124">
        <v>1</v>
      </c>
      <c r="Z1124">
        <v>2</v>
      </c>
      <c r="AA1124">
        <v>2</v>
      </c>
      <c r="AB1124">
        <v>3</v>
      </c>
      <c r="AC1124">
        <v>5</v>
      </c>
      <c r="AD1124">
        <v>5</v>
      </c>
      <c r="AE1124">
        <v>5</v>
      </c>
      <c r="AF1124">
        <v>5</v>
      </c>
      <c r="AG1124">
        <v>5</v>
      </c>
      <c r="AH1124">
        <v>5</v>
      </c>
      <c r="AI1124">
        <v>5</v>
      </c>
      <c r="AJ1124">
        <v>5</v>
      </c>
      <c r="AK1124" t="s">
        <v>199</v>
      </c>
    </row>
    <row r="1125" spans="1:37" x14ac:dyDescent="0.25">
      <c r="A1125" t="s">
        <v>199</v>
      </c>
      <c r="B1125" t="s">
        <v>73</v>
      </c>
      <c r="C1125" t="s">
        <v>450</v>
      </c>
      <c r="D1125" t="s">
        <v>1877</v>
      </c>
      <c r="E1125" t="s">
        <v>1879</v>
      </c>
      <c r="F1125" t="s">
        <v>2199</v>
      </c>
      <c r="G1125" t="s">
        <v>1868</v>
      </c>
      <c r="H1125" t="s">
        <v>1869</v>
      </c>
      <c r="I1125" t="s">
        <v>1870</v>
      </c>
      <c r="J1125" t="s">
        <v>1866</v>
      </c>
      <c r="K1125" t="s">
        <v>1871</v>
      </c>
      <c r="L1125" t="s">
        <v>1871</v>
      </c>
      <c r="M1125" t="s">
        <v>1871</v>
      </c>
      <c r="N1125" t="s">
        <v>1871</v>
      </c>
      <c r="O1125" t="s">
        <v>1871</v>
      </c>
      <c r="P1125" t="s">
        <v>1871</v>
      </c>
      <c r="Q1125" t="s">
        <v>1871</v>
      </c>
      <c r="R1125" t="s">
        <v>1871</v>
      </c>
      <c r="S1125" t="s">
        <v>1866</v>
      </c>
      <c r="T1125" t="s">
        <v>2288</v>
      </c>
      <c r="U1125" t="s">
        <v>1877</v>
      </c>
      <c r="V1125" t="s">
        <v>1877</v>
      </c>
      <c r="W1125">
        <v>1</v>
      </c>
      <c r="X1125">
        <v>4</v>
      </c>
      <c r="Y1125">
        <v>1</v>
      </c>
      <c r="Z1125">
        <v>2</v>
      </c>
      <c r="AA1125">
        <v>2</v>
      </c>
      <c r="AB1125">
        <v>3</v>
      </c>
      <c r="AC1125">
        <v>5</v>
      </c>
      <c r="AD1125">
        <v>5</v>
      </c>
      <c r="AE1125">
        <v>5</v>
      </c>
      <c r="AF1125">
        <v>5</v>
      </c>
      <c r="AG1125">
        <v>5</v>
      </c>
      <c r="AH1125">
        <v>5</v>
      </c>
      <c r="AI1125">
        <v>5</v>
      </c>
      <c r="AJ1125">
        <v>5</v>
      </c>
      <c r="AK1125" t="s">
        <v>199</v>
      </c>
    </row>
    <row r="1126" spans="1:37" x14ac:dyDescent="0.25">
      <c r="A1126" t="s">
        <v>1798</v>
      </c>
      <c r="B1126" t="s">
        <v>73</v>
      </c>
      <c r="C1126" t="s">
        <v>502</v>
      </c>
      <c r="D1126" t="s">
        <v>1877</v>
      </c>
      <c r="E1126" t="s">
        <v>1894</v>
      </c>
      <c r="F1126" t="s">
        <v>2292</v>
      </c>
      <c r="G1126" t="s">
        <v>1878</v>
      </c>
      <c r="H1126" t="s">
        <v>1880</v>
      </c>
      <c r="I1126" t="s">
        <v>1883</v>
      </c>
      <c r="J1126" t="s">
        <v>1882</v>
      </c>
      <c r="K1126" t="s">
        <v>1871</v>
      </c>
      <c r="L1126" t="s">
        <v>1871</v>
      </c>
      <c r="M1126" t="s">
        <v>1871</v>
      </c>
      <c r="N1126" t="s">
        <v>1871</v>
      </c>
      <c r="O1126" t="s">
        <v>1871</v>
      </c>
      <c r="P1126" t="s">
        <v>1871</v>
      </c>
      <c r="Q1126" t="s">
        <v>1871</v>
      </c>
      <c r="R1126" t="s">
        <v>1871</v>
      </c>
      <c r="S1126" t="s">
        <v>1866</v>
      </c>
      <c r="T1126" t="s">
        <v>2839</v>
      </c>
      <c r="U1126" t="s">
        <v>1877</v>
      </c>
      <c r="V1126" t="s">
        <v>1866</v>
      </c>
      <c r="W1126">
        <v>1</v>
      </c>
      <c r="X1126">
        <v>1</v>
      </c>
      <c r="Y1126">
        <v>1</v>
      </c>
      <c r="Z1126">
        <v>3</v>
      </c>
      <c r="AA1126">
        <v>3</v>
      </c>
      <c r="AB1126">
        <v>3</v>
      </c>
      <c r="AC1126">
        <v>5</v>
      </c>
      <c r="AD1126">
        <v>5</v>
      </c>
      <c r="AE1126">
        <v>5</v>
      </c>
      <c r="AF1126">
        <v>5</v>
      </c>
      <c r="AG1126">
        <v>5</v>
      </c>
      <c r="AH1126">
        <v>5</v>
      </c>
      <c r="AI1126">
        <v>5</v>
      </c>
      <c r="AJ1126">
        <v>5</v>
      </c>
      <c r="AK1126" t="s">
        <v>1798</v>
      </c>
    </row>
    <row r="1127" spans="1:37" x14ac:dyDescent="0.25">
      <c r="A1127" t="s">
        <v>1662</v>
      </c>
      <c r="B1127" t="s">
        <v>73</v>
      </c>
      <c r="C1127" t="s">
        <v>492</v>
      </c>
      <c r="D1127" t="s">
        <v>1866</v>
      </c>
      <c r="E1127" t="s">
        <v>1867</v>
      </c>
      <c r="F1127" t="s">
        <v>2246</v>
      </c>
      <c r="G1127" t="s">
        <v>1868</v>
      </c>
      <c r="H1127" t="s">
        <v>1880</v>
      </c>
      <c r="I1127" t="s">
        <v>1870</v>
      </c>
      <c r="J1127" t="s">
        <v>1882</v>
      </c>
      <c r="K1127" t="s">
        <v>1872</v>
      </c>
      <c r="L1127" t="s">
        <v>1872</v>
      </c>
      <c r="M1127" t="s">
        <v>1872</v>
      </c>
      <c r="N1127" t="s">
        <v>1872</v>
      </c>
      <c r="O1127" t="s">
        <v>1871</v>
      </c>
      <c r="P1127" t="s">
        <v>1871</v>
      </c>
      <c r="Q1127" t="s">
        <v>1871</v>
      </c>
      <c r="R1127" t="s">
        <v>1871</v>
      </c>
      <c r="S1127" t="s">
        <v>1866</v>
      </c>
      <c r="T1127" t="s">
        <v>1903</v>
      </c>
      <c r="U1127" t="s">
        <v>1877</v>
      </c>
      <c r="V1127" t="s">
        <v>1877</v>
      </c>
      <c r="W1127">
        <v>0</v>
      </c>
      <c r="X1127">
        <v>5</v>
      </c>
      <c r="Y1127">
        <v>1</v>
      </c>
      <c r="Z1127">
        <v>3</v>
      </c>
      <c r="AA1127">
        <v>2</v>
      </c>
      <c r="AB1127">
        <v>3</v>
      </c>
      <c r="AC1127">
        <v>4</v>
      </c>
      <c r="AD1127">
        <v>4</v>
      </c>
      <c r="AE1127">
        <v>4</v>
      </c>
      <c r="AF1127">
        <v>4</v>
      </c>
      <c r="AG1127">
        <v>5</v>
      </c>
      <c r="AH1127">
        <v>5</v>
      </c>
      <c r="AI1127">
        <v>5</v>
      </c>
      <c r="AJ1127">
        <v>5</v>
      </c>
      <c r="AK1127" t="s">
        <v>1662</v>
      </c>
    </row>
    <row r="1128" spans="1:37" x14ac:dyDescent="0.25">
      <c r="A1128" t="s">
        <v>1662</v>
      </c>
      <c r="B1128" t="s">
        <v>73</v>
      </c>
      <c r="C1128" t="s">
        <v>492</v>
      </c>
      <c r="D1128" t="s">
        <v>1877</v>
      </c>
      <c r="E1128" t="s">
        <v>1894</v>
      </c>
      <c r="F1128" t="s">
        <v>2840</v>
      </c>
      <c r="G1128" t="s">
        <v>1868</v>
      </c>
      <c r="H1128" t="s">
        <v>1880</v>
      </c>
      <c r="I1128" t="s">
        <v>1870</v>
      </c>
      <c r="J1128" t="s">
        <v>1866</v>
      </c>
      <c r="K1128" t="s">
        <v>1871</v>
      </c>
      <c r="L1128" t="s">
        <v>1871</v>
      </c>
      <c r="M1128" t="s">
        <v>1871</v>
      </c>
      <c r="N1128" t="s">
        <v>1871</v>
      </c>
      <c r="O1128" t="s">
        <v>1872</v>
      </c>
      <c r="P1128" t="s">
        <v>1871</v>
      </c>
      <c r="Q1128" t="s">
        <v>1871</v>
      </c>
      <c r="R1128" t="s">
        <v>1871</v>
      </c>
      <c r="S1128" t="s">
        <v>1866</v>
      </c>
      <c r="T1128" t="s">
        <v>1945</v>
      </c>
      <c r="U1128" t="s">
        <v>1877</v>
      </c>
      <c r="V1128" t="s">
        <v>1866</v>
      </c>
      <c r="W1128">
        <v>1</v>
      </c>
      <c r="X1128">
        <v>1</v>
      </c>
      <c r="Y1128">
        <v>1</v>
      </c>
      <c r="Z1128">
        <v>3</v>
      </c>
      <c r="AA1128">
        <v>2</v>
      </c>
      <c r="AB1128">
        <v>3</v>
      </c>
      <c r="AC1128">
        <v>5</v>
      </c>
      <c r="AD1128">
        <v>5</v>
      </c>
      <c r="AE1128">
        <v>5</v>
      </c>
      <c r="AF1128">
        <v>5</v>
      </c>
      <c r="AG1128">
        <v>4</v>
      </c>
      <c r="AH1128">
        <v>5</v>
      </c>
      <c r="AI1128">
        <v>5</v>
      </c>
      <c r="AJ1128">
        <v>5</v>
      </c>
      <c r="AK1128" t="s">
        <v>1662</v>
      </c>
    </row>
    <row r="1129" spans="1:37" x14ac:dyDescent="0.25">
      <c r="A1129" t="s">
        <v>200</v>
      </c>
      <c r="B1129" t="s">
        <v>78</v>
      </c>
      <c r="C1129" t="s">
        <v>406</v>
      </c>
      <c r="D1129" t="s">
        <v>1877</v>
      </c>
      <c r="E1129" t="s">
        <v>1884</v>
      </c>
      <c r="F1129" t="s">
        <v>2199</v>
      </c>
      <c r="G1129" t="s">
        <v>1878</v>
      </c>
      <c r="H1129" t="s">
        <v>1869</v>
      </c>
      <c r="I1129" t="s">
        <v>1870</v>
      </c>
      <c r="J1129" t="s">
        <v>1882</v>
      </c>
      <c r="K1129" t="s">
        <v>1871</v>
      </c>
      <c r="L1129" t="s">
        <v>1871</v>
      </c>
      <c r="M1129" t="s">
        <v>1873</v>
      </c>
      <c r="N1129" t="s">
        <v>1872</v>
      </c>
      <c r="O1129" t="s">
        <v>1873</v>
      </c>
      <c r="P1129" t="s">
        <v>1871</v>
      </c>
      <c r="Q1129" t="s">
        <v>1872</v>
      </c>
      <c r="R1129" t="s">
        <v>1871</v>
      </c>
      <c r="S1129" t="s">
        <v>1866</v>
      </c>
      <c r="T1129" t="s">
        <v>1945</v>
      </c>
      <c r="U1129" t="s">
        <v>1877</v>
      </c>
      <c r="V1129" t="s">
        <v>1877</v>
      </c>
      <c r="W1129">
        <v>1</v>
      </c>
      <c r="X1129">
        <v>3</v>
      </c>
      <c r="Y1129">
        <v>1</v>
      </c>
      <c r="Z1129">
        <v>2</v>
      </c>
      <c r="AA1129">
        <v>3</v>
      </c>
      <c r="AB1129">
        <v>3</v>
      </c>
      <c r="AC1129">
        <v>5</v>
      </c>
      <c r="AD1129">
        <v>5</v>
      </c>
      <c r="AE1129">
        <v>3</v>
      </c>
      <c r="AF1129">
        <v>4</v>
      </c>
      <c r="AG1129">
        <v>3</v>
      </c>
      <c r="AH1129">
        <v>5</v>
      </c>
      <c r="AI1129">
        <v>4</v>
      </c>
      <c r="AJ1129">
        <v>5</v>
      </c>
      <c r="AK1129" t="s">
        <v>200</v>
      </c>
    </row>
    <row r="1130" spans="1:37" x14ac:dyDescent="0.25">
      <c r="A1130" t="s">
        <v>696</v>
      </c>
      <c r="B1130" t="s">
        <v>78</v>
      </c>
      <c r="C1130" t="s">
        <v>598</v>
      </c>
      <c r="D1130" t="s">
        <v>1877</v>
      </c>
      <c r="E1130" t="s">
        <v>1894</v>
      </c>
      <c r="F1130" t="s">
        <v>2841</v>
      </c>
      <c r="G1130" t="s">
        <v>1868</v>
      </c>
      <c r="H1130" t="s">
        <v>1880</v>
      </c>
      <c r="I1130" t="s">
        <v>1870</v>
      </c>
      <c r="J1130" t="s">
        <v>1866</v>
      </c>
      <c r="K1130" t="s">
        <v>1872</v>
      </c>
      <c r="L1130" t="s">
        <v>1871</v>
      </c>
      <c r="M1130" t="s">
        <v>1871</v>
      </c>
      <c r="N1130" t="s">
        <v>1871</v>
      </c>
      <c r="O1130" t="s">
        <v>1873</v>
      </c>
      <c r="P1130" t="s">
        <v>1872</v>
      </c>
      <c r="Q1130" t="s">
        <v>1872</v>
      </c>
      <c r="R1130" t="s">
        <v>1871</v>
      </c>
      <c r="S1130" t="s">
        <v>1866</v>
      </c>
      <c r="U1130" t="s">
        <v>1877</v>
      </c>
      <c r="V1130" t="s">
        <v>1877</v>
      </c>
      <c r="W1130">
        <v>1</v>
      </c>
      <c r="X1130">
        <v>1</v>
      </c>
      <c r="Y1130">
        <v>1</v>
      </c>
      <c r="Z1130">
        <v>3</v>
      </c>
      <c r="AA1130">
        <v>2</v>
      </c>
      <c r="AB1130">
        <v>3</v>
      </c>
      <c r="AC1130">
        <v>4</v>
      </c>
      <c r="AD1130">
        <v>5</v>
      </c>
      <c r="AE1130">
        <v>5</v>
      </c>
      <c r="AF1130">
        <v>5</v>
      </c>
      <c r="AG1130">
        <v>3</v>
      </c>
      <c r="AH1130">
        <v>4</v>
      </c>
      <c r="AI1130">
        <v>4</v>
      </c>
      <c r="AJ1130">
        <v>5</v>
      </c>
      <c r="AK1130" t="s">
        <v>696</v>
      </c>
    </row>
    <row r="1131" spans="1:37" x14ac:dyDescent="0.25">
      <c r="A1131" t="s">
        <v>702</v>
      </c>
      <c r="B1131" t="s">
        <v>78</v>
      </c>
      <c r="C1131" t="s">
        <v>450</v>
      </c>
      <c r="D1131" t="s">
        <v>1877</v>
      </c>
      <c r="E1131" t="s">
        <v>1867</v>
      </c>
      <c r="F1131" t="s">
        <v>2698</v>
      </c>
      <c r="G1131" t="s">
        <v>1878</v>
      </c>
      <c r="H1131" t="s">
        <v>1880</v>
      </c>
      <c r="I1131" t="s">
        <v>1870</v>
      </c>
      <c r="J1131" t="s">
        <v>1866</v>
      </c>
      <c r="K1131" t="s">
        <v>1871</v>
      </c>
      <c r="L1131" t="s">
        <v>1871</v>
      </c>
      <c r="M1131" t="s">
        <v>1873</v>
      </c>
      <c r="N1131" t="s">
        <v>1871</v>
      </c>
      <c r="O1131" t="s">
        <v>1871</v>
      </c>
      <c r="P1131" t="s">
        <v>1871</v>
      </c>
      <c r="Q1131" t="s">
        <v>1871</v>
      </c>
      <c r="R1131" t="s">
        <v>1871</v>
      </c>
      <c r="S1131" t="s">
        <v>1866</v>
      </c>
      <c r="T1131" t="s">
        <v>2842</v>
      </c>
      <c r="U1131" t="s">
        <v>1877</v>
      </c>
      <c r="W1131">
        <v>1</v>
      </c>
      <c r="X1131">
        <v>5</v>
      </c>
      <c r="Y1131">
        <v>1</v>
      </c>
      <c r="Z1131">
        <v>3</v>
      </c>
      <c r="AA1131">
        <v>3</v>
      </c>
      <c r="AB1131">
        <v>3</v>
      </c>
      <c r="AC1131">
        <v>5</v>
      </c>
      <c r="AD1131">
        <v>5</v>
      </c>
      <c r="AE1131">
        <v>3</v>
      </c>
      <c r="AF1131">
        <v>5</v>
      </c>
      <c r="AG1131">
        <v>5</v>
      </c>
      <c r="AH1131">
        <v>5</v>
      </c>
      <c r="AI1131">
        <v>5</v>
      </c>
      <c r="AJ1131">
        <v>5</v>
      </c>
      <c r="AK1131" t="s">
        <v>702</v>
      </c>
    </row>
    <row r="1132" spans="1:37" x14ac:dyDescent="0.25">
      <c r="A1132" t="s">
        <v>702</v>
      </c>
      <c r="B1132" t="s">
        <v>78</v>
      </c>
      <c r="C1132" t="s">
        <v>450</v>
      </c>
      <c r="D1132" t="s">
        <v>1877</v>
      </c>
      <c r="E1132" t="s">
        <v>1884</v>
      </c>
      <c r="F1132" t="s">
        <v>2421</v>
      </c>
      <c r="G1132" t="s">
        <v>1878</v>
      </c>
      <c r="H1132" t="s">
        <v>1880</v>
      </c>
      <c r="I1132" t="s">
        <v>1870</v>
      </c>
      <c r="J1132" t="s">
        <v>1882</v>
      </c>
      <c r="K1132" t="s">
        <v>1871</v>
      </c>
      <c r="L1132" t="s">
        <v>1871</v>
      </c>
      <c r="M1132" t="s">
        <v>1871</v>
      </c>
      <c r="N1132" t="s">
        <v>1871</v>
      </c>
      <c r="O1132" t="s">
        <v>1871</v>
      </c>
      <c r="P1132" t="s">
        <v>1871</v>
      </c>
      <c r="Q1132" t="s">
        <v>1871</v>
      </c>
      <c r="R1132" t="s">
        <v>1871</v>
      </c>
      <c r="S1132" t="s">
        <v>1866</v>
      </c>
      <c r="T1132" t="s">
        <v>1889</v>
      </c>
      <c r="U1132" t="s">
        <v>1877</v>
      </c>
      <c r="V1132" t="s">
        <v>1877</v>
      </c>
      <c r="W1132">
        <v>1</v>
      </c>
      <c r="X1132">
        <v>3</v>
      </c>
      <c r="Y1132">
        <v>1</v>
      </c>
      <c r="Z1132">
        <v>3</v>
      </c>
      <c r="AA1132">
        <v>3</v>
      </c>
      <c r="AB1132">
        <v>3</v>
      </c>
      <c r="AC1132">
        <v>5</v>
      </c>
      <c r="AD1132">
        <v>5</v>
      </c>
      <c r="AE1132">
        <v>5</v>
      </c>
      <c r="AF1132">
        <v>5</v>
      </c>
      <c r="AG1132">
        <v>5</v>
      </c>
      <c r="AH1132">
        <v>5</v>
      </c>
      <c r="AI1132">
        <v>5</v>
      </c>
      <c r="AJ1132">
        <v>5</v>
      </c>
      <c r="AK1132" t="s">
        <v>702</v>
      </c>
    </row>
    <row r="1133" spans="1:37" x14ac:dyDescent="0.25">
      <c r="A1133" t="s">
        <v>705</v>
      </c>
      <c r="B1133" t="s">
        <v>78</v>
      </c>
      <c r="C1133" t="s">
        <v>456</v>
      </c>
      <c r="D1133" t="s">
        <v>1877</v>
      </c>
      <c r="E1133" t="s">
        <v>1884</v>
      </c>
      <c r="F1133" t="s">
        <v>2311</v>
      </c>
      <c r="G1133" t="s">
        <v>1878</v>
      </c>
      <c r="H1133" t="s">
        <v>1869</v>
      </c>
      <c r="I1133" t="s">
        <v>1870</v>
      </c>
      <c r="J1133" t="s">
        <v>1882</v>
      </c>
      <c r="K1133" t="s">
        <v>1871</v>
      </c>
      <c r="L1133" t="s">
        <v>1871</v>
      </c>
      <c r="M1133" t="s">
        <v>1871</v>
      </c>
      <c r="N1133" t="s">
        <v>1871</v>
      </c>
      <c r="O1133" t="s">
        <v>1871</v>
      </c>
      <c r="P1133" t="s">
        <v>1871</v>
      </c>
      <c r="Q1133" t="s">
        <v>1871</v>
      </c>
      <c r="R1133" t="s">
        <v>1871</v>
      </c>
      <c r="S1133" t="s">
        <v>1866</v>
      </c>
      <c r="T1133" t="s">
        <v>2843</v>
      </c>
      <c r="U1133" t="s">
        <v>1877</v>
      </c>
      <c r="V1133" t="s">
        <v>1877</v>
      </c>
      <c r="W1133">
        <v>1</v>
      </c>
      <c r="X1133">
        <v>3</v>
      </c>
      <c r="Y1133">
        <v>1</v>
      </c>
      <c r="Z1133">
        <v>2</v>
      </c>
      <c r="AA1133">
        <v>3</v>
      </c>
      <c r="AB1133">
        <v>3</v>
      </c>
      <c r="AC1133">
        <v>5</v>
      </c>
      <c r="AD1133">
        <v>5</v>
      </c>
      <c r="AE1133">
        <v>5</v>
      </c>
      <c r="AF1133">
        <v>5</v>
      </c>
      <c r="AG1133">
        <v>5</v>
      </c>
      <c r="AH1133">
        <v>5</v>
      </c>
      <c r="AI1133">
        <v>5</v>
      </c>
      <c r="AJ1133">
        <v>5</v>
      </c>
      <c r="AK1133" t="s">
        <v>705</v>
      </c>
    </row>
    <row r="1134" spans="1:37" x14ac:dyDescent="0.25">
      <c r="A1134" t="s">
        <v>1684</v>
      </c>
      <c r="B1134" t="s">
        <v>78</v>
      </c>
      <c r="C1134" t="s">
        <v>460</v>
      </c>
      <c r="D1134" t="s">
        <v>1877</v>
      </c>
      <c r="E1134" t="s">
        <v>1894</v>
      </c>
      <c r="F1134" t="s">
        <v>2844</v>
      </c>
      <c r="G1134" t="s">
        <v>1868</v>
      </c>
      <c r="H1134" t="s">
        <v>1869</v>
      </c>
      <c r="I1134" t="s">
        <v>1870</v>
      </c>
      <c r="J1134" t="s">
        <v>1882</v>
      </c>
      <c r="K1134" t="s">
        <v>1872</v>
      </c>
      <c r="L1134" t="s">
        <v>1872</v>
      </c>
      <c r="M1134" t="s">
        <v>1872</v>
      </c>
      <c r="N1134" t="s">
        <v>1872</v>
      </c>
      <c r="O1134" t="s">
        <v>1872</v>
      </c>
      <c r="P1134" t="s">
        <v>1871</v>
      </c>
      <c r="Q1134" t="s">
        <v>1871</v>
      </c>
      <c r="R1134" t="s">
        <v>1871</v>
      </c>
      <c r="S1134" t="s">
        <v>1866</v>
      </c>
      <c r="T1134" t="s">
        <v>2845</v>
      </c>
      <c r="U1134" t="s">
        <v>1877</v>
      </c>
      <c r="V1134" t="s">
        <v>1877</v>
      </c>
      <c r="W1134">
        <v>1</v>
      </c>
      <c r="X1134">
        <v>1</v>
      </c>
      <c r="Y1134">
        <v>1</v>
      </c>
      <c r="Z1134">
        <v>2</v>
      </c>
      <c r="AA1134">
        <v>2</v>
      </c>
      <c r="AB1134">
        <v>3</v>
      </c>
      <c r="AC1134">
        <v>4</v>
      </c>
      <c r="AD1134">
        <v>4</v>
      </c>
      <c r="AE1134">
        <v>4</v>
      </c>
      <c r="AF1134">
        <v>4</v>
      </c>
      <c r="AG1134">
        <v>4</v>
      </c>
      <c r="AH1134">
        <v>5</v>
      </c>
      <c r="AI1134">
        <v>5</v>
      </c>
      <c r="AJ1134">
        <v>5</v>
      </c>
      <c r="AK1134" t="s">
        <v>1684</v>
      </c>
    </row>
    <row r="1135" spans="1:37" x14ac:dyDescent="0.25">
      <c r="A1135" t="s">
        <v>1685</v>
      </c>
      <c r="B1135" t="s">
        <v>78</v>
      </c>
      <c r="C1135" t="s">
        <v>638</v>
      </c>
      <c r="D1135" t="s">
        <v>1877</v>
      </c>
      <c r="E1135" t="s">
        <v>1884</v>
      </c>
      <c r="F1135" t="s">
        <v>2196</v>
      </c>
      <c r="G1135" t="s">
        <v>1878</v>
      </c>
      <c r="H1135" t="s">
        <v>1880</v>
      </c>
      <c r="I1135" t="s">
        <v>1883</v>
      </c>
      <c r="J1135" t="s">
        <v>1882</v>
      </c>
      <c r="K1135" t="s">
        <v>1871</v>
      </c>
      <c r="L1135" t="s">
        <v>1871</v>
      </c>
      <c r="M1135" t="s">
        <v>1871</v>
      </c>
      <c r="N1135" t="s">
        <v>1871</v>
      </c>
      <c r="O1135" t="s">
        <v>1871</v>
      </c>
      <c r="P1135" t="s">
        <v>1871</v>
      </c>
      <c r="Q1135" t="s">
        <v>1871</v>
      </c>
      <c r="R1135" t="s">
        <v>1871</v>
      </c>
      <c r="S1135" t="s">
        <v>1866</v>
      </c>
      <c r="T1135" t="s">
        <v>1945</v>
      </c>
      <c r="U1135" t="s">
        <v>1877</v>
      </c>
      <c r="V1135" t="s">
        <v>1877</v>
      </c>
      <c r="W1135">
        <v>1</v>
      </c>
      <c r="X1135">
        <v>3</v>
      </c>
      <c r="Y1135">
        <v>1</v>
      </c>
      <c r="Z1135">
        <v>3</v>
      </c>
      <c r="AA1135">
        <v>3</v>
      </c>
      <c r="AB1135">
        <v>3</v>
      </c>
      <c r="AC1135">
        <v>5</v>
      </c>
      <c r="AD1135">
        <v>5</v>
      </c>
      <c r="AE1135">
        <v>5</v>
      </c>
      <c r="AF1135">
        <v>5</v>
      </c>
      <c r="AG1135">
        <v>5</v>
      </c>
      <c r="AH1135">
        <v>5</v>
      </c>
      <c r="AI1135">
        <v>5</v>
      </c>
      <c r="AJ1135">
        <v>5</v>
      </c>
      <c r="AK1135" t="s">
        <v>1685</v>
      </c>
    </row>
    <row r="1136" spans="1:37" x14ac:dyDescent="0.25">
      <c r="A1136" t="s">
        <v>1685</v>
      </c>
      <c r="B1136" t="s">
        <v>78</v>
      </c>
      <c r="C1136" t="s">
        <v>638</v>
      </c>
      <c r="D1136" t="s">
        <v>1866</v>
      </c>
      <c r="E1136" t="s">
        <v>1867</v>
      </c>
      <c r="F1136" t="s">
        <v>2199</v>
      </c>
      <c r="G1136" t="s">
        <v>1868</v>
      </c>
      <c r="H1136" t="s">
        <v>1869</v>
      </c>
      <c r="I1136" t="s">
        <v>1881</v>
      </c>
      <c r="J1136" t="s">
        <v>1866</v>
      </c>
      <c r="K1136" t="s">
        <v>1872</v>
      </c>
      <c r="L1136" t="s">
        <v>1872</v>
      </c>
      <c r="M1136" t="s">
        <v>1872</v>
      </c>
      <c r="N1136" t="s">
        <v>1873</v>
      </c>
      <c r="O1136" t="s">
        <v>1873</v>
      </c>
      <c r="P1136" t="s">
        <v>1872</v>
      </c>
      <c r="Q1136" t="s">
        <v>1872</v>
      </c>
      <c r="R1136" t="s">
        <v>1871</v>
      </c>
      <c r="S1136" t="s">
        <v>1866</v>
      </c>
      <c r="T1136" t="s">
        <v>1903</v>
      </c>
      <c r="U1136" t="s">
        <v>1877</v>
      </c>
      <c r="V1136" t="s">
        <v>1877</v>
      </c>
      <c r="W1136">
        <v>0</v>
      </c>
      <c r="X1136">
        <v>5</v>
      </c>
      <c r="Y1136">
        <v>1</v>
      </c>
      <c r="Z1136">
        <v>2</v>
      </c>
      <c r="AA1136">
        <v>2</v>
      </c>
      <c r="AB1136">
        <v>3</v>
      </c>
      <c r="AC1136">
        <v>4</v>
      </c>
      <c r="AD1136">
        <v>4</v>
      </c>
      <c r="AE1136">
        <v>4</v>
      </c>
      <c r="AF1136">
        <v>3</v>
      </c>
      <c r="AG1136">
        <v>3</v>
      </c>
      <c r="AH1136">
        <v>4</v>
      </c>
      <c r="AI1136">
        <v>4</v>
      </c>
      <c r="AJ1136">
        <v>5</v>
      </c>
      <c r="AK1136" t="s">
        <v>1685</v>
      </c>
    </row>
    <row r="1137" spans="1:37" x14ac:dyDescent="0.25">
      <c r="A1137" t="s">
        <v>1689</v>
      </c>
      <c r="B1137" t="s">
        <v>79</v>
      </c>
      <c r="C1137" t="s">
        <v>1688</v>
      </c>
      <c r="D1137" t="s">
        <v>1866</v>
      </c>
      <c r="E1137" t="s">
        <v>1879</v>
      </c>
      <c r="F1137" t="s">
        <v>2218</v>
      </c>
      <c r="G1137" t="s">
        <v>1878</v>
      </c>
      <c r="H1137" t="s">
        <v>1880</v>
      </c>
      <c r="I1137" t="s">
        <v>1870</v>
      </c>
      <c r="J1137" t="s">
        <v>1882</v>
      </c>
      <c r="K1137" t="s">
        <v>1871</v>
      </c>
      <c r="L1137" t="s">
        <v>1871</v>
      </c>
      <c r="M1137" t="s">
        <v>1871</v>
      </c>
      <c r="N1137" t="s">
        <v>1871</v>
      </c>
      <c r="O1137" t="s">
        <v>1871</v>
      </c>
      <c r="P1137" t="s">
        <v>1871</v>
      </c>
      <c r="Q1137" t="s">
        <v>1871</v>
      </c>
      <c r="R1137" t="s">
        <v>1871</v>
      </c>
      <c r="S1137" t="s">
        <v>1866</v>
      </c>
      <c r="T1137" t="s">
        <v>2846</v>
      </c>
      <c r="U1137" t="s">
        <v>1877</v>
      </c>
      <c r="V1137" t="s">
        <v>1877</v>
      </c>
      <c r="W1137">
        <v>0</v>
      </c>
      <c r="X1137">
        <v>4</v>
      </c>
      <c r="Y1137">
        <v>1</v>
      </c>
      <c r="Z1137">
        <v>3</v>
      </c>
      <c r="AA1137">
        <v>3</v>
      </c>
      <c r="AB1137">
        <v>3</v>
      </c>
      <c r="AC1137">
        <v>5</v>
      </c>
      <c r="AD1137">
        <v>5</v>
      </c>
      <c r="AE1137">
        <v>5</v>
      </c>
      <c r="AF1137">
        <v>5</v>
      </c>
      <c r="AG1137">
        <v>5</v>
      </c>
      <c r="AH1137">
        <v>5</v>
      </c>
      <c r="AI1137">
        <v>5</v>
      </c>
      <c r="AJ1137">
        <v>5</v>
      </c>
      <c r="AK1137" t="s">
        <v>1689</v>
      </c>
    </row>
    <row r="1138" spans="1:37" x14ac:dyDescent="0.25">
      <c r="A1138" t="s">
        <v>1689</v>
      </c>
      <c r="B1138" t="s">
        <v>79</v>
      </c>
      <c r="C1138" t="s">
        <v>1688</v>
      </c>
      <c r="D1138" t="s">
        <v>1866</v>
      </c>
      <c r="E1138" t="s">
        <v>1879</v>
      </c>
      <c r="F1138" t="s">
        <v>2847</v>
      </c>
      <c r="G1138" t="s">
        <v>1868</v>
      </c>
      <c r="H1138" t="s">
        <v>1869</v>
      </c>
      <c r="I1138" t="s">
        <v>1883</v>
      </c>
      <c r="J1138" t="s">
        <v>1882</v>
      </c>
      <c r="K1138" t="s">
        <v>1872</v>
      </c>
      <c r="L1138" t="s">
        <v>1872</v>
      </c>
      <c r="M1138" t="s">
        <v>1871</v>
      </c>
      <c r="N1138" t="s">
        <v>1871</v>
      </c>
      <c r="O1138" t="s">
        <v>1871</v>
      </c>
      <c r="P1138" t="s">
        <v>1871</v>
      </c>
      <c r="Q1138" t="s">
        <v>1871</v>
      </c>
      <c r="R1138" t="s">
        <v>1871</v>
      </c>
      <c r="S1138" t="s">
        <v>1866</v>
      </c>
      <c r="T1138" t="s">
        <v>2848</v>
      </c>
      <c r="U1138" t="s">
        <v>1877</v>
      </c>
      <c r="V1138" t="s">
        <v>1877</v>
      </c>
      <c r="W1138">
        <v>0</v>
      </c>
      <c r="X1138">
        <v>4</v>
      </c>
      <c r="Y1138">
        <v>1</v>
      </c>
      <c r="Z1138">
        <v>2</v>
      </c>
      <c r="AA1138">
        <v>2</v>
      </c>
      <c r="AB1138">
        <v>3</v>
      </c>
      <c r="AC1138">
        <v>4</v>
      </c>
      <c r="AD1138">
        <v>4</v>
      </c>
      <c r="AE1138">
        <v>5</v>
      </c>
      <c r="AF1138">
        <v>5</v>
      </c>
      <c r="AG1138">
        <v>5</v>
      </c>
      <c r="AH1138">
        <v>5</v>
      </c>
      <c r="AI1138">
        <v>5</v>
      </c>
      <c r="AJ1138">
        <v>5</v>
      </c>
      <c r="AK1138" t="s">
        <v>1689</v>
      </c>
    </row>
    <row r="1139" spans="1:37" x14ac:dyDescent="0.25">
      <c r="A1139" t="s">
        <v>712</v>
      </c>
      <c r="B1139" t="s">
        <v>79</v>
      </c>
      <c r="C1139" t="s">
        <v>706</v>
      </c>
      <c r="D1139" t="s">
        <v>1866</v>
      </c>
      <c r="E1139" t="s">
        <v>1867</v>
      </c>
      <c r="F1139" t="s">
        <v>2741</v>
      </c>
      <c r="G1139" t="s">
        <v>1868</v>
      </c>
      <c r="H1139" t="s">
        <v>1869</v>
      </c>
      <c r="I1139" t="s">
        <v>1870</v>
      </c>
      <c r="J1139" t="s">
        <v>1882</v>
      </c>
      <c r="K1139" t="s">
        <v>1871</v>
      </c>
      <c r="L1139" t="s">
        <v>1872</v>
      </c>
      <c r="M1139" t="s">
        <v>1873</v>
      </c>
      <c r="N1139" t="s">
        <v>1872</v>
      </c>
      <c r="O1139" t="s">
        <v>1872</v>
      </c>
      <c r="P1139" t="s">
        <v>1872</v>
      </c>
      <c r="Q1139" t="s">
        <v>1872</v>
      </c>
      <c r="R1139" t="s">
        <v>1871</v>
      </c>
      <c r="S1139" t="s">
        <v>1866</v>
      </c>
      <c r="T1139" t="s">
        <v>2849</v>
      </c>
      <c r="U1139" t="s">
        <v>1877</v>
      </c>
      <c r="V1139" t="s">
        <v>1877</v>
      </c>
      <c r="W1139">
        <v>0</v>
      </c>
      <c r="X1139">
        <v>5</v>
      </c>
      <c r="Y1139">
        <v>1</v>
      </c>
      <c r="Z1139">
        <v>2</v>
      </c>
      <c r="AA1139">
        <v>2</v>
      </c>
      <c r="AB1139">
        <v>3</v>
      </c>
      <c r="AC1139">
        <v>5</v>
      </c>
      <c r="AD1139">
        <v>4</v>
      </c>
      <c r="AE1139">
        <v>3</v>
      </c>
      <c r="AF1139">
        <v>4</v>
      </c>
      <c r="AG1139">
        <v>4</v>
      </c>
      <c r="AH1139">
        <v>4</v>
      </c>
      <c r="AI1139">
        <v>4</v>
      </c>
      <c r="AJ1139">
        <v>5</v>
      </c>
      <c r="AK1139" t="s">
        <v>712</v>
      </c>
    </row>
    <row r="1140" spans="1:37" x14ac:dyDescent="0.25">
      <c r="A1140" t="s">
        <v>1691</v>
      </c>
      <c r="B1140" t="s">
        <v>80</v>
      </c>
      <c r="C1140" t="s">
        <v>757</v>
      </c>
      <c r="D1140" t="s">
        <v>1877</v>
      </c>
      <c r="E1140" t="s">
        <v>1884</v>
      </c>
      <c r="F1140" t="s">
        <v>2254</v>
      </c>
      <c r="G1140" t="s">
        <v>1888</v>
      </c>
      <c r="H1140" t="s">
        <v>1887</v>
      </c>
      <c r="I1140" t="s">
        <v>1883</v>
      </c>
      <c r="J1140" t="s">
        <v>1866</v>
      </c>
      <c r="K1140" t="s">
        <v>1872</v>
      </c>
      <c r="L1140" t="s">
        <v>1872</v>
      </c>
      <c r="M1140" t="s">
        <v>1872</v>
      </c>
      <c r="N1140" t="s">
        <v>1872</v>
      </c>
      <c r="O1140" t="s">
        <v>1872</v>
      </c>
      <c r="P1140" t="s">
        <v>1872</v>
      </c>
      <c r="Q1140" t="s">
        <v>1874</v>
      </c>
      <c r="R1140" t="s">
        <v>1871</v>
      </c>
      <c r="S1140" t="s">
        <v>1866</v>
      </c>
      <c r="T1140" t="s">
        <v>1903</v>
      </c>
      <c r="U1140" t="s">
        <v>1877</v>
      </c>
      <c r="V1140" t="s">
        <v>1877</v>
      </c>
      <c r="W1140">
        <v>1</v>
      </c>
      <c r="X1140">
        <v>3</v>
      </c>
      <c r="Y1140">
        <v>1</v>
      </c>
      <c r="AA1140">
        <v>1</v>
      </c>
      <c r="AB1140">
        <v>3</v>
      </c>
      <c r="AC1140">
        <v>4</v>
      </c>
      <c r="AD1140">
        <v>4</v>
      </c>
      <c r="AE1140">
        <v>4</v>
      </c>
      <c r="AF1140">
        <v>4</v>
      </c>
      <c r="AG1140">
        <v>4</v>
      </c>
      <c r="AH1140">
        <v>4</v>
      </c>
      <c r="AI1140">
        <v>2</v>
      </c>
      <c r="AJ1140">
        <v>5</v>
      </c>
      <c r="AK1140" t="s">
        <v>1691</v>
      </c>
    </row>
    <row r="1141" spans="1:37" x14ac:dyDescent="0.25">
      <c r="A1141" t="s">
        <v>790</v>
      </c>
      <c r="B1141" t="s">
        <v>88</v>
      </c>
      <c r="C1141" t="s">
        <v>368</v>
      </c>
      <c r="D1141" t="s">
        <v>1866</v>
      </c>
      <c r="E1141" t="s">
        <v>1884</v>
      </c>
      <c r="F1141" t="s">
        <v>2199</v>
      </c>
      <c r="G1141" t="s">
        <v>1878</v>
      </c>
      <c r="H1141" t="s">
        <v>1869</v>
      </c>
      <c r="I1141" t="s">
        <v>1870</v>
      </c>
      <c r="J1141" t="s">
        <v>1866</v>
      </c>
      <c r="K1141" t="s">
        <v>1871</v>
      </c>
      <c r="L1141" t="s">
        <v>1871</v>
      </c>
      <c r="M1141" t="s">
        <v>1872</v>
      </c>
      <c r="N1141" t="s">
        <v>1871</v>
      </c>
      <c r="O1141" t="s">
        <v>1872</v>
      </c>
      <c r="P1141" t="s">
        <v>1871</v>
      </c>
      <c r="Q1141" t="s">
        <v>1871</v>
      </c>
      <c r="R1141" t="s">
        <v>1871</v>
      </c>
      <c r="S1141" t="s">
        <v>1866</v>
      </c>
      <c r="T1141" t="s">
        <v>2850</v>
      </c>
      <c r="U1141" t="s">
        <v>1877</v>
      </c>
      <c r="V1141" t="s">
        <v>1877</v>
      </c>
      <c r="W1141">
        <v>0</v>
      </c>
      <c r="X1141">
        <v>3</v>
      </c>
      <c r="Y1141">
        <v>1</v>
      </c>
      <c r="Z1141">
        <v>2</v>
      </c>
      <c r="AA1141">
        <v>3</v>
      </c>
      <c r="AB1141">
        <v>3</v>
      </c>
      <c r="AC1141">
        <v>5</v>
      </c>
      <c r="AD1141">
        <v>5</v>
      </c>
      <c r="AE1141">
        <v>4</v>
      </c>
      <c r="AF1141">
        <v>5</v>
      </c>
      <c r="AG1141">
        <v>4</v>
      </c>
      <c r="AH1141">
        <v>5</v>
      </c>
      <c r="AI1141">
        <v>5</v>
      </c>
      <c r="AJ1141">
        <v>5</v>
      </c>
      <c r="AK1141" t="s">
        <v>790</v>
      </c>
    </row>
    <row r="1142" spans="1:37" x14ac:dyDescent="0.25">
      <c r="A1142" t="s">
        <v>202</v>
      </c>
      <c r="B1142" t="s">
        <v>88</v>
      </c>
      <c r="C1142" t="s">
        <v>448</v>
      </c>
      <c r="D1142" t="s">
        <v>1877</v>
      </c>
      <c r="E1142" t="s">
        <v>1879</v>
      </c>
      <c r="F1142" t="s">
        <v>2228</v>
      </c>
      <c r="G1142" t="s">
        <v>1868</v>
      </c>
      <c r="H1142" t="s">
        <v>1869</v>
      </c>
      <c r="I1142" t="s">
        <v>1870</v>
      </c>
      <c r="J1142" t="s">
        <v>1866</v>
      </c>
      <c r="K1142" t="s">
        <v>1871</v>
      </c>
      <c r="L1142" t="s">
        <v>1871</v>
      </c>
      <c r="M1142" t="s">
        <v>1871</v>
      </c>
      <c r="N1142" t="s">
        <v>1873</v>
      </c>
      <c r="O1142" t="s">
        <v>1873</v>
      </c>
      <c r="P1142" t="s">
        <v>1871</v>
      </c>
      <c r="Q1142" t="s">
        <v>1871</v>
      </c>
      <c r="R1142" t="s">
        <v>1871</v>
      </c>
      <c r="S1142" t="s">
        <v>1866</v>
      </c>
      <c r="T1142" t="s">
        <v>1945</v>
      </c>
      <c r="U1142" t="s">
        <v>1877</v>
      </c>
      <c r="V1142" t="s">
        <v>1877</v>
      </c>
      <c r="W1142">
        <v>1</v>
      </c>
      <c r="X1142">
        <v>4</v>
      </c>
      <c r="Y1142">
        <v>1</v>
      </c>
      <c r="Z1142">
        <v>2</v>
      </c>
      <c r="AA1142">
        <v>2</v>
      </c>
      <c r="AB1142">
        <v>3</v>
      </c>
      <c r="AC1142">
        <v>5</v>
      </c>
      <c r="AD1142">
        <v>5</v>
      </c>
      <c r="AE1142">
        <v>5</v>
      </c>
      <c r="AF1142">
        <v>3</v>
      </c>
      <c r="AG1142">
        <v>3</v>
      </c>
      <c r="AH1142">
        <v>5</v>
      </c>
      <c r="AI1142">
        <v>5</v>
      </c>
      <c r="AJ1142">
        <v>5</v>
      </c>
      <c r="AK1142" t="s">
        <v>202</v>
      </c>
    </row>
    <row r="1143" spans="1:37" x14ac:dyDescent="0.25">
      <c r="A1143" t="s">
        <v>202</v>
      </c>
      <c r="B1143" t="s">
        <v>88</v>
      </c>
      <c r="C1143" t="s">
        <v>448</v>
      </c>
      <c r="D1143" t="s">
        <v>1866</v>
      </c>
      <c r="E1143" t="s">
        <v>1867</v>
      </c>
      <c r="F1143" t="s">
        <v>2231</v>
      </c>
      <c r="G1143" t="s">
        <v>1868</v>
      </c>
      <c r="H1143" t="s">
        <v>1869</v>
      </c>
      <c r="I1143" t="s">
        <v>1870</v>
      </c>
      <c r="J1143" t="s">
        <v>1882</v>
      </c>
      <c r="K1143" t="s">
        <v>1871</v>
      </c>
      <c r="L1143" t="s">
        <v>1871</v>
      </c>
      <c r="M1143" t="s">
        <v>1871</v>
      </c>
      <c r="N1143" t="s">
        <v>1871</v>
      </c>
      <c r="O1143" t="s">
        <v>1871</v>
      </c>
      <c r="P1143" t="s">
        <v>1871</v>
      </c>
      <c r="Q1143" t="s">
        <v>1871</v>
      </c>
      <c r="R1143" t="s">
        <v>1871</v>
      </c>
      <c r="S1143" t="s">
        <v>1866</v>
      </c>
      <c r="T1143" t="s">
        <v>2851</v>
      </c>
      <c r="U1143" t="s">
        <v>1877</v>
      </c>
      <c r="V1143" t="s">
        <v>1877</v>
      </c>
      <c r="W1143">
        <v>0</v>
      </c>
      <c r="X1143">
        <v>5</v>
      </c>
      <c r="Y1143">
        <v>1</v>
      </c>
      <c r="Z1143">
        <v>2</v>
      </c>
      <c r="AA1143">
        <v>2</v>
      </c>
      <c r="AB1143">
        <v>3</v>
      </c>
      <c r="AC1143">
        <v>5</v>
      </c>
      <c r="AD1143">
        <v>5</v>
      </c>
      <c r="AE1143">
        <v>5</v>
      </c>
      <c r="AF1143">
        <v>5</v>
      </c>
      <c r="AG1143">
        <v>5</v>
      </c>
      <c r="AH1143">
        <v>5</v>
      </c>
      <c r="AI1143">
        <v>5</v>
      </c>
      <c r="AJ1143">
        <v>5</v>
      </c>
      <c r="AK1143" t="s">
        <v>202</v>
      </c>
    </row>
    <row r="1144" spans="1:37" x14ac:dyDescent="0.25">
      <c r="A1144" t="s">
        <v>1124</v>
      </c>
      <c r="B1144" t="s">
        <v>114</v>
      </c>
      <c r="C1144" t="s">
        <v>408</v>
      </c>
      <c r="D1144" t="s">
        <v>1866</v>
      </c>
      <c r="E1144" t="s">
        <v>1879</v>
      </c>
      <c r="F1144" t="s">
        <v>2218</v>
      </c>
      <c r="G1144" t="s">
        <v>1868</v>
      </c>
      <c r="H1144" t="s">
        <v>1880</v>
      </c>
      <c r="I1144" t="s">
        <v>1870</v>
      </c>
      <c r="J1144" t="s">
        <v>1882</v>
      </c>
      <c r="K1144" t="s">
        <v>1871</v>
      </c>
      <c r="L1144" t="s">
        <v>1871</v>
      </c>
      <c r="M1144" t="s">
        <v>1873</v>
      </c>
      <c r="N1144" t="s">
        <v>1873</v>
      </c>
      <c r="O1144" t="s">
        <v>1872</v>
      </c>
      <c r="P1144" t="s">
        <v>1871</v>
      </c>
      <c r="Q1144" t="s">
        <v>1871</v>
      </c>
      <c r="R1144" t="s">
        <v>1871</v>
      </c>
      <c r="S1144" t="s">
        <v>1866</v>
      </c>
      <c r="T1144" t="s">
        <v>2852</v>
      </c>
      <c r="U1144" t="s">
        <v>1877</v>
      </c>
      <c r="V1144" t="s">
        <v>1877</v>
      </c>
      <c r="W1144">
        <v>0</v>
      </c>
      <c r="X1144">
        <v>4</v>
      </c>
      <c r="Y1144">
        <v>1</v>
      </c>
      <c r="Z1144">
        <v>3</v>
      </c>
      <c r="AA1144">
        <v>2</v>
      </c>
      <c r="AB1144">
        <v>3</v>
      </c>
      <c r="AC1144">
        <v>5</v>
      </c>
      <c r="AD1144">
        <v>5</v>
      </c>
      <c r="AE1144">
        <v>3</v>
      </c>
      <c r="AF1144">
        <v>3</v>
      </c>
      <c r="AG1144">
        <v>4</v>
      </c>
      <c r="AH1144">
        <v>5</v>
      </c>
      <c r="AI1144">
        <v>5</v>
      </c>
      <c r="AJ1144">
        <v>5</v>
      </c>
      <c r="AK1144" t="s">
        <v>1124</v>
      </c>
    </row>
    <row r="1145" spans="1:37" x14ac:dyDescent="0.25">
      <c r="A1145" t="s">
        <v>1126</v>
      </c>
      <c r="B1145" t="s">
        <v>114</v>
      </c>
      <c r="C1145" t="s">
        <v>448</v>
      </c>
      <c r="D1145" t="s">
        <v>1866</v>
      </c>
      <c r="E1145" t="s">
        <v>1884</v>
      </c>
      <c r="F1145" t="s">
        <v>2254</v>
      </c>
      <c r="G1145" t="s">
        <v>1878</v>
      </c>
      <c r="H1145" t="s">
        <v>1880</v>
      </c>
      <c r="I1145" t="s">
        <v>1870</v>
      </c>
      <c r="J1145" t="s">
        <v>1882</v>
      </c>
      <c r="K1145" t="s">
        <v>1871</v>
      </c>
      <c r="L1145" t="s">
        <v>1871</v>
      </c>
      <c r="M1145" t="s">
        <v>1871</v>
      </c>
      <c r="N1145" t="s">
        <v>1871</v>
      </c>
      <c r="O1145" t="s">
        <v>1871</v>
      </c>
      <c r="P1145" t="s">
        <v>1871</v>
      </c>
      <c r="Q1145" t="s">
        <v>1871</v>
      </c>
      <c r="R1145" t="s">
        <v>1871</v>
      </c>
      <c r="S1145" t="s">
        <v>1866</v>
      </c>
      <c r="T1145" t="s">
        <v>1945</v>
      </c>
      <c r="U1145" t="s">
        <v>1877</v>
      </c>
      <c r="V1145" t="s">
        <v>1877</v>
      </c>
      <c r="W1145">
        <v>0</v>
      </c>
      <c r="X1145">
        <v>3</v>
      </c>
      <c r="Y1145">
        <v>1</v>
      </c>
      <c r="Z1145">
        <v>3</v>
      </c>
      <c r="AA1145">
        <v>3</v>
      </c>
      <c r="AB1145">
        <v>3</v>
      </c>
      <c r="AC1145">
        <v>5</v>
      </c>
      <c r="AD1145">
        <v>5</v>
      </c>
      <c r="AE1145">
        <v>5</v>
      </c>
      <c r="AF1145">
        <v>5</v>
      </c>
      <c r="AG1145">
        <v>5</v>
      </c>
      <c r="AH1145">
        <v>5</v>
      </c>
      <c r="AI1145">
        <v>5</v>
      </c>
      <c r="AJ1145">
        <v>5</v>
      </c>
      <c r="AK1145" t="s">
        <v>1126</v>
      </c>
    </row>
    <row r="1146" spans="1:37" x14ac:dyDescent="0.25">
      <c r="A1146" t="s">
        <v>204</v>
      </c>
      <c r="B1146" t="s">
        <v>106</v>
      </c>
      <c r="C1146" t="s">
        <v>510</v>
      </c>
      <c r="D1146" t="s">
        <v>1866</v>
      </c>
      <c r="E1146" t="s">
        <v>1867</v>
      </c>
      <c r="F1146" t="s">
        <v>2231</v>
      </c>
      <c r="G1146" t="s">
        <v>1868</v>
      </c>
      <c r="H1146" t="s">
        <v>1880</v>
      </c>
      <c r="I1146" t="s">
        <v>1870</v>
      </c>
      <c r="J1146" t="s">
        <v>1882</v>
      </c>
      <c r="K1146" t="s">
        <v>1871</v>
      </c>
      <c r="L1146" t="s">
        <v>1871</v>
      </c>
      <c r="M1146" t="s">
        <v>1871</v>
      </c>
      <c r="N1146" t="s">
        <v>1872</v>
      </c>
      <c r="O1146" t="s">
        <v>1872</v>
      </c>
      <c r="P1146" t="s">
        <v>1871</v>
      </c>
      <c r="Q1146" t="s">
        <v>1871</v>
      </c>
      <c r="R1146" t="s">
        <v>1871</v>
      </c>
      <c r="S1146" t="s">
        <v>1866</v>
      </c>
      <c r="T1146" t="s">
        <v>2853</v>
      </c>
      <c r="U1146" t="s">
        <v>1877</v>
      </c>
      <c r="V1146" t="s">
        <v>1877</v>
      </c>
      <c r="W1146">
        <v>0</v>
      </c>
      <c r="X1146">
        <v>5</v>
      </c>
      <c r="Y1146">
        <v>1</v>
      </c>
      <c r="Z1146">
        <v>3</v>
      </c>
      <c r="AA1146">
        <v>2</v>
      </c>
      <c r="AB1146">
        <v>3</v>
      </c>
      <c r="AC1146">
        <v>5</v>
      </c>
      <c r="AD1146">
        <v>5</v>
      </c>
      <c r="AE1146">
        <v>5</v>
      </c>
      <c r="AF1146">
        <v>4</v>
      </c>
      <c r="AG1146">
        <v>4</v>
      </c>
      <c r="AH1146">
        <v>5</v>
      </c>
      <c r="AI1146">
        <v>5</v>
      </c>
      <c r="AJ1146">
        <v>5</v>
      </c>
      <c r="AK1146" t="s">
        <v>204</v>
      </c>
    </row>
    <row r="1147" spans="1:37" x14ac:dyDescent="0.25">
      <c r="A1147" t="s">
        <v>1140</v>
      </c>
      <c r="B1147" t="s">
        <v>106</v>
      </c>
      <c r="C1147" t="s">
        <v>382</v>
      </c>
      <c r="D1147" t="s">
        <v>1877</v>
      </c>
      <c r="E1147" t="s">
        <v>1884</v>
      </c>
      <c r="F1147" t="s">
        <v>2854</v>
      </c>
      <c r="G1147" t="s">
        <v>1878</v>
      </c>
      <c r="H1147" t="s">
        <v>1880</v>
      </c>
      <c r="I1147" t="s">
        <v>1870</v>
      </c>
      <c r="J1147" t="s">
        <v>1882</v>
      </c>
      <c r="K1147" t="s">
        <v>1871</v>
      </c>
      <c r="L1147" t="s">
        <v>1871</v>
      </c>
      <c r="M1147" t="s">
        <v>1871</v>
      </c>
      <c r="N1147" t="s">
        <v>1871</v>
      </c>
      <c r="O1147" t="s">
        <v>1871</v>
      </c>
      <c r="P1147" t="s">
        <v>1871</v>
      </c>
      <c r="Q1147" t="s">
        <v>1871</v>
      </c>
      <c r="R1147" t="s">
        <v>1871</v>
      </c>
      <c r="S1147" t="s">
        <v>1866</v>
      </c>
      <c r="T1147" t="s">
        <v>2855</v>
      </c>
      <c r="U1147" t="s">
        <v>1877</v>
      </c>
      <c r="V1147" t="s">
        <v>1877</v>
      </c>
      <c r="W1147">
        <v>1</v>
      </c>
      <c r="X1147">
        <v>3</v>
      </c>
      <c r="Y1147">
        <v>1</v>
      </c>
      <c r="Z1147">
        <v>3</v>
      </c>
      <c r="AA1147">
        <v>3</v>
      </c>
      <c r="AB1147">
        <v>3</v>
      </c>
      <c r="AC1147">
        <v>5</v>
      </c>
      <c r="AD1147">
        <v>5</v>
      </c>
      <c r="AE1147">
        <v>5</v>
      </c>
      <c r="AF1147">
        <v>5</v>
      </c>
      <c r="AG1147">
        <v>5</v>
      </c>
      <c r="AH1147">
        <v>5</v>
      </c>
      <c r="AI1147">
        <v>5</v>
      </c>
      <c r="AJ1147">
        <v>5</v>
      </c>
      <c r="AK1147" t="s">
        <v>1140</v>
      </c>
    </row>
    <row r="1148" spans="1:37" x14ac:dyDescent="0.25">
      <c r="A1148" t="s">
        <v>1140</v>
      </c>
      <c r="B1148" t="s">
        <v>106</v>
      </c>
      <c r="C1148" t="s">
        <v>382</v>
      </c>
      <c r="D1148" t="s">
        <v>1877</v>
      </c>
      <c r="E1148" t="s">
        <v>1884</v>
      </c>
      <c r="F1148" t="s">
        <v>2764</v>
      </c>
      <c r="G1148" t="s">
        <v>1878</v>
      </c>
      <c r="H1148" t="s">
        <v>1880</v>
      </c>
      <c r="I1148" t="s">
        <v>1870</v>
      </c>
      <c r="J1148" t="s">
        <v>1882</v>
      </c>
      <c r="K1148" t="s">
        <v>1871</v>
      </c>
      <c r="L1148" t="s">
        <v>1871</v>
      </c>
      <c r="M1148" t="s">
        <v>1871</v>
      </c>
      <c r="N1148" t="s">
        <v>1871</v>
      </c>
      <c r="O1148" t="s">
        <v>1871</v>
      </c>
      <c r="P1148" t="s">
        <v>1871</v>
      </c>
      <c r="Q1148" t="s">
        <v>1871</v>
      </c>
      <c r="R1148" t="s">
        <v>1871</v>
      </c>
      <c r="S1148" t="s">
        <v>1866</v>
      </c>
      <c r="T1148" t="s">
        <v>2856</v>
      </c>
      <c r="U1148" t="s">
        <v>1877</v>
      </c>
      <c r="V1148" t="s">
        <v>1877</v>
      </c>
      <c r="W1148">
        <v>1</v>
      </c>
      <c r="X1148">
        <v>3</v>
      </c>
      <c r="Y1148">
        <v>1</v>
      </c>
      <c r="Z1148">
        <v>3</v>
      </c>
      <c r="AA1148">
        <v>3</v>
      </c>
      <c r="AB1148">
        <v>3</v>
      </c>
      <c r="AC1148">
        <v>5</v>
      </c>
      <c r="AD1148">
        <v>5</v>
      </c>
      <c r="AE1148">
        <v>5</v>
      </c>
      <c r="AF1148">
        <v>5</v>
      </c>
      <c r="AG1148">
        <v>5</v>
      </c>
      <c r="AH1148">
        <v>5</v>
      </c>
      <c r="AI1148">
        <v>5</v>
      </c>
      <c r="AJ1148">
        <v>5</v>
      </c>
      <c r="AK1148" t="s">
        <v>1140</v>
      </c>
    </row>
    <row r="1149" spans="1:37" x14ac:dyDescent="0.25">
      <c r="A1149" t="s">
        <v>1140</v>
      </c>
      <c r="B1149" t="s">
        <v>106</v>
      </c>
      <c r="C1149" t="s">
        <v>382</v>
      </c>
      <c r="D1149" t="s">
        <v>1866</v>
      </c>
      <c r="E1149" t="s">
        <v>1879</v>
      </c>
      <c r="F1149" t="s">
        <v>2379</v>
      </c>
      <c r="G1149" t="s">
        <v>1878</v>
      </c>
      <c r="H1149" t="s">
        <v>1880</v>
      </c>
      <c r="I1149" t="s">
        <v>1870</v>
      </c>
      <c r="J1149" t="s">
        <v>1866</v>
      </c>
      <c r="K1149" t="s">
        <v>1871</v>
      </c>
      <c r="L1149" t="s">
        <v>1871</v>
      </c>
      <c r="M1149" t="s">
        <v>1872</v>
      </c>
      <c r="N1149" t="s">
        <v>1871</v>
      </c>
      <c r="O1149" t="s">
        <v>1871</v>
      </c>
      <c r="P1149" t="s">
        <v>1871</v>
      </c>
      <c r="Q1149" t="s">
        <v>1871</v>
      </c>
      <c r="R1149" t="s">
        <v>1871</v>
      </c>
      <c r="S1149" t="s">
        <v>1866</v>
      </c>
      <c r="T1149" t="s">
        <v>2857</v>
      </c>
      <c r="U1149" t="s">
        <v>1877</v>
      </c>
      <c r="V1149" t="s">
        <v>1877</v>
      </c>
      <c r="W1149">
        <v>0</v>
      </c>
      <c r="X1149">
        <v>4</v>
      </c>
      <c r="Y1149">
        <v>1</v>
      </c>
      <c r="Z1149">
        <v>3</v>
      </c>
      <c r="AA1149">
        <v>3</v>
      </c>
      <c r="AB1149">
        <v>3</v>
      </c>
      <c r="AC1149">
        <v>5</v>
      </c>
      <c r="AD1149">
        <v>5</v>
      </c>
      <c r="AE1149">
        <v>4</v>
      </c>
      <c r="AF1149">
        <v>5</v>
      </c>
      <c r="AG1149">
        <v>5</v>
      </c>
      <c r="AH1149">
        <v>5</v>
      </c>
      <c r="AI1149">
        <v>5</v>
      </c>
      <c r="AJ1149">
        <v>5</v>
      </c>
      <c r="AK1149" t="s">
        <v>1140</v>
      </c>
    </row>
    <row r="1150" spans="1:37" x14ac:dyDescent="0.25">
      <c r="A1150" t="s">
        <v>1722</v>
      </c>
      <c r="B1150" t="s">
        <v>106</v>
      </c>
      <c r="C1150" t="s">
        <v>591</v>
      </c>
      <c r="D1150" t="s">
        <v>1877</v>
      </c>
      <c r="E1150" t="s">
        <v>1884</v>
      </c>
      <c r="F1150" t="s">
        <v>2199</v>
      </c>
      <c r="G1150" t="s">
        <v>1878</v>
      </c>
      <c r="H1150" t="s">
        <v>1880</v>
      </c>
      <c r="I1150" t="s">
        <v>1883</v>
      </c>
      <c r="J1150" t="s">
        <v>1866</v>
      </c>
      <c r="K1150" t="s">
        <v>1871</v>
      </c>
      <c r="L1150" t="s">
        <v>1871</v>
      </c>
      <c r="M1150" t="s">
        <v>1871</v>
      </c>
      <c r="N1150" t="s">
        <v>1871</v>
      </c>
      <c r="O1150" t="s">
        <v>1871</v>
      </c>
      <c r="P1150" t="s">
        <v>1871</v>
      </c>
      <c r="Q1150" t="s">
        <v>1871</v>
      </c>
      <c r="R1150" t="s">
        <v>1871</v>
      </c>
      <c r="S1150" t="s">
        <v>1866</v>
      </c>
      <c r="U1150" t="s">
        <v>1877</v>
      </c>
      <c r="V1150" t="s">
        <v>1877</v>
      </c>
      <c r="W1150">
        <v>1</v>
      </c>
      <c r="X1150">
        <v>3</v>
      </c>
      <c r="Y1150">
        <v>1</v>
      </c>
      <c r="Z1150">
        <v>3</v>
      </c>
      <c r="AA1150">
        <v>3</v>
      </c>
      <c r="AB1150">
        <v>3</v>
      </c>
      <c r="AC1150">
        <v>5</v>
      </c>
      <c r="AD1150">
        <v>5</v>
      </c>
      <c r="AE1150">
        <v>5</v>
      </c>
      <c r="AF1150">
        <v>5</v>
      </c>
      <c r="AG1150">
        <v>5</v>
      </c>
      <c r="AH1150">
        <v>5</v>
      </c>
      <c r="AI1150">
        <v>5</v>
      </c>
      <c r="AJ1150">
        <v>5</v>
      </c>
      <c r="AK1150" t="s">
        <v>1722</v>
      </c>
    </row>
    <row r="1151" spans="1:37" x14ac:dyDescent="0.25">
      <c r="A1151" t="s">
        <v>205</v>
      </c>
      <c r="B1151" t="s">
        <v>106</v>
      </c>
      <c r="C1151" t="s">
        <v>406</v>
      </c>
      <c r="D1151" t="s">
        <v>1866</v>
      </c>
      <c r="E1151" t="s">
        <v>1867</v>
      </c>
      <c r="F1151" t="s">
        <v>2218</v>
      </c>
      <c r="G1151" t="s">
        <v>1868</v>
      </c>
      <c r="H1151" t="s">
        <v>1887</v>
      </c>
      <c r="I1151" t="s">
        <v>1883</v>
      </c>
      <c r="J1151" t="s">
        <v>1886</v>
      </c>
      <c r="K1151" t="s">
        <v>1871</v>
      </c>
      <c r="L1151" t="s">
        <v>1871</v>
      </c>
      <c r="M1151" t="s">
        <v>1871</v>
      </c>
      <c r="N1151" t="s">
        <v>1871</v>
      </c>
      <c r="O1151" t="s">
        <v>1871</v>
      </c>
      <c r="P1151" t="s">
        <v>1871</v>
      </c>
      <c r="Q1151" t="s">
        <v>1871</v>
      </c>
      <c r="R1151" t="s">
        <v>1871</v>
      </c>
      <c r="S1151" t="s">
        <v>1866</v>
      </c>
      <c r="T1151" t="s">
        <v>1945</v>
      </c>
      <c r="U1151" t="s">
        <v>1877</v>
      </c>
      <c r="V1151" t="s">
        <v>1877</v>
      </c>
      <c r="W1151">
        <v>0</v>
      </c>
      <c r="X1151">
        <v>5</v>
      </c>
      <c r="Y1151">
        <v>1</v>
      </c>
      <c r="AA1151">
        <v>2</v>
      </c>
      <c r="AB1151">
        <v>3</v>
      </c>
      <c r="AC1151">
        <v>5</v>
      </c>
      <c r="AD1151">
        <v>5</v>
      </c>
      <c r="AE1151">
        <v>5</v>
      </c>
      <c r="AF1151">
        <v>5</v>
      </c>
      <c r="AG1151">
        <v>5</v>
      </c>
      <c r="AH1151">
        <v>5</v>
      </c>
      <c r="AI1151">
        <v>5</v>
      </c>
      <c r="AJ1151">
        <v>5</v>
      </c>
      <c r="AK1151" t="s">
        <v>205</v>
      </c>
    </row>
    <row r="1152" spans="1:37" x14ac:dyDescent="0.25">
      <c r="A1152" t="s">
        <v>205</v>
      </c>
      <c r="B1152" t="s">
        <v>106</v>
      </c>
      <c r="C1152" t="s">
        <v>406</v>
      </c>
      <c r="D1152" t="s">
        <v>1866</v>
      </c>
      <c r="E1152" t="s">
        <v>1867</v>
      </c>
      <c r="F1152" t="s">
        <v>2218</v>
      </c>
      <c r="G1152" t="s">
        <v>1878</v>
      </c>
      <c r="H1152" t="s">
        <v>1869</v>
      </c>
      <c r="I1152" t="s">
        <v>1870</v>
      </c>
      <c r="J1152" t="s">
        <v>1866</v>
      </c>
      <c r="K1152" t="s">
        <v>1871</v>
      </c>
      <c r="L1152" t="s">
        <v>1871</v>
      </c>
      <c r="M1152" t="s">
        <v>1873</v>
      </c>
      <c r="N1152" t="s">
        <v>1873</v>
      </c>
      <c r="O1152" t="s">
        <v>1873</v>
      </c>
      <c r="P1152" t="s">
        <v>1872</v>
      </c>
      <c r="Q1152" t="s">
        <v>1872</v>
      </c>
      <c r="R1152" t="s">
        <v>1871</v>
      </c>
      <c r="S1152" t="s">
        <v>1866</v>
      </c>
      <c r="T1152" t="s">
        <v>2858</v>
      </c>
      <c r="U1152" t="s">
        <v>1877</v>
      </c>
      <c r="V1152" t="s">
        <v>1877</v>
      </c>
      <c r="W1152">
        <v>0</v>
      </c>
      <c r="X1152">
        <v>5</v>
      </c>
      <c r="Y1152">
        <v>1</v>
      </c>
      <c r="Z1152">
        <v>2</v>
      </c>
      <c r="AA1152">
        <v>3</v>
      </c>
      <c r="AB1152">
        <v>3</v>
      </c>
      <c r="AC1152">
        <v>5</v>
      </c>
      <c r="AD1152">
        <v>5</v>
      </c>
      <c r="AE1152">
        <v>3</v>
      </c>
      <c r="AF1152">
        <v>3</v>
      </c>
      <c r="AG1152">
        <v>3</v>
      </c>
      <c r="AH1152">
        <v>4</v>
      </c>
      <c r="AI1152">
        <v>4</v>
      </c>
      <c r="AJ1152">
        <v>5</v>
      </c>
      <c r="AK1152" t="s">
        <v>205</v>
      </c>
    </row>
    <row r="1153" spans="1:37" x14ac:dyDescent="0.25">
      <c r="A1153" t="s">
        <v>1726</v>
      </c>
      <c r="B1153" t="s">
        <v>106</v>
      </c>
      <c r="C1153" t="s">
        <v>408</v>
      </c>
      <c r="D1153" t="s">
        <v>1877</v>
      </c>
      <c r="E1153" t="s">
        <v>1879</v>
      </c>
      <c r="F1153" t="s">
        <v>2254</v>
      </c>
      <c r="G1153" t="s">
        <v>1878</v>
      </c>
      <c r="H1153" t="s">
        <v>1880</v>
      </c>
      <c r="I1153" t="s">
        <v>1870</v>
      </c>
      <c r="J1153" t="s">
        <v>1882</v>
      </c>
      <c r="K1153" t="s">
        <v>1871</v>
      </c>
      <c r="L1153" t="s">
        <v>1871</v>
      </c>
      <c r="M1153" t="s">
        <v>1873</v>
      </c>
      <c r="N1153" t="s">
        <v>1872</v>
      </c>
      <c r="O1153" t="s">
        <v>1873</v>
      </c>
      <c r="P1153" t="s">
        <v>1871</v>
      </c>
      <c r="Q1153" t="s">
        <v>1871</v>
      </c>
      <c r="R1153" t="s">
        <v>1871</v>
      </c>
      <c r="S1153" t="s">
        <v>1866</v>
      </c>
      <c r="T1153" t="s">
        <v>2859</v>
      </c>
      <c r="U1153" t="s">
        <v>1877</v>
      </c>
      <c r="V1153" t="s">
        <v>1877</v>
      </c>
      <c r="W1153">
        <v>1</v>
      </c>
      <c r="X1153">
        <v>4</v>
      </c>
      <c r="Y1153">
        <v>1</v>
      </c>
      <c r="Z1153">
        <v>3</v>
      </c>
      <c r="AA1153">
        <v>3</v>
      </c>
      <c r="AB1153">
        <v>3</v>
      </c>
      <c r="AC1153">
        <v>5</v>
      </c>
      <c r="AD1153">
        <v>5</v>
      </c>
      <c r="AE1153">
        <v>3</v>
      </c>
      <c r="AF1153">
        <v>4</v>
      </c>
      <c r="AG1153">
        <v>3</v>
      </c>
      <c r="AH1153">
        <v>5</v>
      </c>
      <c r="AI1153">
        <v>5</v>
      </c>
      <c r="AJ1153">
        <v>5</v>
      </c>
      <c r="AK1153" t="s">
        <v>1726</v>
      </c>
    </row>
    <row r="1154" spans="1:37" x14ac:dyDescent="0.25">
      <c r="A1154" t="s">
        <v>1145</v>
      </c>
      <c r="B1154" t="s">
        <v>106</v>
      </c>
      <c r="C1154" t="s">
        <v>598</v>
      </c>
      <c r="D1154" t="s">
        <v>1877</v>
      </c>
      <c r="E1154" t="s">
        <v>1879</v>
      </c>
      <c r="F1154" t="s">
        <v>2254</v>
      </c>
      <c r="G1154" t="s">
        <v>1868</v>
      </c>
      <c r="H1154" t="s">
        <v>1869</v>
      </c>
      <c r="I1154" t="s">
        <v>1883</v>
      </c>
      <c r="J1154" t="s">
        <v>1882</v>
      </c>
      <c r="K1154" t="s">
        <v>1871</v>
      </c>
      <c r="L1154" t="s">
        <v>1871</v>
      </c>
      <c r="M1154" t="s">
        <v>1871</v>
      </c>
      <c r="N1154" t="s">
        <v>1871</v>
      </c>
      <c r="O1154" t="s">
        <v>1871</v>
      </c>
      <c r="P1154" t="s">
        <v>1871</v>
      </c>
      <c r="Q1154" t="s">
        <v>1871</v>
      </c>
      <c r="R1154" t="s">
        <v>1871</v>
      </c>
      <c r="S1154" t="s">
        <v>1866</v>
      </c>
      <c r="T1154" t="s">
        <v>2860</v>
      </c>
      <c r="U1154" t="s">
        <v>1877</v>
      </c>
      <c r="V1154" t="s">
        <v>1877</v>
      </c>
      <c r="W1154">
        <v>1</v>
      </c>
      <c r="X1154">
        <v>4</v>
      </c>
      <c r="Y1154">
        <v>1</v>
      </c>
      <c r="Z1154">
        <v>2</v>
      </c>
      <c r="AA1154">
        <v>2</v>
      </c>
      <c r="AB1154">
        <v>3</v>
      </c>
      <c r="AC1154">
        <v>5</v>
      </c>
      <c r="AD1154">
        <v>5</v>
      </c>
      <c r="AE1154">
        <v>5</v>
      </c>
      <c r="AF1154">
        <v>5</v>
      </c>
      <c r="AG1154">
        <v>5</v>
      </c>
      <c r="AH1154">
        <v>5</v>
      </c>
      <c r="AI1154">
        <v>5</v>
      </c>
      <c r="AJ1154">
        <v>5</v>
      </c>
      <c r="AK1154" t="s">
        <v>1145</v>
      </c>
    </row>
    <row r="1155" spans="1:37" x14ac:dyDescent="0.25">
      <c r="A1155" t="s">
        <v>1174</v>
      </c>
      <c r="B1155" t="s">
        <v>106</v>
      </c>
      <c r="C1155" t="s">
        <v>454</v>
      </c>
      <c r="D1155" t="s">
        <v>1877</v>
      </c>
      <c r="E1155" t="s">
        <v>1867</v>
      </c>
      <c r="F1155" t="s">
        <v>2199</v>
      </c>
      <c r="G1155" t="s">
        <v>1878</v>
      </c>
      <c r="H1155" t="s">
        <v>1880</v>
      </c>
      <c r="I1155" t="s">
        <v>1883</v>
      </c>
      <c r="J1155" t="s">
        <v>1882</v>
      </c>
      <c r="K1155" t="s">
        <v>1871</v>
      </c>
      <c r="L1155" t="s">
        <v>1871</v>
      </c>
      <c r="M1155" t="s">
        <v>1871</v>
      </c>
      <c r="N1155" t="s">
        <v>1871</v>
      </c>
      <c r="O1155" t="s">
        <v>1871</v>
      </c>
      <c r="P1155" t="s">
        <v>1871</v>
      </c>
      <c r="Q1155" t="s">
        <v>1871</v>
      </c>
      <c r="R1155" t="s">
        <v>1871</v>
      </c>
      <c r="S1155" t="s">
        <v>1866</v>
      </c>
      <c r="T1155" t="s">
        <v>1903</v>
      </c>
      <c r="U1155" t="s">
        <v>1877</v>
      </c>
      <c r="V1155" t="s">
        <v>1877</v>
      </c>
      <c r="W1155">
        <v>1</v>
      </c>
      <c r="X1155">
        <v>5</v>
      </c>
      <c r="Y1155">
        <v>1</v>
      </c>
      <c r="Z1155">
        <v>3</v>
      </c>
      <c r="AA1155">
        <v>3</v>
      </c>
      <c r="AB1155">
        <v>3</v>
      </c>
      <c r="AC1155">
        <v>5</v>
      </c>
      <c r="AD1155">
        <v>5</v>
      </c>
      <c r="AE1155">
        <v>5</v>
      </c>
      <c r="AF1155">
        <v>5</v>
      </c>
      <c r="AG1155">
        <v>5</v>
      </c>
      <c r="AH1155">
        <v>5</v>
      </c>
      <c r="AI1155">
        <v>5</v>
      </c>
      <c r="AJ1155">
        <v>5</v>
      </c>
      <c r="AK1155" t="s">
        <v>1174</v>
      </c>
    </row>
    <row r="1156" spans="1:37" x14ac:dyDescent="0.25">
      <c r="A1156" t="s">
        <v>1234</v>
      </c>
      <c r="B1156" t="s">
        <v>106</v>
      </c>
      <c r="C1156" t="s">
        <v>800</v>
      </c>
      <c r="D1156" t="s">
        <v>1877</v>
      </c>
      <c r="E1156" t="s">
        <v>1879</v>
      </c>
      <c r="F1156" t="s">
        <v>2218</v>
      </c>
      <c r="G1156" t="s">
        <v>1878</v>
      </c>
      <c r="H1156" t="s">
        <v>1869</v>
      </c>
      <c r="I1156" t="s">
        <v>1870</v>
      </c>
      <c r="J1156" t="s">
        <v>1866</v>
      </c>
      <c r="K1156" t="s">
        <v>1871</v>
      </c>
      <c r="L1156" t="s">
        <v>1871</v>
      </c>
      <c r="M1156" t="s">
        <v>1871</v>
      </c>
      <c r="N1156" t="s">
        <v>1872</v>
      </c>
      <c r="O1156" t="s">
        <v>1873</v>
      </c>
      <c r="P1156" t="s">
        <v>1873</v>
      </c>
      <c r="Q1156" t="s">
        <v>1873</v>
      </c>
      <c r="R1156" t="s">
        <v>1871</v>
      </c>
      <c r="S1156" t="s">
        <v>1866</v>
      </c>
      <c r="T1156" t="s">
        <v>2861</v>
      </c>
      <c r="U1156" t="s">
        <v>1877</v>
      </c>
      <c r="V1156" t="s">
        <v>1877</v>
      </c>
      <c r="W1156">
        <v>1</v>
      </c>
      <c r="X1156">
        <v>4</v>
      </c>
      <c r="Y1156">
        <v>1</v>
      </c>
      <c r="Z1156">
        <v>2</v>
      </c>
      <c r="AA1156">
        <v>3</v>
      </c>
      <c r="AB1156">
        <v>3</v>
      </c>
      <c r="AC1156">
        <v>5</v>
      </c>
      <c r="AD1156">
        <v>5</v>
      </c>
      <c r="AE1156">
        <v>5</v>
      </c>
      <c r="AF1156">
        <v>4</v>
      </c>
      <c r="AG1156">
        <v>3</v>
      </c>
      <c r="AH1156">
        <v>3</v>
      </c>
      <c r="AI1156">
        <v>3</v>
      </c>
      <c r="AJ1156">
        <v>5</v>
      </c>
      <c r="AK1156" t="s">
        <v>1234</v>
      </c>
    </row>
    <row r="1157" spans="1:37" x14ac:dyDescent="0.25">
      <c r="A1157" t="s">
        <v>1234</v>
      </c>
      <c r="B1157" t="s">
        <v>106</v>
      </c>
      <c r="C1157" t="s">
        <v>800</v>
      </c>
      <c r="D1157" t="s">
        <v>1877</v>
      </c>
      <c r="E1157" t="s">
        <v>1884</v>
      </c>
      <c r="F1157" t="s">
        <v>2275</v>
      </c>
      <c r="G1157" t="s">
        <v>1878</v>
      </c>
      <c r="H1157" t="s">
        <v>1880</v>
      </c>
      <c r="I1157" t="s">
        <v>1870</v>
      </c>
      <c r="J1157" t="s">
        <v>1882</v>
      </c>
      <c r="K1157" t="s">
        <v>1871</v>
      </c>
      <c r="L1157" t="s">
        <v>1871</v>
      </c>
      <c r="M1157" t="s">
        <v>1871</v>
      </c>
      <c r="N1157" t="s">
        <v>1871</v>
      </c>
      <c r="O1157" t="s">
        <v>1871</v>
      </c>
      <c r="P1157" t="s">
        <v>1871</v>
      </c>
      <c r="Q1157" t="s">
        <v>1871</v>
      </c>
      <c r="R1157" t="s">
        <v>1871</v>
      </c>
      <c r="S1157" t="s">
        <v>1866</v>
      </c>
      <c r="T1157" t="s">
        <v>2862</v>
      </c>
      <c r="U1157" t="s">
        <v>1877</v>
      </c>
      <c r="V1157" t="s">
        <v>1877</v>
      </c>
      <c r="W1157">
        <v>1</v>
      </c>
      <c r="X1157">
        <v>3</v>
      </c>
      <c r="Y1157">
        <v>1</v>
      </c>
      <c r="Z1157">
        <v>3</v>
      </c>
      <c r="AA1157">
        <v>3</v>
      </c>
      <c r="AB1157">
        <v>3</v>
      </c>
      <c r="AC1157">
        <v>5</v>
      </c>
      <c r="AD1157">
        <v>5</v>
      </c>
      <c r="AE1157">
        <v>5</v>
      </c>
      <c r="AF1157">
        <v>5</v>
      </c>
      <c r="AG1157">
        <v>5</v>
      </c>
      <c r="AH1157">
        <v>5</v>
      </c>
      <c r="AI1157">
        <v>5</v>
      </c>
      <c r="AJ1157">
        <v>5</v>
      </c>
      <c r="AK1157" t="s">
        <v>1234</v>
      </c>
    </row>
    <row r="1158" spans="1:37" x14ac:dyDescent="0.25">
      <c r="A1158" t="s">
        <v>1234</v>
      </c>
      <c r="B1158" t="s">
        <v>106</v>
      </c>
      <c r="C1158" t="s">
        <v>800</v>
      </c>
      <c r="D1158" t="s">
        <v>1877</v>
      </c>
      <c r="E1158" t="s">
        <v>1884</v>
      </c>
      <c r="F1158" t="s">
        <v>2199</v>
      </c>
      <c r="G1158" t="s">
        <v>1878</v>
      </c>
      <c r="H1158" t="s">
        <v>1880</v>
      </c>
      <c r="I1158" t="s">
        <v>1870</v>
      </c>
      <c r="J1158" t="s">
        <v>1882</v>
      </c>
      <c r="K1158" t="s">
        <v>1871</v>
      </c>
      <c r="L1158" t="s">
        <v>1871</v>
      </c>
      <c r="M1158" t="s">
        <v>1871</v>
      </c>
      <c r="N1158" t="s">
        <v>1871</v>
      </c>
      <c r="O1158" t="s">
        <v>1871</v>
      </c>
      <c r="P1158" t="s">
        <v>1871</v>
      </c>
      <c r="Q1158" t="s">
        <v>1871</v>
      </c>
      <c r="R1158" t="s">
        <v>1871</v>
      </c>
      <c r="S1158" t="s">
        <v>1866</v>
      </c>
      <c r="T1158" t="s">
        <v>1945</v>
      </c>
      <c r="U1158" t="s">
        <v>1877</v>
      </c>
      <c r="V1158" t="s">
        <v>1877</v>
      </c>
      <c r="W1158">
        <v>1</v>
      </c>
      <c r="X1158">
        <v>3</v>
      </c>
      <c r="Y1158">
        <v>1</v>
      </c>
      <c r="Z1158">
        <v>3</v>
      </c>
      <c r="AA1158">
        <v>3</v>
      </c>
      <c r="AB1158">
        <v>3</v>
      </c>
      <c r="AC1158">
        <v>5</v>
      </c>
      <c r="AD1158">
        <v>5</v>
      </c>
      <c r="AE1158">
        <v>5</v>
      </c>
      <c r="AF1158">
        <v>5</v>
      </c>
      <c r="AG1158">
        <v>5</v>
      </c>
      <c r="AH1158">
        <v>5</v>
      </c>
      <c r="AI1158">
        <v>5</v>
      </c>
      <c r="AJ1158">
        <v>5</v>
      </c>
      <c r="AK1158" t="s">
        <v>1234</v>
      </c>
    </row>
    <row r="1159" spans="1:37" x14ac:dyDescent="0.25">
      <c r="A1159" t="s">
        <v>1234</v>
      </c>
      <c r="B1159" t="s">
        <v>106</v>
      </c>
      <c r="C1159" t="s">
        <v>800</v>
      </c>
      <c r="D1159" t="s">
        <v>1866</v>
      </c>
      <c r="E1159" t="s">
        <v>1867</v>
      </c>
      <c r="F1159" t="s">
        <v>2741</v>
      </c>
      <c r="G1159" t="s">
        <v>1878</v>
      </c>
      <c r="H1159" t="s">
        <v>1880</v>
      </c>
      <c r="I1159" t="s">
        <v>1870</v>
      </c>
      <c r="J1159" t="s">
        <v>1882</v>
      </c>
      <c r="K1159" t="s">
        <v>1871</v>
      </c>
      <c r="L1159" t="s">
        <v>1871</v>
      </c>
      <c r="M1159" t="s">
        <v>1871</v>
      </c>
      <c r="N1159" t="s">
        <v>1871</v>
      </c>
      <c r="O1159" t="s">
        <v>1871</v>
      </c>
      <c r="P1159" t="s">
        <v>1871</v>
      </c>
      <c r="Q1159" t="s">
        <v>1871</v>
      </c>
      <c r="R1159" t="s">
        <v>1871</v>
      </c>
      <c r="S1159" t="s">
        <v>1866</v>
      </c>
      <c r="T1159" t="s">
        <v>1945</v>
      </c>
      <c r="U1159" t="s">
        <v>1877</v>
      </c>
      <c r="V1159" t="s">
        <v>1877</v>
      </c>
      <c r="W1159">
        <v>0</v>
      </c>
      <c r="X1159">
        <v>5</v>
      </c>
      <c r="Y1159">
        <v>1</v>
      </c>
      <c r="Z1159">
        <v>3</v>
      </c>
      <c r="AA1159">
        <v>3</v>
      </c>
      <c r="AB1159">
        <v>3</v>
      </c>
      <c r="AC1159">
        <v>5</v>
      </c>
      <c r="AD1159">
        <v>5</v>
      </c>
      <c r="AE1159">
        <v>5</v>
      </c>
      <c r="AF1159">
        <v>5</v>
      </c>
      <c r="AG1159">
        <v>5</v>
      </c>
      <c r="AH1159">
        <v>5</v>
      </c>
      <c r="AI1159">
        <v>5</v>
      </c>
      <c r="AJ1159">
        <v>5</v>
      </c>
      <c r="AK1159" t="s">
        <v>1234</v>
      </c>
    </row>
    <row r="1160" spans="1:37" x14ac:dyDescent="0.25">
      <c r="A1160" t="s">
        <v>1234</v>
      </c>
      <c r="B1160" t="s">
        <v>106</v>
      </c>
      <c r="C1160" t="s">
        <v>800</v>
      </c>
      <c r="D1160" t="s">
        <v>1866</v>
      </c>
      <c r="E1160" t="s">
        <v>1884</v>
      </c>
      <c r="F1160" t="s">
        <v>2290</v>
      </c>
      <c r="G1160" t="s">
        <v>1878</v>
      </c>
      <c r="H1160" t="s">
        <v>1880</v>
      </c>
      <c r="I1160" t="s">
        <v>1870</v>
      </c>
      <c r="J1160" t="s">
        <v>1882</v>
      </c>
      <c r="K1160" t="s">
        <v>1871</v>
      </c>
      <c r="L1160" t="s">
        <v>1871</v>
      </c>
      <c r="M1160" t="s">
        <v>1871</v>
      </c>
      <c r="N1160" t="s">
        <v>1871</v>
      </c>
      <c r="O1160" t="s">
        <v>1871</v>
      </c>
      <c r="P1160" t="s">
        <v>1871</v>
      </c>
      <c r="Q1160" t="s">
        <v>1871</v>
      </c>
      <c r="R1160" t="s">
        <v>1871</v>
      </c>
      <c r="S1160" t="s">
        <v>1866</v>
      </c>
      <c r="T1160" t="s">
        <v>1927</v>
      </c>
      <c r="U1160" t="s">
        <v>1877</v>
      </c>
      <c r="V1160" t="s">
        <v>1877</v>
      </c>
      <c r="W1160">
        <v>0</v>
      </c>
      <c r="X1160">
        <v>3</v>
      </c>
      <c r="Y1160">
        <v>1</v>
      </c>
      <c r="Z1160">
        <v>3</v>
      </c>
      <c r="AA1160">
        <v>3</v>
      </c>
      <c r="AB1160">
        <v>3</v>
      </c>
      <c r="AC1160">
        <v>5</v>
      </c>
      <c r="AD1160">
        <v>5</v>
      </c>
      <c r="AE1160">
        <v>5</v>
      </c>
      <c r="AF1160">
        <v>5</v>
      </c>
      <c r="AG1160">
        <v>5</v>
      </c>
      <c r="AH1160">
        <v>5</v>
      </c>
      <c r="AI1160">
        <v>5</v>
      </c>
      <c r="AJ1160">
        <v>5</v>
      </c>
      <c r="AK1160" t="s">
        <v>1234</v>
      </c>
    </row>
    <row r="1161" spans="1:37" x14ac:dyDescent="0.25">
      <c r="A1161" t="s">
        <v>1234</v>
      </c>
      <c r="B1161" t="s">
        <v>106</v>
      </c>
      <c r="C1161" t="s">
        <v>800</v>
      </c>
      <c r="D1161" t="s">
        <v>1877</v>
      </c>
      <c r="E1161" t="s">
        <v>1867</v>
      </c>
      <c r="F1161" t="s">
        <v>2254</v>
      </c>
      <c r="G1161" t="s">
        <v>1878</v>
      </c>
      <c r="H1161" t="s">
        <v>1880</v>
      </c>
      <c r="I1161" t="s">
        <v>1870</v>
      </c>
      <c r="J1161" t="s">
        <v>1882</v>
      </c>
      <c r="K1161" t="s">
        <v>1871</v>
      </c>
      <c r="L1161" t="s">
        <v>1871</v>
      </c>
      <c r="M1161" t="s">
        <v>1871</v>
      </c>
      <c r="N1161" t="s">
        <v>1871</v>
      </c>
      <c r="O1161" t="s">
        <v>1871</v>
      </c>
      <c r="P1161" t="s">
        <v>1871</v>
      </c>
      <c r="Q1161" t="s">
        <v>1871</v>
      </c>
      <c r="R1161" t="s">
        <v>1871</v>
      </c>
      <c r="S1161" t="s">
        <v>1866</v>
      </c>
      <c r="T1161" t="s">
        <v>2863</v>
      </c>
      <c r="U1161" t="s">
        <v>1877</v>
      </c>
      <c r="V1161" t="s">
        <v>1877</v>
      </c>
      <c r="W1161">
        <v>1</v>
      </c>
      <c r="X1161">
        <v>5</v>
      </c>
      <c r="Y1161">
        <v>1</v>
      </c>
      <c r="Z1161">
        <v>3</v>
      </c>
      <c r="AA1161">
        <v>3</v>
      </c>
      <c r="AB1161">
        <v>3</v>
      </c>
      <c r="AC1161">
        <v>5</v>
      </c>
      <c r="AD1161">
        <v>5</v>
      </c>
      <c r="AE1161">
        <v>5</v>
      </c>
      <c r="AF1161">
        <v>5</v>
      </c>
      <c r="AG1161">
        <v>5</v>
      </c>
      <c r="AH1161">
        <v>5</v>
      </c>
      <c r="AI1161">
        <v>5</v>
      </c>
      <c r="AJ1161">
        <v>5</v>
      </c>
      <c r="AK1161" t="s">
        <v>1234</v>
      </c>
    </row>
    <row r="1162" spans="1:37" x14ac:dyDescent="0.25">
      <c r="A1162" t="s">
        <v>1184</v>
      </c>
      <c r="B1162" t="s">
        <v>106</v>
      </c>
      <c r="C1162" t="s">
        <v>638</v>
      </c>
      <c r="D1162" t="s">
        <v>1866</v>
      </c>
      <c r="E1162" t="s">
        <v>1884</v>
      </c>
      <c r="F1162" t="s">
        <v>2246</v>
      </c>
      <c r="G1162" t="s">
        <v>1868</v>
      </c>
      <c r="H1162" t="s">
        <v>1880</v>
      </c>
      <c r="I1162" t="s">
        <v>1883</v>
      </c>
      <c r="J1162" t="s">
        <v>1866</v>
      </c>
      <c r="K1162" t="s">
        <v>1871</v>
      </c>
      <c r="L1162" t="s">
        <v>1871</v>
      </c>
      <c r="M1162" t="s">
        <v>1871</v>
      </c>
      <c r="N1162" t="s">
        <v>1871</v>
      </c>
      <c r="O1162" t="s">
        <v>1871</v>
      </c>
      <c r="P1162" t="s">
        <v>1871</v>
      </c>
      <c r="Q1162" t="s">
        <v>1871</v>
      </c>
      <c r="R1162" t="s">
        <v>1871</v>
      </c>
      <c r="S1162" t="s">
        <v>1866</v>
      </c>
      <c r="T1162" t="s">
        <v>1945</v>
      </c>
      <c r="U1162" t="s">
        <v>1877</v>
      </c>
      <c r="V1162" t="s">
        <v>1877</v>
      </c>
      <c r="W1162">
        <v>0</v>
      </c>
      <c r="X1162">
        <v>3</v>
      </c>
      <c r="Y1162">
        <v>1</v>
      </c>
      <c r="Z1162">
        <v>3</v>
      </c>
      <c r="AA1162">
        <v>2</v>
      </c>
      <c r="AB1162">
        <v>3</v>
      </c>
      <c r="AC1162">
        <v>5</v>
      </c>
      <c r="AD1162">
        <v>5</v>
      </c>
      <c r="AE1162">
        <v>5</v>
      </c>
      <c r="AF1162">
        <v>5</v>
      </c>
      <c r="AG1162">
        <v>5</v>
      </c>
      <c r="AH1162">
        <v>5</v>
      </c>
      <c r="AI1162">
        <v>5</v>
      </c>
      <c r="AJ1162">
        <v>5</v>
      </c>
      <c r="AK1162" t="s">
        <v>1184</v>
      </c>
    </row>
    <row r="1163" spans="1:37" x14ac:dyDescent="0.25">
      <c r="A1163" t="s">
        <v>206</v>
      </c>
      <c r="B1163" t="s">
        <v>107</v>
      </c>
      <c r="C1163" t="s">
        <v>456</v>
      </c>
      <c r="D1163" t="s">
        <v>1866</v>
      </c>
      <c r="E1163" t="s">
        <v>1867</v>
      </c>
      <c r="F1163" t="s">
        <v>2655</v>
      </c>
      <c r="G1163" t="s">
        <v>1878</v>
      </c>
      <c r="H1163" t="s">
        <v>1880</v>
      </c>
      <c r="I1163" t="s">
        <v>1870</v>
      </c>
      <c r="J1163" t="s">
        <v>1882</v>
      </c>
      <c r="K1163" t="s">
        <v>1871</v>
      </c>
      <c r="L1163" t="s">
        <v>1871</v>
      </c>
      <c r="M1163" t="s">
        <v>1871</v>
      </c>
      <c r="N1163" t="s">
        <v>1871</v>
      </c>
      <c r="O1163" t="s">
        <v>1871</v>
      </c>
      <c r="P1163" t="s">
        <v>1871</v>
      </c>
      <c r="Q1163" t="s">
        <v>1871</v>
      </c>
      <c r="R1163" t="s">
        <v>1871</v>
      </c>
      <c r="S1163" t="s">
        <v>1866</v>
      </c>
      <c r="T1163" t="s">
        <v>1903</v>
      </c>
      <c r="U1163" t="s">
        <v>1877</v>
      </c>
      <c r="W1163">
        <v>0</v>
      </c>
      <c r="X1163">
        <v>5</v>
      </c>
      <c r="Y1163">
        <v>1</v>
      </c>
      <c r="Z1163">
        <v>3</v>
      </c>
      <c r="AA1163">
        <v>3</v>
      </c>
      <c r="AB1163">
        <v>3</v>
      </c>
      <c r="AC1163">
        <v>5</v>
      </c>
      <c r="AD1163">
        <v>5</v>
      </c>
      <c r="AE1163">
        <v>5</v>
      </c>
      <c r="AF1163">
        <v>5</v>
      </c>
      <c r="AG1163">
        <v>5</v>
      </c>
      <c r="AH1163">
        <v>5</v>
      </c>
      <c r="AI1163">
        <v>5</v>
      </c>
      <c r="AJ1163">
        <v>5</v>
      </c>
      <c r="AK1163" t="s">
        <v>206</v>
      </c>
    </row>
    <row r="1164" spans="1:37" x14ac:dyDescent="0.25">
      <c r="A1164" t="s">
        <v>206</v>
      </c>
      <c r="B1164" t="s">
        <v>107</v>
      </c>
      <c r="C1164" t="s">
        <v>456</v>
      </c>
      <c r="D1164" t="s">
        <v>1877</v>
      </c>
      <c r="E1164" t="s">
        <v>1879</v>
      </c>
      <c r="F1164" t="s">
        <v>2199</v>
      </c>
      <c r="G1164" t="s">
        <v>1878</v>
      </c>
      <c r="H1164" t="s">
        <v>1880</v>
      </c>
      <c r="I1164" t="s">
        <v>1883</v>
      </c>
      <c r="J1164" t="s">
        <v>1882</v>
      </c>
      <c r="K1164" t="s">
        <v>1871</v>
      </c>
      <c r="L1164" t="s">
        <v>1871</v>
      </c>
      <c r="M1164" t="s">
        <v>1871</v>
      </c>
      <c r="N1164" t="s">
        <v>1871</v>
      </c>
      <c r="O1164" t="s">
        <v>1871</v>
      </c>
      <c r="P1164" t="s">
        <v>1871</v>
      </c>
      <c r="Q1164" t="s">
        <v>1871</v>
      </c>
      <c r="R1164" t="s">
        <v>1871</v>
      </c>
      <c r="S1164" t="s">
        <v>1866</v>
      </c>
      <c r="T1164" t="s">
        <v>2642</v>
      </c>
      <c r="U1164" t="s">
        <v>1877</v>
      </c>
      <c r="V1164" t="s">
        <v>1877</v>
      </c>
      <c r="W1164">
        <v>1</v>
      </c>
      <c r="X1164">
        <v>4</v>
      </c>
      <c r="Y1164">
        <v>1</v>
      </c>
      <c r="Z1164">
        <v>3</v>
      </c>
      <c r="AA1164">
        <v>3</v>
      </c>
      <c r="AB1164">
        <v>3</v>
      </c>
      <c r="AC1164">
        <v>5</v>
      </c>
      <c r="AD1164">
        <v>5</v>
      </c>
      <c r="AE1164">
        <v>5</v>
      </c>
      <c r="AF1164">
        <v>5</v>
      </c>
      <c r="AG1164">
        <v>5</v>
      </c>
      <c r="AH1164">
        <v>5</v>
      </c>
      <c r="AI1164">
        <v>5</v>
      </c>
      <c r="AJ1164">
        <v>5</v>
      </c>
      <c r="AK1164" t="s">
        <v>206</v>
      </c>
    </row>
    <row r="1165" spans="1:37" x14ac:dyDescent="0.25">
      <c r="A1165" t="s">
        <v>206</v>
      </c>
      <c r="B1165" t="s">
        <v>107</v>
      </c>
      <c r="C1165" t="s">
        <v>456</v>
      </c>
      <c r="D1165" t="s">
        <v>1877</v>
      </c>
      <c r="E1165" t="s">
        <v>1879</v>
      </c>
      <c r="F1165" t="s">
        <v>2199</v>
      </c>
      <c r="G1165" t="s">
        <v>1878</v>
      </c>
      <c r="H1165" t="s">
        <v>1880</v>
      </c>
      <c r="I1165" t="s">
        <v>1881</v>
      </c>
      <c r="J1165" t="s">
        <v>1882</v>
      </c>
      <c r="K1165" t="s">
        <v>1871</v>
      </c>
      <c r="L1165" t="s">
        <v>1871</v>
      </c>
      <c r="M1165" t="s">
        <v>1871</v>
      </c>
      <c r="N1165" t="s">
        <v>1871</v>
      </c>
      <c r="O1165" t="s">
        <v>1871</v>
      </c>
      <c r="P1165" t="s">
        <v>1871</v>
      </c>
      <c r="Q1165" t="s">
        <v>1871</v>
      </c>
      <c r="R1165" t="s">
        <v>1871</v>
      </c>
      <c r="S1165" t="s">
        <v>1866</v>
      </c>
      <c r="T1165" t="s">
        <v>2864</v>
      </c>
      <c r="U1165" t="s">
        <v>1877</v>
      </c>
      <c r="V1165" t="s">
        <v>1877</v>
      </c>
      <c r="W1165">
        <v>1</v>
      </c>
      <c r="X1165">
        <v>4</v>
      </c>
      <c r="Y1165">
        <v>1</v>
      </c>
      <c r="Z1165">
        <v>3</v>
      </c>
      <c r="AA1165">
        <v>3</v>
      </c>
      <c r="AB1165">
        <v>3</v>
      </c>
      <c r="AC1165">
        <v>5</v>
      </c>
      <c r="AD1165">
        <v>5</v>
      </c>
      <c r="AE1165">
        <v>5</v>
      </c>
      <c r="AF1165">
        <v>5</v>
      </c>
      <c r="AG1165">
        <v>5</v>
      </c>
      <c r="AH1165">
        <v>5</v>
      </c>
      <c r="AI1165">
        <v>5</v>
      </c>
      <c r="AJ1165">
        <v>5</v>
      </c>
      <c r="AK1165" t="s">
        <v>206</v>
      </c>
    </row>
    <row r="1166" spans="1:37" x14ac:dyDescent="0.25">
      <c r="A1166" t="s">
        <v>206</v>
      </c>
      <c r="B1166" t="s">
        <v>107</v>
      </c>
      <c r="C1166" t="s">
        <v>456</v>
      </c>
      <c r="D1166" t="s">
        <v>1866</v>
      </c>
      <c r="E1166" t="s">
        <v>1867</v>
      </c>
      <c r="F1166" t="s">
        <v>2241</v>
      </c>
      <c r="G1166" t="s">
        <v>1878</v>
      </c>
      <c r="H1166" t="s">
        <v>1880</v>
      </c>
      <c r="I1166" t="s">
        <v>1883</v>
      </c>
      <c r="J1166" t="s">
        <v>1882</v>
      </c>
      <c r="K1166" t="s">
        <v>1871</v>
      </c>
      <c r="L1166" t="s">
        <v>1871</v>
      </c>
      <c r="M1166" t="s">
        <v>1871</v>
      </c>
      <c r="N1166" t="s">
        <v>1871</v>
      </c>
      <c r="O1166" t="s">
        <v>1871</v>
      </c>
      <c r="P1166" t="s">
        <v>1871</v>
      </c>
      <c r="Q1166" t="s">
        <v>1871</v>
      </c>
      <c r="R1166" t="s">
        <v>1871</v>
      </c>
      <c r="S1166" t="s">
        <v>1866</v>
      </c>
      <c r="T1166" t="s">
        <v>2865</v>
      </c>
      <c r="U1166" t="s">
        <v>1877</v>
      </c>
      <c r="V1166" t="s">
        <v>1877</v>
      </c>
      <c r="W1166">
        <v>0</v>
      </c>
      <c r="X1166">
        <v>5</v>
      </c>
      <c r="Y1166">
        <v>1</v>
      </c>
      <c r="Z1166">
        <v>3</v>
      </c>
      <c r="AA1166">
        <v>3</v>
      </c>
      <c r="AB1166">
        <v>3</v>
      </c>
      <c r="AC1166">
        <v>5</v>
      </c>
      <c r="AD1166">
        <v>5</v>
      </c>
      <c r="AE1166">
        <v>5</v>
      </c>
      <c r="AF1166">
        <v>5</v>
      </c>
      <c r="AG1166">
        <v>5</v>
      </c>
      <c r="AH1166">
        <v>5</v>
      </c>
      <c r="AI1166">
        <v>5</v>
      </c>
      <c r="AJ1166">
        <v>5</v>
      </c>
      <c r="AK1166" t="s">
        <v>206</v>
      </c>
    </row>
    <row r="1167" spans="1:37" x14ac:dyDescent="0.25">
      <c r="A1167" t="s">
        <v>206</v>
      </c>
      <c r="B1167" t="s">
        <v>107</v>
      </c>
      <c r="C1167" t="s">
        <v>456</v>
      </c>
      <c r="D1167" t="s">
        <v>1877</v>
      </c>
      <c r="E1167" t="s">
        <v>1884</v>
      </c>
      <c r="F1167" t="s">
        <v>2695</v>
      </c>
      <c r="G1167" t="s">
        <v>1868</v>
      </c>
      <c r="H1167" t="s">
        <v>1869</v>
      </c>
      <c r="I1167" t="s">
        <v>1881</v>
      </c>
      <c r="J1167" t="s">
        <v>1882</v>
      </c>
      <c r="K1167" t="s">
        <v>1871</v>
      </c>
      <c r="L1167" t="s">
        <v>1871</v>
      </c>
      <c r="M1167" t="s">
        <v>1871</v>
      </c>
      <c r="N1167" t="s">
        <v>1871</v>
      </c>
      <c r="O1167" t="s">
        <v>1871</v>
      </c>
      <c r="P1167" t="s">
        <v>1871</v>
      </c>
      <c r="Q1167" t="s">
        <v>1871</v>
      </c>
      <c r="R1167" t="s">
        <v>1871</v>
      </c>
      <c r="S1167" t="s">
        <v>1866</v>
      </c>
      <c r="T1167" t="s">
        <v>2866</v>
      </c>
      <c r="U1167" t="s">
        <v>1877</v>
      </c>
      <c r="V1167" t="s">
        <v>1877</v>
      </c>
      <c r="W1167">
        <v>1</v>
      </c>
      <c r="X1167">
        <v>3</v>
      </c>
      <c r="Y1167">
        <v>1</v>
      </c>
      <c r="Z1167">
        <v>2</v>
      </c>
      <c r="AA1167">
        <v>2</v>
      </c>
      <c r="AB1167">
        <v>3</v>
      </c>
      <c r="AC1167">
        <v>5</v>
      </c>
      <c r="AD1167">
        <v>5</v>
      </c>
      <c r="AE1167">
        <v>5</v>
      </c>
      <c r="AF1167">
        <v>5</v>
      </c>
      <c r="AG1167">
        <v>5</v>
      </c>
      <c r="AH1167">
        <v>5</v>
      </c>
      <c r="AI1167">
        <v>5</v>
      </c>
      <c r="AJ1167">
        <v>5</v>
      </c>
      <c r="AK1167" t="s">
        <v>206</v>
      </c>
    </row>
    <row r="1168" spans="1:37" x14ac:dyDescent="0.25">
      <c r="A1168" t="s">
        <v>1252</v>
      </c>
      <c r="B1168" t="s">
        <v>107</v>
      </c>
      <c r="C1168" t="s">
        <v>500</v>
      </c>
      <c r="D1168" t="s">
        <v>1866</v>
      </c>
      <c r="E1168" t="s">
        <v>1867</v>
      </c>
      <c r="F1168" t="s">
        <v>2254</v>
      </c>
      <c r="G1168" t="s">
        <v>1878</v>
      </c>
      <c r="H1168" t="s">
        <v>1880</v>
      </c>
      <c r="I1168" t="s">
        <v>1870</v>
      </c>
      <c r="J1168" t="s">
        <v>1882</v>
      </c>
      <c r="K1168" t="s">
        <v>1871</v>
      </c>
      <c r="L1168" t="s">
        <v>1871</v>
      </c>
      <c r="M1168" t="s">
        <v>1871</v>
      </c>
      <c r="N1168" t="s">
        <v>1871</v>
      </c>
      <c r="O1168" t="s">
        <v>1871</v>
      </c>
      <c r="P1168" t="s">
        <v>1871</v>
      </c>
      <c r="Q1168" t="s">
        <v>1871</v>
      </c>
      <c r="R1168" t="s">
        <v>1871</v>
      </c>
      <c r="S1168" t="s">
        <v>1866</v>
      </c>
      <c r="T1168" t="s">
        <v>2786</v>
      </c>
      <c r="U1168" t="s">
        <v>1877</v>
      </c>
      <c r="V1168" t="s">
        <v>1877</v>
      </c>
      <c r="W1168">
        <v>0</v>
      </c>
      <c r="X1168">
        <v>5</v>
      </c>
      <c r="Y1168">
        <v>1</v>
      </c>
      <c r="Z1168">
        <v>3</v>
      </c>
      <c r="AA1168">
        <v>3</v>
      </c>
      <c r="AB1168">
        <v>3</v>
      </c>
      <c r="AC1168">
        <v>5</v>
      </c>
      <c r="AD1168">
        <v>5</v>
      </c>
      <c r="AE1168">
        <v>5</v>
      </c>
      <c r="AF1168">
        <v>5</v>
      </c>
      <c r="AG1168">
        <v>5</v>
      </c>
      <c r="AH1168">
        <v>5</v>
      </c>
      <c r="AI1168">
        <v>5</v>
      </c>
      <c r="AJ1168">
        <v>5</v>
      </c>
      <c r="AK1168" t="s">
        <v>1252</v>
      </c>
    </row>
    <row r="1169" spans="1:37" x14ac:dyDescent="0.25">
      <c r="A1169" t="s">
        <v>1252</v>
      </c>
      <c r="B1169" t="s">
        <v>107</v>
      </c>
      <c r="C1169" t="s">
        <v>500</v>
      </c>
      <c r="D1169" t="s">
        <v>1877</v>
      </c>
      <c r="E1169" t="s">
        <v>1867</v>
      </c>
      <c r="F1169" t="s">
        <v>2741</v>
      </c>
      <c r="G1169" t="s">
        <v>1868</v>
      </c>
      <c r="H1169" t="s">
        <v>1880</v>
      </c>
      <c r="I1169" t="s">
        <v>1883</v>
      </c>
      <c r="J1169" t="s">
        <v>1882</v>
      </c>
      <c r="K1169" t="s">
        <v>1871</v>
      </c>
      <c r="L1169" t="s">
        <v>1871</v>
      </c>
      <c r="M1169" t="s">
        <v>1871</v>
      </c>
      <c r="N1169" t="s">
        <v>1871</v>
      </c>
      <c r="O1169" t="s">
        <v>1871</v>
      </c>
      <c r="P1169" t="s">
        <v>1871</v>
      </c>
      <c r="Q1169" t="s">
        <v>1871</v>
      </c>
      <c r="R1169" t="s">
        <v>1871</v>
      </c>
      <c r="S1169" t="s">
        <v>1866</v>
      </c>
      <c r="T1169" t="s">
        <v>2867</v>
      </c>
      <c r="U1169" t="s">
        <v>1877</v>
      </c>
      <c r="V1169" t="s">
        <v>1877</v>
      </c>
      <c r="W1169">
        <v>1</v>
      </c>
      <c r="X1169">
        <v>5</v>
      </c>
      <c r="Y1169">
        <v>1</v>
      </c>
      <c r="Z1169">
        <v>3</v>
      </c>
      <c r="AA1169">
        <v>2</v>
      </c>
      <c r="AB1169">
        <v>3</v>
      </c>
      <c r="AC1169">
        <v>5</v>
      </c>
      <c r="AD1169">
        <v>5</v>
      </c>
      <c r="AE1169">
        <v>5</v>
      </c>
      <c r="AF1169">
        <v>5</v>
      </c>
      <c r="AG1169">
        <v>5</v>
      </c>
      <c r="AH1169">
        <v>5</v>
      </c>
      <c r="AI1169">
        <v>5</v>
      </c>
      <c r="AJ1169">
        <v>5</v>
      </c>
      <c r="AK1169" t="s">
        <v>1252</v>
      </c>
    </row>
    <row r="1170" spans="1:37" x14ac:dyDescent="0.25">
      <c r="A1170" t="s">
        <v>1252</v>
      </c>
      <c r="B1170" t="s">
        <v>107</v>
      </c>
      <c r="C1170" t="s">
        <v>500</v>
      </c>
      <c r="D1170" t="s">
        <v>1866</v>
      </c>
      <c r="E1170" t="s">
        <v>1879</v>
      </c>
      <c r="F1170" t="s">
        <v>2196</v>
      </c>
      <c r="G1170" t="s">
        <v>1878</v>
      </c>
      <c r="H1170" t="s">
        <v>1869</v>
      </c>
      <c r="I1170" t="s">
        <v>1870</v>
      </c>
      <c r="J1170" t="s">
        <v>1882</v>
      </c>
      <c r="K1170" t="s">
        <v>1871</v>
      </c>
      <c r="L1170" t="s">
        <v>1871</v>
      </c>
      <c r="M1170" t="s">
        <v>1871</v>
      </c>
      <c r="N1170" t="s">
        <v>1871</v>
      </c>
      <c r="O1170" t="s">
        <v>1873</v>
      </c>
      <c r="P1170" t="s">
        <v>1871</v>
      </c>
      <c r="Q1170" t="s">
        <v>1871</v>
      </c>
      <c r="R1170" t="s">
        <v>1871</v>
      </c>
      <c r="S1170" t="s">
        <v>1866</v>
      </c>
      <c r="T1170" t="s">
        <v>2868</v>
      </c>
      <c r="U1170" t="s">
        <v>1877</v>
      </c>
      <c r="V1170" t="s">
        <v>1877</v>
      </c>
      <c r="W1170">
        <v>0</v>
      </c>
      <c r="X1170">
        <v>4</v>
      </c>
      <c r="Y1170">
        <v>1</v>
      </c>
      <c r="Z1170">
        <v>2</v>
      </c>
      <c r="AA1170">
        <v>3</v>
      </c>
      <c r="AB1170">
        <v>3</v>
      </c>
      <c r="AC1170">
        <v>5</v>
      </c>
      <c r="AD1170">
        <v>5</v>
      </c>
      <c r="AE1170">
        <v>5</v>
      </c>
      <c r="AF1170">
        <v>5</v>
      </c>
      <c r="AG1170">
        <v>3</v>
      </c>
      <c r="AH1170">
        <v>5</v>
      </c>
      <c r="AI1170">
        <v>5</v>
      </c>
      <c r="AJ1170">
        <v>5</v>
      </c>
      <c r="AK1170" t="s">
        <v>1252</v>
      </c>
    </row>
    <row r="1171" spans="1:37" x14ac:dyDescent="0.25">
      <c r="A1171" t="s">
        <v>1769</v>
      </c>
      <c r="B1171" t="s">
        <v>107</v>
      </c>
      <c r="C1171" t="s">
        <v>1232</v>
      </c>
      <c r="D1171" t="s">
        <v>1877</v>
      </c>
      <c r="E1171" t="s">
        <v>1884</v>
      </c>
      <c r="F1171" t="s">
        <v>2275</v>
      </c>
      <c r="G1171" t="s">
        <v>1868</v>
      </c>
      <c r="H1171" t="s">
        <v>1880</v>
      </c>
      <c r="I1171" t="s">
        <v>1870</v>
      </c>
      <c r="J1171" t="s">
        <v>1866</v>
      </c>
      <c r="K1171" t="s">
        <v>1872</v>
      </c>
      <c r="L1171" t="s">
        <v>1872</v>
      </c>
      <c r="M1171" t="s">
        <v>1872</v>
      </c>
      <c r="N1171" t="s">
        <v>1872</v>
      </c>
      <c r="O1171" t="s">
        <v>1872</v>
      </c>
      <c r="P1171" t="s">
        <v>1871</v>
      </c>
      <c r="Q1171" t="s">
        <v>1872</v>
      </c>
      <c r="R1171" t="s">
        <v>1871</v>
      </c>
      <c r="S1171" t="s">
        <v>1866</v>
      </c>
      <c r="T1171" t="s">
        <v>2869</v>
      </c>
      <c r="U1171" t="s">
        <v>1877</v>
      </c>
      <c r="V1171" t="s">
        <v>1877</v>
      </c>
      <c r="W1171">
        <v>1</v>
      </c>
      <c r="X1171">
        <v>3</v>
      </c>
      <c r="Y1171">
        <v>1</v>
      </c>
      <c r="Z1171">
        <v>3</v>
      </c>
      <c r="AA1171">
        <v>2</v>
      </c>
      <c r="AB1171">
        <v>3</v>
      </c>
      <c r="AC1171">
        <v>4</v>
      </c>
      <c r="AD1171">
        <v>4</v>
      </c>
      <c r="AE1171">
        <v>4</v>
      </c>
      <c r="AF1171">
        <v>4</v>
      </c>
      <c r="AG1171">
        <v>4</v>
      </c>
      <c r="AH1171">
        <v>5</v>
      </c>
      <c r="AI1171">
        <v>4</v>
      </c>
      <c r="AJ1171">
        <v>5</v>
      </c>
      <c r="AK1171" t="s">
        <v>1769</v>
      </c>
    </row>
    <row r="1172" spans="1:37" x14ac:dyDescent="0.25">
      <c r="A1172" t="s">
        <v>1769</v>
      </c>
      <c r="B1172" t="s">
        <v>107</v>
      </c>
      <c r="C1172" t="s">
        <v>1232</v>
      </c>
      <c r="D1172" t="s">
        <v>1877</v>
      </c>
      <c r="E1172" t="s">
        <v>1884</v>
      </c>
      <c r="F1172" t="s">
        <v>2693</v>
      </c>
      <c r="G1172" t="s">
        <v>1868</v>
      </c>
      <c r="H1172" t="s">
        <v>1869</v>
      </c>
      <c r="I1172" t="s">
        <v>1870</v>
      </c>
      <c r="J1172" t="s">
        <v>1866</v>
      </c>
      <c r="K1172" t="s">
        <v>1871</v>
      </c>
      <c r="L1172" t="s">
        <v>1871</v>
      </c>
      <c r="M1172" t="s">
        <v>1871</v>
      </c>
      <c r="N1172" t="s">
        <v>1871</v>
      </c>
      <c r="O1172" t="s">
        <v>1873</v>
      </c>
      <c r="P1172" t="s">
        <v>1871</v>
      </c>
      <c r="Q1172" t="s">
        <v>1871</v>
      </c>
      <c r="R1172" t="s">
        <v>1871</v>
      </c>
      <c r="S1172" t="s">
        <v>1866</v>
      </c>
      <c r="T1172" t="s">
        <v>1903</v>
      </c>
      <c r="U1172" t="s">
        <v>1877</v>
      </c>
      <c r="V1172" t="s">
        <v>1877</v>
      </c>
      <c r="W1172">
        <v>1</v>
      </c>
      <c r="X1172">
        <v>3</v>
      </c>
      <c r="Y1172">
        <v>1</v>
      </c>
      <c r="Z1172">
        <v>2</v>
      </c>
      <c r="AA1172">
        <v>2</v>
      </c>
      <c r="AB1172">
        <v>3</v>
      </c>
      <c r="AC1172">
        <v>5</v>
      </c>
      <c r="AD1172">
        <v>5</v>
      </c>
      <c r="AE1172">
        <v>5</v>
      </c>
      <c r="AF1172">
        <v>5</v>
      </c>
      <c r="AG1172">
        <v>3</v>
      </c>
      <c r="AH1172">
        <v>5</v>
      </c>
      <c r="AI1172">
        <v>5</v>
      </c>
      <c r="AJ1172">
        <v>5</v>
      </c>
      <c r="AK1172" t="s">
        <v>1769</v>
      </c>
    </row>
    <row r="1173" spans="1:37" x14ac:dyDescent="0.25">
      <c r="A1173" t="s">
        <v>1769</v>
      </c>
      <c r="B1173" t="s">
        <v>107</v>
      </c>
      <c r="C1173" t="s">
        <v>1232</v>
      </c>
      <c r="D1173" t="s">
        <v>1877</v>
      </c>
      <c r="E1173" t="s">
        <v>1879</v>
      </c>
      <c r="F1173" t="s">
        <v>2292</v>
      </c>
      <c r="G1173" t="s">
        <v>1868</v>
      </c>
      <c r="H1173" t="s">
        <v>1869</v>
      </c>
      <c r="I1173" t="s">
        <v>1870</v>
      </c>
      <c r="J1173" t="s">
        <v>1866</v>
      </c>
      <c r="K1173" t="s">
        <v>1871</v>
      </c>
      <c r="L1173" t="s">
        <v>1871</v>
      </c>
      <c r="M1173" t="s">
        <v>1871</v>
      </c>
      <c r="N1173" t="s">
        <v>1871</v>
      </c>
      <c r="O1173" t="s">
        <v>1871</v>
      </c>
      <c r="P1173" t="s">
        <v>1871</v>
      </c>
      <c r="Q1173" t="s">
        <v>1871</v>
      </c>
      <c r="R1173" t="s">
        <v>1871</v>
      </c>
      <c r="S1173" t="s">
        <v>1866</v>
      </c>
      <c r="T1173" t="s">
        <v>1903</v>
      </c>
      <c r="U1173" t="s">
        <v>1877</v>
      </c>
      <c r="V1173" t="s">
        <v>1877</v>
      </c>
      <c r="W1173">
        <v>1</v>
      </c>
      <c r="X1173">
        <v>4</v>
      </c>
      <c r="Y1173">
        <v>1</v>
      </c>
      <c r="Z1173">
        <v>2</v>
      </c>
      <c r="AA1173">
        <v>2</v>
      </c>
      <c r="AB1173">
        <v>3</v>
      </c>
      <c r="AC1173">
        <v>5</v>
      </c>
      <c r="AD1173">
        <v>5</v>
      </c>
      <c r="AE1173">
        <v>5</v>
      </c>
      <c r="AF1173">
        <v>5</v>
      </c>
      <c r="AG1173">
        <v>5</v>
      </c>
      <c r="AH1173">
        <v>5</v>
      </c>
      <c r="AI1173">
        <v>5</v>
      </c>
      <c r="AJ1173">
        <v>5</v>
      </c>
      <c r="AK1173" t="s">
        <v>1769</v>
      </c>
    </row>
    <row r="1174" spans="1:37" x14ac:dyDescent="0.25">
      <c r="A1174" t="s">
        <v>1742</v>
      </c>
      <c r="B1174" t="s">
        <v>110</v>
      </c>
      <c r="C1174" t="s">
        <v>598</v>
      </c>
      <c r="D1174" t="s">
        <v>1877</v>
      </c>
      <c r="E1174" t="s">
        <v>1884</v>
      </c>
      <c r="F1174" t="s">
        <v>2196</v>
      </c>
      <c r="G1174" t="s">
        <v>1868</v>
      </c>
      <c r="H1174" t="s">
        <v>1869</v>
      </c>
      <c r="I1174" t="s">
        <v>1870</v>
      </c>
      <c r="J1174" t="s">
        <v>1866</v>
      </c>
      <c r="K1174" t="s">
        <v>1872</v>
      </c>
      <c r="L1174" t="s">
        <v>1872</v>
      </c>
      <c r="M1174" t="s">
        <v>1872</v>
      </c>
      <c r="N1174" t="s">
        <v>1873</v>
      </c>
      <c r="O1174" t="s">
        <v>1874</v>
      </c>
      <c r="P1174" t="s">
        <v>1873</v>
      </c>
      <c r="Q1174" t="s">
        <v>1873</v>
      </c>
      <c r="R1174" t="s">
        <v>1871</v>
      </c>
      <c r="S1174" t="s">
        <v>1866</v>
      </c>
      <c r="T1174" t="s">
        <v>2870</v>
      </c>
      <c r="U1174" t="s">
        <v>1877</v>
      </c>
      <c r="V1174" t="s">
        <v>1877</v>
      </c>
      <c r="W1174">
        <v>1</v>
      </c>
      <c r="X1174">
        <v>3</v>
      </c>
      <c r="Y1174">
        <v>1</v>
      </c>
      <c r="Z1174">
        <v>2</v>
      </c>
      <c r="AA1174">
        <v>2</v>
      </c>
      <c r="AB1174">
        <v>3</v>
      </c>
      <c r="AC1174">
        <v>4</v>
      </c>
      <c r="AD1174">
        <v>4</v>
      </c>
      <c r="AE1174">
        <v>4</v>
      </c>
      <c r="AF1174">
        <v>3</v>
      </c>
      <c r="AG1174">
        <v>2</v>
      </c>
      <c r="AH1174">
        <v>3</v>
      </c>
      <c r="AI1174">
        <v>3</v>
      </c>
      <c r="AJ1174">
        <v>5</v>
      </c>
      <c r="AK1174" t="s">
        <v>1742</v>
      </c>
    </row>
    <row r="1175" spans="1:37" x14ac:dyDescent="0.25">
      <c r="A1175" t="s">
        <v>208</v>
      </c>
      <c r="B1175" t="s">
        <v>110</v>
      </c>
      <c r="C1175" t="s">
        <v>452</v>
      </c>
      <c r="D1175" t="s">
        <v>1877</v>
      </c>
      <c r="E1175" t="s">
        <v>1867</v>
      </c>
      <c r="F1175" t="s">
        <v>2709</v>
      </c>
      <c r="G1175" t="s">
        <v>1868</v>
      </c>
      <c r="H1175" t="s">
        <v>1869</v>
      </c>
      <c r="I1175" t="s">
        <v>1881</v>
      </c>
      <c r="J1175" t="s">
        <v>1882</v>
      </c>
      <c r="K1175" t="s">
        <v>1871</v>
      </c>
      <c r="L1175" t="s">
        <v>1871</v>
      </c>
      <c r="M1175" t="s">
        <v>1871</v>
      </c>
      <c r="N1175" t="s">
        <v>1871</v>
      </c>
      <c r="O1175" t="s">
        <v>1871</v>
      </c>
      <c r="P1175" t="s">
        <v>1871</v>
      </c>
      <c r="Q1175" t="s">
        <v>1871</v>
      </c>
      <c r="R1175" t="s">
        <v>1871</v>
      </c>
      <c r="S1175" t="s">
        <v>1866</v>
      </c>
      <c r="T1175" t="s">
        <v>1903</v>
      </c>
      <c r="U1175" t="s">
        <v>1877</v>
      </c>
      <c r="V1175" t="s">
        <v>1877</v>
      </c>
      <c r="W1175">
        <v>1</v>
      </c>
      <c r="X1175">
        <v>5</v>
      </c>
      <c r="Y1175">
        <v>1</v>
      </c>
      <c r="Z1175">
        <v>2</v>
      </c>
      <c r="AA1175">
        <v>2</v>
      </c>
      <c r="AB1175">
        <v>3</v>
      </c>
      <c r="AC1175">
        <v>5</v>
      </c>
      <c r="AD1175">
        <v>5</v>
      </c>
      <c r="AE1175">
        <v>5</v>
      </c>
      <c r="AF1175">
        <v>5</v>
      </c>
      <c r="AG1175">
        <v>5</v>
      </c>
      <c r="AH1175">
        <v>5</v>
      </c>
      <c r="AI1175">
        <v>5</v>
      </c>
      <c r="AJ1175">
        <v>5</v>
      </c>
      <c r="AK1175" t="s">
        <v>208</v>
      </c>
    </row>
    <row r="1176" spans="1:37" x14ac:dyDescent="0.25">
      <c r="A1176" t="s">
        <v>208</v>
      </c>
      <c r="B1176" t="s">
        <v>110</v>
      </c>
      <c r="C1176" t="s">
        <v>452</v>
      </c>
      <c r="D1176" t="s">
        <v>1877</v>
      </c>
      <c r="E1176" t="s">
        <v>1867</v>
      </c>
      <c r="F1176" t="s">
        <v>2199</v>
      </c>
      <c r="G1176" t="s">
        <v>1878</v>
      </c>
      <c r="H1176" t="s">
        <v>1880</v>
      </c>
      <c r="I1176" t="s">
        <v>1870</v>
      </c>
      <c r="J1176" t="s">
        <v>1882</v>
      </c>
      <c r="K1176" t="s">
        <v>1871</v>
      </c>
      <c r="L1176" t="s">
        <v>1871</v>
      </c>
      <c r="M1176" t="s">
        <v>1871</v>
      </c>
      <c r="N1176" t="s">
        <v>1871</v>
      </c>
      <c r="O1176" t="s">
        <v>1871</v>
      </c>
      <c r="P1176" t="s">
        <v>1871</v>
      </c>
      <c r="Q1176" t="s">
        <v>1873</v>
      </c>
      <c r="R1176" t="s">
        <v>1871</v>
      </c>
      <c r="S1176" t="s">
        <v>1866</v>
      </c>
      <c r="T1176" t="s">
        <v>1903</v>
      </c>
      <c r="U1176" t="s">
        <v>1877</v>
      </c>
      <c r="V1176" t="s">
        <v>1877</v>
      </c>
      <c r="W1176">
        <v>1</v>
      </c>
      <c r="X1176">
        <v>5</v>
      </c>
      <c r="Y1176">
        <v>1</v>
      </c>
      <c r="Z1176">
        <v>3</v>
      </c>
      <c r="AA1176">
        <v>3</v>
      </c>
      <c r="AB1176">
        <v>3</v>
      </c>
      <c r="AC1176">
        <v>5</v>
      </c>
      <c r="AD1176">
        <v>5</v>
      </c>
      <c r="AE1176">
        <v>5</v>
      </c>
      <c r="AF1176">
        <v>5</v>
      </c>
      <c r="AG1176">
        <v>5</v>
      </c>
      <c r="AH1176">
        <v>5</v>
      </c>
      <c r="AI1176">
        <v>3</v>
      </c>
      <c r="AJ1176">
        <v>5</v>
      </c>
      <c r="AK1176" t="s">
        <v>208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AFA96-292A-48F1-88FC-C44D27396ED1}">
  <dimension ref="A1:D25"/>
  <sheetViews>
    <sheetView workbookViewId="0"/>
  </sheetViews>
  <sheetFormatPr defaultRowHeight="15" x14ac:dyDescent="0.25"/>
  <cols>
    <col min="1" max="1" width="13.42578125" bestFit="1" customWidth="1"/>
    <col min="2" max="2" width="24.85546875" bestFit="1" customWidth="1"/>
    <col min="3" max="3" width="22.7109375" bestFit="1" customWidth="1"/>
    <col min="4" max="4" width="22.85546875" bestFit="1" customWidth="1"/>
  </cols>
  <sheetData>
    <row r="1" spans="1:4" ht="18.75" x14ac:dyDescent="0.3">
      <c r="A1" s="5" t="s">
        <v>2877</v>
      </c>
    </row>
    <row r="3" spans="1:4" x14ac:dyDescent="0.25">
      <c r="A3" s="10" t="s">
        <v>2872</v>
      </c>
      <c r="B3" t="s">
        <v>2874</v>
      </c>
      <c r="C3" t="s">
        <v>2875</v>
      </c>
      <c r="D3" t="s">
        <v>2876</v>
      </c>
    </row>
    <row r="4" spans="1:4" x14ac:dyDescent="0.25">
      <c r="A4" s="11" t="s">
        <v>140</v>
      </c>
      <c r="B4">
        <v>93663.409999999989</v>
      </c>
      <c r="C4">
        <v>599</v>
      </c>
      <c r="D4">
        <v>486</v>
      </c>
    </row>
    <row r="5" spans="1:4" x14ac:dyDescent="0.25">
      <c r="A5" s="11" t="s">
        <v>142</v>
      </c>
      <c r="B5">
        <v>1052479.52</v>
      </c>
      <c r="C5">
        <v>2076</v>
      </c>
      <c r="D5">
        <v>1809</v>
      </c>
    </row>
    <row r="6" spans="1:4" x14ac:dyDescent="0.25">
      <c r="A6" s="11" t="s">
        <v>135</v>
      </c>
      <c r="B6">
        <v>387927.32999999996</v>
      </c>
      <c r="C6">
        <v>1103</v>
      </c>
      <c r="D6">
        <v>1130</v>
      </c>
    </row>
    <row r="7" spans="1:4" x14ac:dyDescent="0.25">
      <c r="A7" s="11" t="s">
        <v>143</v>
      </c>
      <c r="B7">
        <v>325400</v>
      </c>
      <c r="C7">
        <v>1922</v>
      </c>
      <c r="D7">
        <v>1332</v>
      </c>
    </row>
    <row r="8" spans="1:4" x14ac:dyDescent="0.25">
      <c r="A8" s="11" t="s">
        <v>144</v>
      </c>
      <c r="B8">
        <v>2500</v>
      </c>
      <c r="D8">
        <v>25</v>
      </c>
    </row>
    <row r="9" spans="1:4" x14ac:dyDescent="0.25">
      <c r="A9" s="11" t="s">
        <v>145</v>
      </c>
      <c r="B9">
        <v>1400</v>
      </c>
      <c r="C9">
        <v>14</v>
      </c>
      <c r="D9">
        <v>0</v>
      </c>
    </row>
    <row r="10" spans="1:4" x14ac:dyDescent="0.25">
      <c r="A10" s="11" t="s">
        <v>146</v>
      </c>
      <c r="B10">
        <v>27123.45</v>
      </c>
      <c r="C10">
        <v>35</v>
      </c>
      <c r="D10">
        <v>120</v>
      </c>
    </row>
    <row r="11" spans="1:4" x14ac:dyDescent="0.25">
      <c r="A11" s="11" t="s">
        <v>147</v>
      </c>
      <c r="B11">
        <v>417695.4</v>
      </c>
      <c r="C11">
        <v>3355</v>
      </c>
      <c r="D11">
        <v>2853</v>
      </c>
    </row>
    <row r="12" spans="1:4" x14ac:dyDescent="0.25">
      <c r="A12" s="11" t="s">
        <v>148</v>
      </c>
      <c r="B12">
        <v>416916.47</v>
      </c>
      <c r="C12">
        <v>1203</v>
      </c>
      <c r="D12">
        <v>1034</v>
      </c>
    </row>
    <row r="13" spans="1:4" x14ac:dyDescent="0.25">
      <c r="A13" s="11" t="s">
        <v>137</v>
      </c>
      <c r="B13">
        <v>298371.15000000002</v>
      </c>
      <c r="C13">
        <v>703</v>
      </c>
      <c r="D13">
        <v>482</v>
      </c>
    </row>
    <row r="14" spans="1:4" x14ac:dyDescent="0.25">
      <c r="A14" s="11" t="s">
        <v>149</v>
      </c>
      <c r="B14">
        <v>11061.91</v>
      </c>
      <c r="C14">
        <v>32</v>
      </c>
      <c r="D14">
        <v>27</v>
      </c>
    </row>
    <row r="15" spans="1:4" x14ac:dyDescent="0.25">
      <c r="A15" s="11" t="s">
        <v>150</v>
      </c>
      <c r="B15">
        <v>332354.32</v>
      </c>
      <c r="C15">
        <v>1576</v>
      </c>
      <c r="D15">
        <v>1423</v>
      </c>
    </row>
    <row r="16" spans="1:4" x14ac:dyDescent="0.25">
      <c r="A16" s="11" t="s">
        <v>151</v>
      </c>
      <c r="B16">
        <v>103235.73000000001</v>
      </c>
      <c r="C16">
        <v>397</v>
      </c>
      <c r="D16">
        <v>266</v>
      </c>
    </row>
    <row r="17" spans="1:4" x14ac:dyDescent="0.25">
      <c r="A17" s="11" t="s">
        <v>152</v>
      </c>
      <c r="B17">
        <v>12800</v>
      </c>
      <c r="C17">
        <v>44</v>
      </c>
      <c r="D17">
        <v>84</v>
      </c>
    </row>
    <row r="18" spans="1:4" x14ac:dyDescent="0.25">
      <c r="A18" s="11" t="s">
        <v>153</v>
      </c>
      <c r="B18">
        <v>93378</v>
      </c>
      <c r="C18">
        <v>454</v>
      </c>
      <c r="D18">
        <v>178</v>
      </c>
    </row>
    <row r="19" spans="1:4" x14ac:dyDescent="0.25">
      <c r="A19" s="11" t="s">
        <v>154</v>
      </c>
      <c r="B19">
        <v>461448.96000000002</v>
      </c>
      <c r="C19">
        <v>1849</v>
      </c>
      <c r="D19">
        <v>1599</v>
      </c>
    </row>
    <row r="20" spans="1:4" x14ac:dyDescent="0.25">
      <c r="A20" s="11" t="s">
        <v>155</v>
      </c>
      <c r="B20">
        <v>15900</v>
      </c>
      <c r="C20">
        <v>159</v>
      </c>
      <c r="D20">
        <v>0</v>
      </c>
    </row>
    <row r="21" spans="1:4" x14ac:dyDescent="0.25">
      <c r="A21" s="11" t="s">
        <v>141</v>
      </c>
      <c r="B21">
        <v>64900</v>
      </c>
      <c r="C21">
        <v>254</v>
      </c>
      <c r="D21">
        <v>395</v>
      </c>
    </row>
    <row r="22" spans="1:4" x14ac:dyDescent="0.25">
      <c r="A22" s="11" t="s">
        <v>139</v>
      </c>
      <c r="B22">
        <v>142503.85999999999</v>
      </c>
      <c r="C22">
        <v>757</v>
      </c>
      <c r="D22">
        <v>691</v>
      </c>
    </row>
    <row r="23" spans="1:4" x14ac:dyDescent="0.25">
      <c r="A23" s="11" t="s">
        <v>156</v>
      </c>
      <c r="B23">
        <v>174600</v>
      </c>
      <c r="C23">
        <v>847</v>
      </c>
      <c r="D23">
        <v>705</v>
      </c>
    </row>
    <row r="24" spans="1:4" x14ac:dyDescent="0.25">
      <c r="A24" s="11" t="s">
        <v>157</v>
      </c>
      <c r="B24">
        <v>54986.25</v>
      </c>
      <c r="C24">
        <v>294</v>
      </c>
      <c r="D24">
        <v>171</v>
      </c>
    </row>
    <row r="25" spans="1:4" x14ac:dyDescent="0.25">
      <c r="A25" s="11" t="s">
        <v>2873</v>
      </c>
      <c r="B25">
        <v>4490645.76</v>
      </c>
      <c r="C25">
        <v>17673</v>
      </c>
      <c r="D25">
        <v>14810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2A2AE-220A-459F-B8A0-B89CE28B3254}">
  <dimension ref="A1:B7"/>
  <sheetViews>
    <sheetView workbookViewId="0"/>
  </sheetViews>
  <sheetFormatPr defaultRowHeight="15" x14ac:dyDescent="0.25"/>
  <cols>
    <col min="1" max="1" width="14.5703125" bestFit="1" customWidth="1"/>
    <col min="2" max="2" width="16" bestFit="1" customWidth="1"/>
  </cols>
  <sheetData>
    <row r="1" spans="1:2" ht="18.75" x14ac:dyDescent="0.3">
      <c r="A1" s="5" t="s">
        <v>2879</v>
      </c>
    </row>
    <row r="3" spans="1:2" x14ac:dyDescent="0.25">
      <c r="A3" s="10" t="s">
        <v>2872</v>
      </c>
      <c r="B3" t="s">
        <v>2878</v>
      </c>
    </row>
    <row r="4" spans="1:2" x14ac:dyDescent="0.25">
      <c r="A4" s="11" t="s">
        <v>9</v>
      </c>
      <c r="B4">
        <v>65</v>
      </c>
    </row>
    <row r="5" spans="1:2" x14ac:dyDescent="0.25">
      <c r="A5" s="11" t="s">
        <v>24</v>
      </c>
      <c r="B5">
        <v>23</v>
      </c>
    </row>
    <row r="6" spans="1:2" x14ac:dyDescent="0.25">
      <c r="A6" s="11" t="s">
        <v>12</v>
      </c>
      <c r="B6">
        <v>7</v>
      </c>
    </row>
    <row r="7" spans="1:2" x14ac:dyDescent="0.25">
      <c r="A7" s="11" t="s">
        <v>2873</v>
      </c>
      <c r="B7">
        <v>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D1F4-BA5F-4361-8087-09A21D8D4558}">
  <dimension ref="A1:C8"/>
  <sheetViews>
    <sheetView workbookViewId="0"/>
  </sheetViews>
  <sheetFormatPr defaultRowHeight="15" x14ac:dyDescent="0.25"/>
  <cols>
    <col min="1" max="1" width="13.42578125" bestFit="1" customWidth="1"/>
    <col min="2" max="2" width="18" bestFit="1" customWidth="1"/>
    <col min="3" max="3" width="16.28515625" bestFit="1" customWidth="1"/>
  </cols>
  <sheetData>
    <row r="1" spans="1:3" ht="18.75" x14ac:dyDescent="0.3">
      <c r="A1" s="5" t="s">
        <v>2882</v>
      </c>
    </row>
    <row r="3" spans="1:3" x14ac:dyDescent="0.25">
      <c r="A3" s="10" t="s">
        <v>2872</v>
      </c>
      <c r="B3" t="s">
        <v>2880</v>
      </c>
      <c r="C3" t="s">
        <v>2881</v>
      </c>
    </row>
    <row r="4" spans="1:3" x14ac:dyDescent="0.25">
      <c r="A4" s="11" t="s">
        <v>215</v>
      </c>
      <c r="B4">
        <v>2171</v>
      </c>
      <c r="C4">
        <v>137</v>
      </c>
    </row>
    <row r="5" spans="1:3" x14ac:dyDescent="0.25">
      <c r="A5" s="11" t="s">
        <v>212</v>
      </c>
      <c r="B5">
        <v>6941</v>
      </c>
      <c r="C5">
        <v>318</v>
      </c>
    </row>
    <row r="6" spans="1:3" x14ac:dyDescent="0.25">
      <c r="A6" s="11" t="s">
        <v>213</v>
      </c>
      <c r="B6">
        <v>6368</v>
      </c>
      <c r="C6">
        <v>293</v>
      </c>
    </row>
    <row r="7" spans="1:3" x14ac:dyDescent="0.25">
      <c r="A7" s="11" t="s">
        <v>214</v>
      </c>
      <c r="B7">
        <v>1857</v>
      </c>
      <c r="C7">
        <v>82</v>
      </c>
    </row>
    <row r="8" spans="1:3" x14ac:dyDescent="0.25">
      <c r="A8" s="11" t="s">
        <v>2873</v>
      </c>
      <c r="B8">
        <v>17337</v>
      </c>
      <c r="C8">
        <v>830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4586-7B1E-4329-AED9-97E038D9BF5C}">
  <dimension ref="A1:C8"/>
  <sheetViews>
    <sheetView workbookViewId="0"/>
  </sheetViews>
  <sheetFormatPr defaultRowHeight="15" x14ac:dyDescent="0.25"/>
  <cols>
    <col min="1" max="1" width="13.42578125" bestFit="1" customWidth="1"/>
    <col min="2" max="2" width="18" bestFit="1" customWidth="1"/>
    <col min="3" max="3" width="16.28515625" bestFit="1" customWidth="1"/>
  </cols>
  <sheetData>
    <row r="1" spans="1:3" ht="18.75" x14ac:dyDescent="0.3">
      <c r="A1" s="5" t="s">
        <v>2883</v>
      </c>
    </row>
    <row r="3" spans="1:3" x14ac:dyDescent="0.25">
      <c r="A3" s="10" t="s">
        <v>2872</v>
      </c>
      <c r="B3" t="s">
        <v>2880</v>
      </c>
      <c r="C3" t="s">
        <v>2881</v>
      </c>
    </row>
    <row r="4" spans="1:3" x14ac:dyDescent="0.25">
      <c r="A4" s="11" t="s">
        <v>215</v>
      </c>
      <c r="B4">
        <v>1909</v>
      </c>
      <c r="C4">
        <v>124</v>
      </c>
    </row>
    <row r="5" spans="1:3" x14ac:dyDescent="0.25">
      <c r="A5" s="11" t="s">
        <v>212</v>
      </c>
      <c r="B5">
        <v>4976</v>
      </c>
      <c r="C5">
        <v>294</v>
      </c>
    </row>
    <row r="6" spans="1:3" x14ac:dyDescent="0.25">
      <c r="A6" s="11" t="s">
        <v>213</v>
      </c>
      <c r="B6">
        <v>6163</v>
      </c>
      <c r="C6">
        <v>313</v>
      </c>
    </row>
    <row r="7" spans="1:3" x14ac:dyDescent="0.25">
      <c r="A7" s="11" t="s">
        <v>214</v>
      </c>
      <c r="B7">
        <v>1686</v>
      </c>
      <c r="C7">
        <v>94</v>
      </c>
    </row>
    <row r="8" spans="1:3" x14ac:dyDescent="0.25">
      <c r="A8" s="11" t="s">
        <v>2873</v>
      </c>
      <c r="B8">
        <v>14734</v>
      </c>
      <c r="C8">
        <v>825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D39CB-A746-4785-9E71-92EDFB71AA95}">
  <dimension ref="A1:I4"/>
  <sheetViews>
    <sheetView workbookViewId="0"/>
  </sheetViews>
  <sheetFormatPr defaultRowHeight="15" x14ac:dyDescent="0.25"/>
  <cols>
    <col min="1" max="1" width="28.140625" bestFit="1" customWidth="1"/>
    <col min="2" max="2" width="24.7109375" bestFit="1" customWidth="1"/>
    <col min="3" max="3" width="21.85546875" bestFit="1" customWidth="1"/>
    <col min="4" max="4" width="27.5703125" bestFit="1" customWidth="1"/>
    <col min="5" max="5" width="21.5703125" bestFit="1" customWidth="1"/>
    <col min="6" max="6" width="20.85546875" bestFit="1" customWidth="1"/>
    <col min="7" max="7" width="22.5703125" bestFit="1" customWidth="1"/>
    <col min="8" max="8" width="24.7109375" bestFit="1" customWidth="1"/>
    <col min="9" max="9" width="23.140625" bestFit="1" customWidth="1"/>
  </cols>
  <sheetData>
    <row r="1" spans="1:9" ht="18.75" x14ac:dyDescent="0.3">
      <c r="A1" s="5" t="s">
        <v>2893</v>
      </c>
    </row>
    <row r="3" spans="1:9" x14ac:dyDescent="0.25">
      <c r="A3" t="s">
        <v>2884</v>
      </c>
      <c r="B3" t="s">
        <v>2885</v>
      </c>
      <c r="C3" t="s">
        <v>2886</v>
      </c>
      <c r="D3" t="s">
        <v>2887</v>
      </c>
      <c r="E3" t="s">
        <v>2888</v>
      </c>
      <c r="F3" t="s">
        <v>2889</v>
      </c>
      <c r="G3" t="s">
        <v>2890</v>
      </c>
      <c r="H3" t="s">
        <v>2891</v>
      </c>
      <c r="I3" t="s">
        <v>2892</v>
      </c>
    </row>
    <row r="4" spans="1:9" x14ac:dyDescent="0.25">
      <c r="A4">
        <v>798.48715443053686</v>
      </c>
      <c r="B4">
        <v>811.3338839265308</v>
      </c>
      <c r="C4">
        <v>801.70926230632097</v>
      </c>
      <c r="D4">
        <v>788.83723906812111</v>
      </c>
      <c r="E4">
        <v>784.20545532898473</v>
      </c>
      <c r="F4">
        <v>764.63499229528634</v>
      </c>
      <c r="G4">
        <v>722.34196742799634</v>
      </c>
      <c r="H4">
        <v>709.31276289070365</v>
      </c>
      <c r="I4">
        <v>1171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171C7BF-3D67-4270-96C7-B8CCE9F59074}">
  <ds:schemaRefs/>
</ds:datastoreItem>
</file>

<file path=customXml/itemProps2.xml><?xml version="1.0" encoding="utf-8"?>
<ds:datastoreItem xmlns:ds="http://schemas.openxmlformats.org/officeDocument/2006/customXml" ds:itemID="{1C7C0EA7-280B-4994-8F8A-523A2E931C44}">
  <ds:schemaRefs/>
</ds:datastoreItem>
</file>

<file path=customXml/itemProps3.xml><?xml version="1.0" encoding="utf-8"?>
<ds:datastoreItem xmlns:ds="http://schemas.openxmlformats.org/officeDocument/2006/customXml" ds:itemID="{A586A07D-29C0-4A30-B841-E6990CD6713E}">
  <ds:schemaRefs/>
</ds:datastoreItem>
</file>

<file path=customXml/itemProps4.xml><?xml version="1.0" encoding="utf-8"?>
<ds:datastoreItem xmlns:ds="http://schemas.openxmlformats.org/officeDocument/2006/customXml" ds:itemID="{45CB8735-131C-42D2-BB94-BA13DEADAC30}">
  <ds:schemaRefs/>
</ds:datastoreItem>
</file>

<file path=customXml/itemProps5.xml><?xml version="1.0" encoding="utf-8"?>
<ds:datastoreItem xmlns:ds="http://schemas.openxmlformats.org/officeDocument/2006/customXml" ds:itemID="{D4D10D89-9241-419F-B609-5EF1260F0F98}">
  <ds:schemaRefs/>
</ds:datastoreItem>
</file>

<file path=customXml/itemProps6.xml><?xml version="1.0" encoding="utf-8"?>
<ds:datastoreItem xmlns:ds="http://schemas.openxmlformats.org/officeDocument/2006/customXml" ds:itemID="{8DEBEAEE-C5E5-4955-9CCF-041F35DC50FD}">
  <ds:schemaRefs/>
</ds:datastoreItem>
</file>

<file path=customXml/itemProps7.xml><?xml version="1.0" encoding="utf-8"?>
<ds:datastoreItem xmlns:ds="http://schemas.openxmlformats.org/officeDocument/2006/customXml" ds:itemID="{38563DD1-BB19-4C46-B86C-ECFE0F2CB5E4}">
  <ds:schemaRefs/>
</ds:datastoreItem>
</file>

<file path=customXml/itemProps8.xml><?xml version="1.0" encoding="utf-8"?>
<ds:datastoreItem xmlns:ds="http://schemas.openxmlformats.org/officeDocument/2006/customXml" ds:itemID="{01A29D17-0FFE-43A6-BDD4-FBA8C67BCD78}">
  <ds:schemaRefs/>
</ds:datastoreItem>
</file>

<file path=customXml/itemProps9.xml><?xml version="1.0" encoding="utf-8"?>
<ds:datastoreItem xmlns:ds="http://schemas.openxmlformats.org/officeDocument/2006/customXml" ds:itemID="{984CACDF-B776-49A6-AA20-F91C70F9A328}">
  <ds:schemaRefs/>
</ds:datastoreItem>
</file>

<file path=customXml/itemProps10.xml><?xml version="1.0" encoding="utf-8"?>
<ds:datastoreItem xmlns:ds="http://schemas.openxmlformats.org/officeDocument/2006/customXml" ds:itemID="{44B0D002-8316-4D89-BAD9-72FCA70795DB}">
  <ds:schemaRefs/>
</ds:datastoreItem>
</file>

<file path=customXml/itemProps11.xml><?xml version="1.0" encoding="utf-8"?>
<ds:datastoreItem xmlns:ds="http://schemas.openxmlformats.org/officeDocument/2006/customXml" ds:itemID="{FDD83A15-CE16-4A73-A9EF-3BBDAECD19B7}">
  <ds:schemaRefs/>
</ds:datastoreItem>
</file>

<file path=customXml/itemProps12.xml><?xml version="1.0" encoding="utf-8"?>
<ds:datastoreItem xmlns:ds="http://schemas.openxmlformats.org/officeDocument/2006/customXml" ds:itemID="{63811C88-DE10-4353-B4FD-650F2E733779}">
  <ds:schemaRefs/>
</ds:datastoreItem>
</file>

<file path=customXml/itemProps13.xml><?xml version="1.0" encoding="utf-8"?>
<ds:datastoreItem xmlns:ds="http://schemas.openxmlformats.org/officeDocument/2006/customXml" ds:itemID="{2990BE86-31AB-41A1-8615-C50FED1606EB}">
  <ds:schemaRefs/>
</ds:datastoreItem>
</file>

<file path=customXml/itemProps14.xml><?xml version="1.0" encoding="utf-8"?>
<ds:datastoreItem xmlns:ds="http://schemas.openxmlformats.org/officeDocument/2006/customXml" ds:itemID="{8189507B-2D82-4471-AFD6-298EFA75CAEE}">
  <ds:schemaRefs/>
</ds:datastoreItem>
</file>

<file path=customXml/itemProps15.xml><?xml version="1.0" encoding="utf-8"?>
<ds:datastoreItem xmlns:ds="http://schemas.openxmlformats.org/officeDocument/2006/customXml" ds:itemID="{65CDB1EA-264C-4384-AE37-02B66C204936}">
  <ds:schemaRefs>
    <ds:schemaRef ds:uri="http://schemas.microsoft.com/DataMashup"/>
  </ds:schemaRefs>
</ds:datastoreItem>
</file>

<file path=customXml/itemProps16.xml><?xml version="1.0" encoding="utf-8"?>
<ds:datastoreItem xmlns:ds="http://schemas.openxmlformats.org/officeDocument/2006/customXml" ds:itemID="{036CEC9C-6C2B-44AC-8C9A-CD9C7DEC39A2}">
  <ds:schemaRefs/>
</ds:datastoreItem>
</file>

<file path=customXml/itemProps17.xml><?xml version="1.0" encoding="utf-8"?>
<ds:datastoreItem xmlns:ds="http://schemas.openxmlformats.org/officeDocument/2006/customXml" ds:itemID="{CC44F267-4D17-41A7-AF6A-461C595F9D4A}">
  <ds:schemaRefs/>
</ds:datastoreItem>
</file>

<file path=customXml/itemProps18.xml><?xml version="1.0" encoding="utf-8"?>
<ds:datastoreItem xmlns:ds="http://schemas.openxmlformats.org/officeDocument/2006/customXml" ds:itemID="{46203D71-256B-47C1-8A2B-6CB5AEC8DAF2}">
  <ds:schemaRefs/>
</ds:datastoreItem>
</file>

<file path=customXml/itemProps19.xml><?xml version="1.0" encoding="utf-8"?>
<ds:datastoreItem xmlns:ds="http://schemas.openxmlformats.org/officeDocument/2006/customXml" ds:itemID="{E5F5255E-8891-4ACD-A692-22741FADC7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Executive Overview</vt:lpstr>
      <vt:lpstr>Course-Level Impact</vt:lpstr>
      <vt:lpstr>OER Student Perceptions</vt:lpstr>
      <vt:lpstr>'OER Student Perceptions'!Print_Area</vt:lpstr>
    </vt:vector>
  </TitlesOfParts>
  <Company>Midlands Technical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L. Huff</dc:creator>
  <cp:lastModifiedBy>Erica L. Huff</cp:lastModifiedBy>
  <cp:lastPrinted>2026-06-08T15:11:58Z</cp:lastPrinted>
  <dcterms:created xsi:type="dcterms:W3CDTF">2026-06-05T13:15:49Z</dcterms:created>
  <dcterms:modified xsi:type="dcterms:W3CDTF">2026-06-08T18:24:01Z</dcterms:modified>
</cp:coreProperties>
</file>