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triz.asenjo\Desktop\Materiales Edix nuevos\Lab 3\Lab_3\"/>
    </mc:Choice>
  </mc:AlternateContent>
  <xr:revisionPtr revIDLastSave="0" documentId="13_ncr:1_{B13D1687-47B6-4564-B1AC-CA775D6276EE}" xr6:coauthVersionLast="47" xr6:coauthVersionMax="47" xr10:uidLastSave="{00000000-0000-0000-0000-000000000000}"/>
  <bookViews>
    <workbookView xWindow="-108" yWindow="-108" windowWidth="23256" windowHeight="12720" tabRatio="642" firstSheet="7" activeTab="7" xr2:uid="{00000000-000D-0000-FFFF-FFFF00000000}"/>
  </bookViews>
  <sheets>
    <sheet name="1. BBDD inicial" sheetId="38" r:id="rId1"/>
    <sheet name="2. Descriptivos" sheetId="42" r:id="rId2"/>
    <sheet name="2. Descriptivos_gráficos" sheetId="49" r:id="rId3"/>
    <sheet name="2. Estacionalidad" sheetId="50" r:id="rId4"/>
    <sheet name="3. BBDD transformada" sheetId="40" r:id="rId5"/>
    <sheet name="4. Prueba modelo" sheetId="48" r:id="rId6"/>
    <sheet name="5. Salida del modelo regresión" sheetId="44" r:id="rId7"/>
    <sheet name="6. Modelo MMM resuelto" sheetId="36" r:id="rId8"/>
    <sheet name="Sheet1" sheetId="51" r:id="rId9"/>
  </sheets>
  <externalReferences>
    <externalReference r:id="rId10"/>
  </externalReferences>
  <definedNames>
    <definedName name="bxd">[1]Hoja1!$U$8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9" i="36" l="1"/>
  <c r="AO12" i="36"/>
  <c r="AO13" i="36"/>
  <c r="AJ5" i="36"/>
  <c r="V6" i="36"/>
  <c r="AH9" i="36"/>
  <c r="V9" i="36"/>
  <c r="K4" i="40" l="1"/>
  <c r="J4" i="40"/>
  <c r="I4" i="40"/>
  <c r="H4" i="40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3" i="40"/>
  <c r="H2" i="40"/>
  <c r="J15" i="50"/>
  <c r="J14" i="50"/>
  <c r="T18" i="49"/>
  <c r="T22" i="49"/>
  <c r="T11" i="49"/>
  <c r="T7" i="49"/>
  <c r="T6" i="49"/>
  <c r="I3" i="42"/>
  <c r="G11" i="42"/>
  <c r="F3" i="42"/>
  <c r="E3" i="42"/>
  <c r="D11" i="42"/>
  <c r="D3" i="42"/>
  <c r="C11" i="42"/>
  <c r="C10" i="42"/>
  <c r="C3" i="42"/>
  <c r="J25" i="50"/>
  <c r="J24" i="50"/>
  <c r="J23" i="50"/>
  <c r="J22" i="50"/>
  <c r="J21" i="50"/>
  <c r="J20" i="50"/>
  <c r="J19" i="50"/>
  <c r="J18" i="50"/>
  <c r="J17" i="50"/>
  <c r="J16" i="50"/>
  <c r="I11" i="50"/>
  <c r="H11" i="50"/>
  <c r="G11" i="50"/>
  <c r="F11" i="50"/>
  <c r="E11" i="50"/>
  <c r="D11" i="50"/>
  <c r="C11" i="50"/>
  <c r="G10" i="50"/>
  <c r="I9" i="50"/>
  <c r="H9" i="50"/>
  <c r="G9" i="50"/>
  <c r="F9" i="50"/>
  <c r="E9" i="50"/>
  <c r="D9" i="50"/>
  <c r="C9" i="50"/>
  <c r="I8" i="50"/>
  <c r="H8" i="50"/>
  <c r="G8" i="50"/>
  <c r="F8" i="50"/>
  <c r="E8" i="50"/>
  <c r="D8" i="50"/>
  <c r="C8" i="50"/>
  <c r="I7" i="50"/>
  <c r="H7" i="50"/>
  <c r="G7" i="50"/>
  <c r="F7" i="50"/>
  <c r="E7" i="50"/>
  <c r="D7" i="50"/>
  <c r="C7" i="50"/>
  <c r="I6" i="50"/>
  <c r="H6" i="50"/>
  <c r="G6" i="50"/>
  <c r="F6" i="50"/>
  <c r="E6" i="50"/>
  <c r="D6" i="50"/>
  <c r="C6" i="50"/>
  <c r="I5" i="50"/>
  <c r="H5" i="50"/>
  <c r="G5" i="50"/>
  <c r="F5" i="50"/>
  <c r="E5" i="50"/>
  <c r="D5" i="50"/>
  <c r="C5" i="50"/>
  <c r="I4" i="50"/>
  <c r="H4" i="50"/>
  <c r="G4" i="50"/>
  <c r="F4" i="50"/>
  <c r="E4" i="50"/>
  <c r="D4" i="50"/>
  <c r="C4" i="50"/>
  <c r="I3" i="50"/>
  <c r="I10" i="50" s="1"/>
  <c r="H3" i="50"/>
  <c r="H10" i="50" s="1"/>
  <c r="G3" i="50"/>
  <c r="F3" i="50"/>
  <c r="F10" i="50" s="1"/>
  <c r="E3" i="50"/>
  <c r="E10" i="50" s="1"/>
  <c r="D3" i="50"/>
  <c r="D10" i="50" s="1"/>
  <c r="C3" i="50"/>
  <c r="C10" i="50" s="1"/>
  <c r="J15" i="42"/>
  <c r="J14" i="42"/>
  <c r="H3" i="42"/>
  <c r="G3" i="42"/>
  <c r="U82" i="49"/>
  <c r="T82" i="49"/>
  <c r="T52" i="49"/>
  <c r="T35" i="49"/>
  <c r="I11" i="49"/>
  <c r="H11" i="49"/>
  <c r="G11" i="49"/>
  <c r="F11" i="49"/>
  <c r="E11" i="49"/>
  <c r="D11" i="49"/>
  <c r="C11" i="49"/>
  <c r="I9" i="49"/>
  <c r="H9" i="49"/>
  <c r="G9" i="49"/>
  <c r="F9" i="49"/>
  <c r="T61" i="49" s="1"/>
  <c r="E9" i="49"/>
  <c r="T44" i="49" s="1"/>
  <c r="D9" i="49"/>
  <c r="T27" i="49" s="1"/>
  <c r="C9" i="49"/>
  <c r="I8" i="49"/>
  <c r="H8" i="49"/>
  <c r="G8" i="49"/>
  <c r="F8" i="49"/>
  <c r="E8" i="49"/>
  <c r="T43" i="49" s="1"/>
  <c r="D8" i="49"/>
  <c r="C8" i="49"/>
  <c r="I7" i="49"/>
  <c r="H7" i="49"/>
  <c r="G7" i="49"/>
  <c r="F7" i="49"/>
  <c r="E7" i="49"/>
  <c r="D7" i="49"/>
  <c r="T25" i="49" s="1"/>
  <c r="C7" i="49"/>
  <c r="I6" i="49"/>
  <c r="H6" i="49"/>
  <c r="G6" i="49"/>
  <c r="F6" i="49"/>
  <c r="E6" i="49"/>
  <c r="D6" i="49"/>
  <c r="C6" i="49"/>
  <c r="T8" i="49" s="1"/>
  <c r="I5" i="49"/>
  <c r="H5" i="49"/>
  <c r="G5" i="49"/>
  <c r="F5" i="49"/>
  <c r="T57" i="49" s="1"/>
  <c r="E5" i="49"/>
  <c r="D5" i="49"/>
  <c r="C5" i="49"/>
  <c r="I4" i="49"/>
  <c r="H4" i="49"/>
  <c r="G4" i="49"/>
  <c r="F4" i="49"/>
  <c r="E4" i="49"/>
  <c r="T39" i="49" s="1"/>
  <c r="D4" i="49"/>
  <c r="C4" i="49"/>
  <c r="I3" i="49"/>
  <c r="H3" i="49"/>
  <c r="H10" i="49" s="1"/>
  <c r="G3" i="49"/>
  <c r="G10" i="49" s="1"/>
  <c r="F3" i="49"/>
  <c r="E3" i="49"/>
  <c r="D3" i="49"/>
  <c r="C3" i="49"/>
  <c r="J25" i="42"/>
  <c r="J16" i="42"/>
  <c r="J17" i="42"/>
  <c r="J18" i="42"/>
  <c r="J19" i="42"/>
  <c r="J20" i="42"/>
  <c r="J21" i="42"/>
  <c r="J22" i="42"/>
  <c r="J23" i="42"/>
  <c r="J24" i="42"/>
  <c r="AD10" i="36"/>
  <c r="AD11" i="36"/>
  <c r="AD12" i="36"/>
  <c r="AD13" i="36"/>
  <c r="AD14" i="36"/>
  <c r="AD15" i="36"/>
  <c r="AD16" i="36"/>
  <c r="AD17" i="36"/>
  <c r="AD18" i="36"/>
  <c r="AD19" i="36"/>
  <c r="AD20" i="36"/>
  <c r="AD21" i="36"/>
  <c r="AD22" i="36"/>
  <c r="AD23" i="36"/>
  <c r="AD24" i="36"/>
  <c r="AD25" i="36"/>
  <c r="AD26" i="36"/>
  <c r="AD27" i="36"/>
  <c r="AD28" i="36"/>
  <c r="AD29" i="36"/>
  <c r="AD30" i="36"/>
  <c r="AD31" i="36"/>
  <c r="AD32" i="36"/>
  <c r="AD33" i="36"/>
  <c r="AD34" i="36"/>
  <c r="AD35" i="36"/>
  <c r="AD36" i="36"/>
  <c r="AD37" i="36"/>
  <c r="AD38" i="36"/>
  <c r="AD39" i="36"/>
  <c r="AD40" i="36"/>
  <c r="AD41" i="36"/>
  <c r="AD42" i="36"/>
  <c r="AD43" i="36"/>
  <c r="AD44" i="36"/>
  <c r="AD45" i="36"/>
  <c r="AD46" i="36"/>
  <c r="AD47" i="36"/>
  <c r="AD48" i="36"/>
  <c r="AD49" i="36"/>
  <c r="AD50" i="36"/>
  <c r="AD51" i="36"/>
  <c r="AD52" i="36"/>
  <c r="AD53" i="36"/>
  <c r="AD54" i="36"/>
  <c r="AD55" i="36"/>
  <c r="AD56" i="36"/>
  <c r="AD57" i="36"/>
  <c r="AD58" i="36"/>
  <c r="AD59" i="36"/>
  <c r="AD60" i="36"/>
  <c r="AD61" i="36"/>
  <c r="AD62" i="36"/>
  <c r="AD63" i="36"/>
  <c r="AD64" i="36"/>
  <c r="AD65" i="36"/>
  <c r="AD66" i="36"/>
  <c r="AD67" i="36"/>
  <c r="AD68" i="36"/>
  <c r="AD69" i="36"/>
  <c r="AD70" i="36"/>
  <c r="AD71" i="36"/>
  <c r="AD72" i="36"/>
  <c r="AD73" i="36"/>
  <c r="AD74" i="36"/>
  <c r="AD75" i="36"/>
  <c r="AD76" i="36"/>
  <c r="AD77" i="36"/>
  <c r="AD78" i="36"/>
  <c r="AD79" i="36"/>
  <c r="AD80" i="36"/>
  <c r="AD81" i="36"/>
  <c r="AD82" i="36"/>
  <c r="AD83" i="36"/>
  <c r="AD84" i="36"/>
  <c r="AD85" i="36"/>
  <c r="AD86" i="36"/>
  <c r="AD87" i="36"/>
  <c r="AD88" i="36"/>
  <c r="AD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2" i="36"/>
  <c r="AC23" i="36"/>
  <c r="AC24" i="36"/>
  <c r="AC25" i="36"/>
  <c r="AC26" i="36"/>
  <c r="AC27" i="36"/>
  <c r="AC28" i="36"/>
  <c r="AC29" i="36"/>
  <c r="AC30" i="36"/>
  <c r="AC31" i="36"/>
  <c r="AC32" i="36"/>
  <c r="AC33" i="36"/>
  <c r="AC34" i="36"/>
  <c r="AC35" i="36"/>
  <c r="AC36" i="36"/>
  <c r="AC37" i="36"/>
  <c r="AC38" i="36"/>
  <c r="AC39" i="36"/>
  <c r="AC40" i="36"/>
  <c r="AC41" i="36"/>
  <c r="AC42" i="36"/>
  <c r="AC43" i="36"/>
  <c r="AC44" i="36"/>
  <c r="AC45" i="36"/>
  <c r="AC46" i="36"/>
  <c r="AC47" i="36"/>
  <c r="AC48" i="36"/>
  <c r="AC49" i="36"/>
  <c r="AC50" i="36"/>
  <c r="AC51" i="36"/>
  <c r="AC52" i="36"/>
  <c r="AC53" i="36"/>
  <c r="AC54" i="36"/>
  <c r="AC55" i="36"/>
  <c r="AC56" i="36"/>
  <c r="AC57" i="36"/>
  <c r="AC58" i="36"/>
  <c r="AC59" i="36"/>
  <c r="AC60" i="36"/>
  <c r="AC61" i="36"/>
  <c r="AC62" i="36"/>
  <c r="AC63" i="36"/>
  <c r="AC64" i="36"/>
  <c r="AC65" i="36"/>
  <c r="AC66" i="36"/>
  <c r="AC67" i="36"/>
  <c r="AC68" i="36"/>
  <c r="AC69" i="36"/>
  <c r="AC70" i="36"/>
  <c r="AC71" i="36"/>
  <c r="AC72" i="36"/>
  <c r="AC73" i="36"/>
  <c r="AC74" i="36"/>
  <c r="AC75" i="36"/>
  <c r="AC76" i="36"/>
  <c r="AC77" i="36"/>
  <c r="AC78" i="36"/>
  <c r="AC79" i="36"/>
  <c r="AC80" i="36"/>
  <c r="AC81" i="36"/>
  <c r="AC82" i="36"/>
  <c r="AC83" i="36"/>
  <c r="AC84" i="36"/>
  <c r="AC85" i="36"/>
  <c r="AC86" i="36"/>
  <c r="AC87" i="36"/>
  <c r="AC88" i="36"/>
  <c r="AC9" i="36"/>
  <c r="AB10" i="36"/>
  <c r="AB11" i="36"/>
  <c r="AB12" i="36"/>
  <c r="AB13" i="36"/>
  <c r="AB14" i="36"/>
  <c r="AB15" i="36"/>
  <c r="AB16" i="36"/>
  <c r="AB17" i="36"/>
  <c r="AB18" i="36"/>
  <c r="AB19" i="36"/>
  <c r="AB20" i="36"/>
  <c r="AB21" i="36"/>
  <c r="AB22" i="36"/>
  <c r="AB23" i="36"/>
  <c r="AB24" i="36"/>
  <c r="AB25" i="36"/>
  <c r="AB26" i="36"/>
  <c r="AB27" i="36"/>
  <c r="AB28" i="36"/>
  <c r="AB29" i="36"/>
  <c r="AB30" i="36"/>
  <c r="AB31" i="36"/>
  <c r="AB32" i="36"/>
  <c r="AB33" i="36"/>
  <c r="AB34" i="36"/>
  <c r="AB35" i="36"/>
  <c r="AB36" i="36"/>
  <c r="AB37" i="36"/>
  <c r="AB38" i="36"/>
  <c r="AB39" i="36"/>
  <c r="AB40" i="36"/>
  <c r="AB41" i="36"/>
  <c r="AB42" i="36"/>
  <c r="AB43" i="36"/>
  <c r="AB44" i="36"/>
  <c r="AB45" i="36"/>
  <c r="AB46" i="36"/>
  <c r="AB47" i="36"/>
  <c r="AB48" i="36"/>
  <c r="AB49" i="36"/>
  <c r="AB50" i="36"/>
  <c r="AB51" i="36"/>
  <c r="AB52" i="36"/>
  <c r="AB53" i="36"/>
  <c r="AB54" i="36"/>
  <c r="AB55" i="36"/>
  <c r="AB56" i="36"/>
  <c r="AB57" i="36"/>
  <c r="AB58" i="36"/>
  <c r="AB59" i="36"/>
  <c r="AB60" i="36"/>
  <c r="AB61" i="36"/>
  <c r="AB62" i="36"/>
  <c r="AB63" i="36"/>
  <c r="AB64" i="36"/>
  <c r="AB65" i="36"/>
  <c r="AB66" i="36"/>
  <c r="AB67" i="36"/>
  <c r="AB68" i="36"/>
  <c r="AB69" i="36"/>
  <c r="AB70" i="36"/>
  <c r="AB71" i="36"/>
  <c r="AB72" i="36"/>
  <c r="AB73" i="36"/>
  <c r="AB74" i="36"/>
  <c r="AB75" i="36"/>
  <c r="AB76" i="36"/>
  <c r="AB77" i="36"/>
  <c r="AB78" i="36"/>
  <c r="AB79" i="36"/>
  <c r="AB80" i="36"/>
  <c r="AB81" i="36"/>
  <c r="AB82" i="36"/>
  <c r="AB83" i="36"/>
  <c r="AB84" i="36"/>
  <c r="AB85" i="36"/>
  <c r="AB86" i="36"/>
  <c r="AB87" i="36"/>
  <c r="AB88" i="36"/>
  <c r="AB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AA22" i="36"/>
  <c r="AA23" i="36"/>
  <c r="AA24" i="36"/>
  <c r="AA25" i="36"/>
  <c r="AA26" i="36"/>
  <c r="AA27" i="36"/>
  <c r="AA28" i="36"/>
  <c r="AA29" i="36"/>
  <c r="AA30" i="36"/>
  <c r="AA31" i="36"/>
  <c r="AA32" i="36"/>
  <c r="AA33" i="36"/>
  <c r="AA34" i="36"/>
  <c r="AA35" i="36"/>
  <c r="AA36" i="36"/>
  <c r="AA37" i="36"/>
  <c r="AA38" i="36"/>
  <c r="AA39" i="36"/>
  <c r="AA40" i="36"/>
  <c r="AA41" i="36"/>
  <c r="AA42" i="36"/>
  <c r="AA43" i="36"/>
  <c r="AA44" i="36"/>
  <c r="AA45" i="36"/>
  <c r="AA46" i="36"/>
  <c r="AA47" i="36"/>
  <c r="AA48" i="36"/>
  <c r="AA49" i="36"/>
  <c r="AA50" i="36"/>
  <c r="AA51" i="36"/>
  <c r="AA52" i="36"/>
  <c r="AA53" i="36"/>
  <c r="AA54" i="36"/>
  <c r="AA55" i="36"/>
  <c r="AA56" i="36"/>
  <c r="AA57" i="36"/>
  <c r="AA58" i="36"/>
  <c r="AA59" i="36"/>
  <c r="AA60" i="36"/>
  <c r="AA61" i="36"/>
  <c r="AA62" i="36"/>
  <c r="AA63" i="36"/>
  <c r="AA64" i="36"/>
  <c r="AA65" i="36"/>
  <c r="AA66" i="36"/>
  <c r="AA67" i="36"/>
  <c r="AA68" i="36"/>
  <c r="AA69" i="36"/>
  <c r="AA70" i="36"/>
  <c r="AA71" i="36"/>
  <c r="AA72" i="36"/>
  <c r="AA73" i="36"/>
  <c r="AA74" i="36"/>
  <c r="AA75" i="36"/>
  <c r="AA76" i="36"/>
  <c r="AA77" i="36"/>
  <c r="AA78" i="36"/>
  <c r="AA79" i="36"/>
  <c r="AA80" i="36"/>
  <c r="AA81" i="36"/>
  <c r="AA82" i="36"/>
  <c r="AA83" i="36"/>
  <c r="AA84" i="36"/>
  <c r="AA85" i="36"/>
  <c r="AA86" i="36"/>
  <c r="AA87" i="36"/>
  <c r="AA88" i="36"/>
  <c r="AA9" i="36"/>
  <c r="Z10" i="36"/>
  <c r="Z11" i="36"/>
  <c r="Z12" i="36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3" i="36"/>
  <c r="Z84" i="36"/>
  <c r="Z85" i="36"/>
  <c r="Z86" i="36"/>
  <c r="Z87" i="36"/>
  <c r="Z88" i="36"/>
  <c r="Z9" i="36"/>
  <c r="Y10" i="36"/>
  <c r="Y11" i="36"/>
  <c r="Y12" i="36"/>
  <c r="Y13" i="36"/>
  <c r="Y14" i="36"/>
  <c r="Y15" i="36"/>
  <c r="Y16" i="36"/>
  <c r="Y17" i="36"/>
  <c r="Y18" i="36"/>
  <c r="Y19" i="36"/>
  <c r="Y20" i="36"/>
  <c r="Y21" i="36"/>
  <c r="Y22" i="36"/>
  <c r="Y23" i="36"/>
  <c r="Y24" i="36"/>
  <c r="Y25" i="36"/>
  <c r="Y26" i="36"/>
  <c r="Y27" i="36"/>
  <c r="Y28" i="36"/>
  <c r="Y29" i="36"/>
  <c r="Y30" i="36"/>
  <c r="Y31" i="36"/>
  <c r="Y32" i="36"/>
  <c r="Y33" i="36"/>
  <c r="Y34" i="36"/>
  <c r="Y35" i="36"/>
  <c r="Y36" i="36"/>
  <c r="Y37" i="36"/>
  <c r="Y38" i="36"/>
  <c r="Y39" i="36"/>
  <c r="Y40" i="36"/>
  <c r="Y41" i="36"/>
  <c r="Y42" i="36"/>
  <c r="Y43" i="36"/>
  <c r="Y44" i="36"/>
  <c r="Y45" i="36"/>
  <c r="Y46" i="36"/>
  <c r="Y47" i="36"/>
  <c r="Y48" i="36"/>
  <c r="Y49" i="36"/>
  <c r="Y50" i="36"/>
  <c r="Y51" i="36"/>
  <c r="Y52" i="36"/>
  <c r="Y53" i="36"/>
  <c r="Y54" i="36"/>
  <c r="Y55" i="36"/>
  <c r="Y56" i="36"/>
  <c r="Y57" i="36"/>
  <c r="Y58" i="36"/>
  <c r="Y59" i="36"/>
  <c r="Y60" i="36"/>
  <c r="Y61" i="36"/>
  <c r="Y62" i="36"/>
  <c r="Y63" i="36"/>
  <c r="Y64" i="36"/>
  <c r="Y65" i="36"/>
  <c r="Y66" i="36"/>
  <c r="Y67" i="36"/>
  <c r="Y68" i="36"/>
  <c r="Y69" i="36"/>
  <c r="Y70" i="36"/>
  <c r="Y71" i="36"/>
  <c r="Y72" i="36"/>
  <c r="Y73" i="36"/>
  <c r="Y74" i="36"/>
  <c r="Y75" i="36"/>
  <c r="Y76" i="36"/>
  <c r="Y77" i="36"/>
  <c r="Y78" i="36"/>
  <c r="Y79" i="36"/>
  <c r="Y80" i="36"/>
  <c r="Y81" i="36"/>
  <c r="Y82" i="36"/>
  <c r="Y83" i="36"/>
  <c r="Y84" i="36"/>
  <c r="Y85" i="36"/>
  <c r="Y86" i="36"/>
  <c r="Y87" i="36"/>
  <c r="Y88" i="36"/>
  <c r="Y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X41" i="36"/>
  <c r="X42" i="36"/>
  <c r="X43" i="36"/>
  <c r="X44" i="36"/>
  <c r="X45" i="36"/>
  <c r="X46" i="36"/>
  <c r="X47" i="36"/>
  <c r="X48" i="36"/>
  <c r="X49" i="36"/>
  <c r="X50" i="36"/>
  <c r="X51" i="36"/>
  <c r="X52" i="36"/>
  <c r="X53" i="36"/>
  <c r="X54" i="36"/>
  <c r="X55" i="36"/>
  <c r="X56" i="36"/>
  <c r="X57" i="36"/>
  <c r="X58" i="36"/>
  <c r="X59" i="36"/>
  <c r="X60" i="36"/>
  <c r="X61" i="36"/>
  <c r="X62" i="36"/>
  <c r="X63" i="36"/>
  <c r="X64" i="36"/>
  <c r="X65" i="36"/>
  <c r="X66" i="36"/>
  <c r="X67" i="36"/>
  <c r="X68" i="36"/>
  <c r="X69" i="36"/>
  <c r="X70" i="36"/>
  <c r="X71" i="36"/>
  <c r="X72" i="36"/>
  <c r="X73" i="36"/>
  <c r="X74" i="36"/>
  <c r="X75" i="36"/>
  <c r="X76" i="36"/>
  <c r="X77" i="36"/>
  <c r="X78" i="36"/>
  <c r="X79" i="36"/>
  <c r="X80" i="36"/>
  <c r="X81" i="36"/>
  <c r="X82" i="36"/>
  <c r="X83" i="36"/>
  <c r="X84" i="36"/>
  <c r="X85" i="36"/>
  <c r="X86" i="36"/>
  <c r="X87" i="36"/>
  <c r="X88" i="36"/>
  <c r="X9" i="36"/>
  <c r="W10" i="36"/>
  <c r="W11" i="36"/>
  <c r="W12" i="36"/>
  <c r="W13" i="36"/>
  <c r="W14" i="36"/>
  <c r="W15" i="36"/>
  <c r="W16" i="36"/>
  <c r="W17" i="36"/>
  <c r="W18" i="36"/>
  <c r="W19" i="36"/>
  <c r="W20" i="36"/>
  <c r="W21" i="36"/>
  <c r="W22" i="36"/>
  <c r="W23" i="36"/>
  <c r="W24" i="36"/>
  <c r="W25" i="36"/>
  <c r="W26" i="36"/>
  <c r="W27" i="36"/>
  <c r="W28" i="36"/>
  <c r="W29" i="36"/>
  <c r="W30" i="36"/>
  <c r="W31" i="36"/>
  <c r="W32" i="36"/>
  <c r="W33" i="36"/>
  <c r="W34" i="36"/>
  <c r="W35" i="36"/>
  <c r="W36" i="36"/>
  <c r="W37" i="36"/>
  <c r="W38" i="36"/>
  <c r="W39" i="36"/>
  <c r="W40" i="36"/>
  <c r="W41" i="36"/>
  <c r="W42" i="36"/>
  <c r="W43" i="36"/>
  <c r="W44" i="36"/>
  <c r="W45" i="36"/>
  <c r="W46" i="36"/>
  <c r="W47" i="36"/>
  <c r="W48" i="36"/>
  <c r="W49" i="36"/>
  <c r="W50" i="36"/>
  <c r="W51" i="36"/>
  <c r="W52" i="36"/>
  <c r="W53" i="36"/>
  <c r="W54" i="36"/>
  <c r="W55" i="36"/>
  <c r="W56" i="36"/>
  <c r="W57" i="36"/>
  <c r="W58" i="36"/>
  <c r="W59" i="36"/>
  <c r="W60" i="36"/>
  <c r="W61" i="36"/>
  <c r="W62" i="36"/>
  <c r="W63" i="36"/>
  <c r="W64" i="36"/>
  <c r="W65" i="36"/>
  <c r="W66" i="36"/>
  <c r="W67" i="36"/>
  <c r="W68" i="36"/>
  <c r="W69" i="36"/>
  <c r="W70" i="36"/>
  <c r="W71" i="36"/>
  <c r="W72" i="36"/>
  <c r="W73" i="36"/>
  <c r="W74" i="36"/>
  <c r="W75" i="36"/>
  <c r="W76" i="36"/>
  <c r="W77" i="36"/>
  <c r="W78" i="36"/>
  <c r="W79" i="36"/>
  <c r="W80" i="36"/>
  <c r="W81" i="36"/>
  <c r="W82" i="36"/>
  <c r="W83" i="36"/>
  <c r="W84" i="36"/>
  <c r="W85" i="36"/>
  <c r="W86" i="36"/>
  <c r="W87" i="36"/>
  <c r="W88" i="36"/>
  <c r="W9" i="36"/>
  <c r="V10" i="36"/>
  <c r="V11" i="36"/>
  <c r="AH11" i="36" s="1"/>
  <c r="V12" i="36"/>
  <c r="AH12" i="36" s="1"/>
  <c r="V13" i="36"/>
  <c r="AH13" i="36" s="1"/>
  <c r="V14" i="36"/>
  <c r="AH14" i="36" s="1"/>
  <c r="V15" i="36"/>
  <c r="AH15" i="36" s="1"/>
  <c r="V16" i="36"/>
  <c r="AH16" i="36" s="1"/>
  <c r="V17" i="36"/>
  <c r="AH17" i="36" s="1"/>
  <c r="V18" i="36"/>
  <c r="AH18" i="36" s="1"/>
  <c r="V19" i="36"/>
  <c r="AH19" i="36" s="1"/>
  <c r="V20" i="36"/>
  <c r="AH20" i="36" s="1"/>
  <c r="V21" i="36"/>
  <c r="AH21" i="36" s="1"/>
  <c r="V22" i="36"/>
  <c r="AH22" i="36" s="1"/>
  <c r="V23" i="36"/>
  <c r="V24" i="36"/>
  <c r="AH24" i="36" s="1"/>
  <c r="V25" i="36"/>
  <c r="AH25" i="36" s="1"/>
  <c r="V26" i="36"/>
  <c r="AH26" i="36" s="1"/>
  <c r="V27" i="36"/>
  <c r="AH27" i="36" s="1"/>
  <c r="V28" i="36"/>
  <c r="AH28" i="36" s="1"/>
  <c r="V29" i="36"/>
  <c r="AH29" i="36" s="1"/>
  <c r="V30" i="36"/>
  <c r="AH30" i="36" s="1"/>
  <c r="V31" i="36"/>
  <c r="AH31" i="36" s="1"/>
  <c r="V32" i="36"/>
  <c r="AH32" i="36" s="1"/>
  <c r="V33" i="36"/>
  <c r="AH33" i="36" s="1"/>
  <c r="V34" i="36"/>
  <c r="AH34" i="36" s="1"/>
  <c r="V35" i="36"/>
  <c r="AH35" i="36" s="1"/>
  <c r="V36" i="36"/>
  <c r="AH36" i="36" s="1"/>
  <c r="V37" i="36"/>
  <c r="V38" i="36"/>
  <c r="AH38" i="36" s="1"/>
  <c r="V39" i="36"/>
  <c r="AH39" i="36" s="1"/>
  <c r="V40" i="36"/>
  <c r="AH40" i="36" s="1"/>
  <c r="V41" i="36"/>
  <c r="AH41" i="36" s="1"/>
  <c r="V42" i="36"/>
  <c r="AH42" i="36" s="1"/>
  <c r="V43" i="36"/>
  <c r="AH43" i="36" s="1"/>
  <c r="V44" i="36"/>
  <c r="AH44" i="36" s="1"/>
  <c r="V45" i="36"/>
  <c r="AH45" i="36" s="1"/>
  <c r="V46" i="36"/>
  <c r="AH46" i="36" s="1"/>
  <c r="V47" i="36"/>
  <c r="AH47" i="36" s="1"/>
  <c r="V48" i="36"/>
  <c r="AH48" i="36" s="1"/>
  <c r="V49" i="36"/>
  <c r="AH49" i="36" s="1"/>
  <c r="V50" i="36"/>
  <c r="AH50" i="36" s="1"/>
  <c r="V51" i="36"/>
  <c r="AH51" i="36" s="1"/>
  <c r="V52" i="36"/>
  <c r="AH52" i="36" s="1"/>
  <c r="V53" i="36"/>
  <c r="AH53" i="36" s="1"/>
  <c r="V54" i="36"/>
  <c r="AH54" i="36" s="1"/>
  <c r="V55" i="36"/>
  <c r="AH55" i="36" s="1"/>
  <c r="V56" i="36"/>
  <c r="AH56" i="36" s="1"/>
  <c r="V57" i="36"/>
  <c r="AH57" i="36" s="1"/>
  <c r="V58" i="36"/>
  <c r="AH58" i="36" s="1"/>
  <c r="V59" i="36"/>
  <c r="V60" i="36"/>
  <c r="AH60" i="36" s="1"/>
  <c r="V61" i="36"/>
  <c r="V62" i="36"/>
  <c r="AH62" i="36" s="1"/>
  <c r="V63" i="36"/>
  <c r="AH63" i="36" s="1"/>
  <c r="V64" i="36"/>
  <c r="AH64" i="36" s="1"/>
  <c r="V65" i="36"/>
  <c r="AH65" i="36" s="1"/>
  <c r="V66" i="36"/>
  <c r="AH66" i="36" s="1"/>
  <c r="V67" i="36"/>
  <c r="AH67" i="36" s="1"/>
  <c r="V68" i="36"/>
  <c r="AH68" i="36" s="1"/>
  <c r="V69" i="36"/>
  <c r="V70" i="36"/>
  <c r="AH70" i="36" s="1"/>
  <c r="V71" i="36"/>
  <c r="AH71" i="36" s="1"/>
  <c r="V72" i="36"/>
  <c r="AH72" i="36" s="1"/>
  <c r="V73" i="36"/>
  <c r="AH73" i="36" s="1"/>
  <c r="V74" i="36"/>
  <c r="V75" i="36"/>
  <c r="AH75" i="36" s="1"/>
  <c r="V76" i="36"/>
  <c r="AH76" i="36" s="1"/>
  <c r="V77" i="36"/>
  <c r="AH77" i="36" s="1"/>
  <c r="V78" i="36"/>
  <c r="AH78" i="36" s="1"/>
  <c r="V79" i="36"/>
  <c r="AH79" i="36" s="1"/>
  <c r="V80" i="36"/>
  <c r="AH80" i="36" s="1"/>
  <c r="V81" i="36"/>
  <c r="AH81" i="36" s="1"/>
  <c r="V82" i="36"/>
  <c r="AH82" i="36" s="1"/>
  <c r="V83" i="36"/>
  <c r="AH83" i="36" s="1"/>
  <c r="V84" i="36"/>
  <c r="V85" i="36"/>
  <c r="AH85" i="36" s="1"/>
  <c r="V86" i="36"/>
  <c r="AH86" i="36" s="1"/>
  <c r="V87" i="36"/>
  <c r="AH87" i="36" s="1"/>
  <c r="V88" i="36"/>
  <c r="AH59" i="36" l="1"/>
  <c r="W6" i="36"/>
  <c r="AH88" i="36"/>
  <c r="AH23" i="36"/>
  <c r="AH84" i="36"/>
  <c r="AH69" i="36"/>
  <c r="AH10" i="36"/>
  <c r="V5" i="36"/>
  <c r="AH37" i="36"/>
  <c r="AH61" i="36"/>
  <c r="AH74" i="36"/>
  <c r="I10" i="49"/>
  <c r="T24" i="49"/>
  <c r="T42" i="49"/>
  <c r="T60" i="49"/>
  <c r="T23" i="49"/>
  <c r="T41" i="49"/>
  <c r="T59" i="49"/>
  <c r="C10" i="49"/>
  <c r="T40" i="49"/>
  <c r="T58" i="49"/>
  <c r="D10" i="49"/>
  <c r="E10" i="49"/>
  <c r="T56" i="49"/>
  <c r="F10" i="49"/>
  <c r="T10" i="49"/>
  <c r="T9" i="49"/>
  <c r="T26" i="49"/>
  <c r="I2" i="40" l="1"/>
  <c r="I3" i="40" s="1"/>
  <c r="I5" i="40" s="1"/>
  <c r="I6" i="40" s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J2" i="40" l="1"/>
  <c r="J3" i="40" s="1"/>
  <c r="J5" i="40" s="1"/>
  <c r="J6" i="40" s="1"/>
  <c r="J7" i="40" s="1"/>
  <c r="J8" i="40" s="1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H4" i="42"/>
  <c r="H5" i="42"/>
  <c r="H6" i="42"/>
  <c r="H7" i="42"/>
  <c r="H8" i="42"/>
  <c r="H9" i="42"/>
  <c r="K2" i="40" l="1"/>
  <c r="K3" i="40" s="1"/>
  <c r="K5" i="40" s="1"/>
  <c r="K6" i="40" s="1"/>
  <c r="K7" i="40" s="1"/>
  <c r="K8" i="40" s="1"/>
  <c r="I11" i="42"/>
  <c r="I4" i="42"/>
  <c r="I5" i="42"/>
  <c r="I6" i="42"/>
  <c r="I7" i="42"/>
  <c r="I8" i="42"/>
  <c r="I9" i="42"/>
  <c r="E11" i="42"/>
  <c r="F11" i="42"/>
  <c r="H11" i="42"/>
  <c r="F4" i="42"/>
  <c r="F5" i="42"/>
  <c r="F6" i="42"/>
  <c r="F7" i="42"/>
  <c r="F8" i="42"/>
  <c r="F9" i="42"/>
  <c r="E4" i="42"/>
  <c r="E5" i="42"/>
  <c r="E6" i="42"/>
  <c r="E7" i="42"/>
  <c r="E8" i="42"/>
  <c r="E9" i="42"/>
  <c r="D4" i="42"/>
  <c r="D5" i="42"/>
  <c r="D6" i="42"/>
  <c r="D7" i="42"/>
  <c r="D8" i="42"/>
  <c r="D9" i="42"/>
  <c r="G4" i="42"/>
  <c r="G5" i="42"/>
  <c r="G6" i="42"/>
  <c r="G7" i="42"/>
  <c r="G8" i="42"/>
  <c r="G9" i="42"/>
  <c r="C4" i="42"/>
  <c r="C5" i="42"/>
  <c r="C6" i="42"/>
  <c r="C7" i="42"/>
  <c r="C8" i="42"/>
  <c r="C9" i="42"/>
  <c r="K9" i="40" l="1"/>
  <c r="K10" i="40" s="1"/>
  <c r="K11" i="40" s="1"/>
  <c r="K12" i="40" s="1"/>
  <c r="K13" i="40" s="1"/>
  <c r="K14" i="40" s="1"/>
  <c r="K15" i="40" s="1"/>
  <c r="K16" i="40" s="1"/>
  <c r="K17" i="40" s="1"/>
  <c r="K18" i="40" s="1"/>
  <c r="K19" i="40" s="1"/>
  <c r="K20" i="40" s="1"/>
  <c r="K21" i="40" s="1"/>
  <c r="K22" i="40" s="1"/>
  <c r="K23" i="40" s="1"/>
  <c r="K24" i="40" s="1"/>
  <c r="K25" i="40" s="1"/>
  <c r="K26" i="40" s="1"/>
  <c r="K27" i="40" s="1"/>
  <c r="K28" i="40" s="1"/>
  <c r="K29" i="40" s="1"/>
  <c r="K30" i="40" s="1"/>
  <c r="K31" i="40" s="1"/>
  <c r="K32" i="40" s="1"/>
  <c r="K33" i="40" s="1"/>
  <c r="K34" i="40" s="1"/>
  <c r="K35" i="40" s="1"/>
  <c r="K36" i="40" s="1"/>
  <c r="K37" i="40" s="1"/>
  <c r="K38" i="40" s="1"/>
  <c r="K39" i="40" s="1"/>
  <c r="K40" i="40" s="1"/>
  <c r="K41" i="40" s="1"/>
  <c r="K42" i="40" s="1"/>
  <c r="K43" i="40" s="1"/>
  <c r="K44" i="40" s="1"/>
  <c r="K45" i="40" s="1"/>
  <c r="K46" i="40" s="1"/>
  <c r="K47" i="40" s="1"/>
  <c r="K48" i="40" s="1"/>
  <c r="K49" i="40" s="1"/>
  <c r="K50" i="40" s="1"/>
  <c r="K51" i="40" s="1"/>
  <c r="K52" i="40" s="1"/>
  <c r="K53" i="40" s="1"/>
  <c r="K54" i="40" s="1"/>
  <c r="K55" i="40" s="1"/>
  <c r="K56" i="40" s="1"/>
  <c r="K57" i="40" s="1"/>
  <c r="K58" i="40" s="1"/>
  <c r="K59" i="40" s="1"/>
  <c r="K60" i="40" s="1"/>
  <c r="K61" i="40" s="1"/>
  <c r="K62" i="40" s="1"/>
  <c r="K63" i="40" s="1"/>
  <c r="K64" i="40" s="1"/>
  <c r="K65" i="40" s="1"/>
  <c r="K66" i="40" s="1"/>
  <c r="K67" i="40" s="1"/>
  <c r="K68" i="40" s="1"/>
  <c r="K69" i="40" s="1"/>
  <c r="K70" i="40" s="1"/>
  <c r="K71" i="40" s="1"/>
  <c r="K72" i="40" s="1"/>
  <c r="K73" i="40" s="1"/>
  <c r="K74" i="40" s="1"/>
  <c r="K75" i="40" s="1"/>
  <c r="K76" i="40" s="1"/>
  <c r="K77" i="40" s="1"/>
  <c r="K78" i="40" s="1"/>
  <c r="K79" i="40" s="1"/>
  <c r="K80" i="40" s="1"/>
  <c r="K81" i="40" s="1"/>
  <c r="H10" i="42"/>
  <c r="D10" i="42"/>
  <c r="I10" i="42"/>
  <c r="F10" i="42"/>
  <c r="E10" i="42"/>
  <c r="G10" i="42"/>
  <c r="Y6" i="36" l="1"/>
  <c r="Y5" i="36" s="1"/>
  <c r="X6" i="36"/>
  <c r="X5" i="36" s="1"/>
  <c r="AB6" i="36"/>
  <c r="AB5" i="36" s="1"/>
  <c r="W5" i="36"/>
  <c r="Z6" i="36"/>
  <c r="Z5" i="36" s="1"/>
  <c r="AA6" i="36"/>
  <c r="AA5" i="36" s="1"/>
  <c r="AC6" i="36" l="1"/>
  <c r="AC5" i="36" s="1"/>
  <c r="AD6" i="36" l="1"/>
  <c r="AD5" i="36" s="1"/>
  <c r="AH5" i="36" s="1"/>
  <c r="V4" i="36" s="1"/>
  <c r="X4" i="36" l="1"/>
  <c r="AB4" i="36"/>
  <c r="AC4" i="36"/>
  <c r="Z4" i="36"/>
  <c r="Y4" i="36"/>
  <c r="AA4" i="36"/>
  <c r="AD4" i="36"/>
  <c r="W4" i="36"/>
  <c r="AQ10" i="36" l="1"/>
  <c r="AP13" i="36"/>
  <c r="AP12" i="36"/>
</calcChain>
</file>

<file path=xl/sharedStrings.xml><?xml version="1.0" encoding="utf-8"?>
<sst xmlns="http://schemas.openxmlformats.org/spreadsheetml/2006/main" count="1028" uniqueCount="187">
  <si>
    <t>Fecha</t>
  </si>
  <si>
    <t>Ventas (miles de litros)</t>
  </si>
  <si>
    <t>Distribución ponderada</t>
  </si>
  <si>
    <t>Intensidad Promocional (en %)</t>
  </si>
  <si>
    <t>Precio (€/l)</t>
  </si>
  <si>
    <t>GRPs TV 20''</t>
  </si>
  <si>
    <t>Inversión Online</t>
  </si>
  <si>
    <t>Viajeros</t>
  </si>
  <si>
    <t>Ene. Año 1</t>
  </si>
  <si>
    <t>Feb. Año 1</t>
  </si>
  <si>
    <t>Mar. Año 1</t>
  </si>
  <si>
    <t>Abr. Año 1</t>
  </si>
  <si>
    <t>May. Año 1</t>
  </si>
  <si>
    <t>Jun. Año 1</t>
  </si>
  <si>
    <t>Jul. Año 1</t>
  </si>
  <si>
    <t>Ago. Año 1</t>
  </si>
  <si>
    <t>Sep. Año 1</t>
  </si>
  <si>
    <t>Oct. Año 1</t>
  </si>
  <si>
    <t>Nov. Año 1</t>
  </si>
  <si>
    <t>Dic. Año 1</t>
  </si>
  <si>
    <t>Ene. Año 2</t>
  </si>
  <si>
    <t>Feb. Año 2</t>
  </si>
  <si>
    <t>Mar. Año 2</t>
  </si>
  <si>
    <t>Abr. Año 2</t>
  </si>
  <si>
    <t>May. Año 2</t>
  </si>
  <si>
    <t>Jun. Año 2</t>
  </si>
  <si>
    <t>Jul. Año 2</t>
  </si>
  <si>
    <t>Ago. Año 2</t>
  </si>
  <si>
    <t>Sep. Año 2</t>
  </si>
  <si>
    <t>Oct. Año 2</t>
  </si>
  <si>
    <t>Nov. Año 2</t>
  </si>
  <si>
    <t>Dic. Año 2</t>
  </si>
  <si>
    <t>Ene. Año 3</t>
  </si>
  <si>
    <t>Feb. Año 3</t>
  </si>
  <si>
    <t>Mar. Año 3</t>
  </si>
  <si>
    <t>Abr. Año 3</t>
  </si>
  <si>
    <t>May. Año 3</t>
  </si>
  <si>
    <t>Jun. Año 3</t>
  </si>
  <si>
    <t>Jul. Año 3</t>
  </si>
  <si>
    <t>Ago. Año 3</t>
  </si>
  <si>
    <t>Sep. Año 3</t>
  </si>
  <si>
    <t>Oct. Año 3</t>
  </si>
  <si>
    <t>Nov. Año 3</t>
  </si>
  <si>
    <t>Dic. Año 3</t>
  </si>
  <si>
    <t>Ene. Año 4</t>
  </si>
  <si>
    <t>Feb. Año 4</t>
  </si>
  <si>
    <t>Mar. Año 4</t>
  </si>
  <si>
    <t>Abr. Año 4</t>
  </si>
  <si>
    <t>May. Año 4</t>
  </si>
  <si>
    <t>Jun. Año 4</t>
  </si>
  <si>
    <t>Jul. Año 4</t>
  </si>
  <si>
    <t>Ago. Año 4</t>
  </si>
  <si>
    <t>Sep. Año 4</t>
  </si>
  <si>
    <t>Oct. Año 4</t>
  </si>
  <si>
    <t>Nov. Año 4</t>
  </si>
  <si>
    <t>Dic. Año 4</t>
  </si>
  <si>
    <t>Ene. Año 5</t>
  </si>
  <si>
    <t>Feb. Año 5</t>
  </si>
  <si>
    <t>Mar. Año 5</t>
  </si>
  <si>
    <t>Abr. Año 5</t>
  </si>
  <si>
    <t>May. Año 5</t>
  </si>
  <si>
    <t>Jun. Año 5</t>
  </si>
  <si>
    <t>Jul. Año 5</t>
  </si>
  <si>
    <t>Ago. Año 5</t>
  </si>
  <si>
    <t>Sep. Año 5</t>
  </si>
  <si>
    <t>Oct. Año 5</t>
  </si>
  <si>
    <t>Nov. Año 5</t>
  </si>
  <si>
    <t>Dic. Año 5</t>
  </si>
  <si>
    <t>Ene. Año 6</t>
  </si>
  <si>
    <t>Feb. Año 6</t>
  </si>
  <si>
    <t>Mar. Año 6</t>
  </si>
  <si>
    <t>Abr. Año 6</t>
  </si>
  <si>
    <t>May. Año 6</t>
  </si>
  <si>
    <t>Jun. Año 6</t>
  </si>
  <si>
    <t>Jul. Año 6</t>
  </si>
  <si>
    <t>Ago. Año 6</t>
  </si>
  <si>
    <t>Sep. Año 6</t>
  </si>
  <si>
    <t>Oct. Año 6</t>
  </si>
  <si>
    <t>Nov. Año 6</t>
  </si>
  <si>
    <t>Dic. Año 6</t>
  </si>
  <si>
    <t>Ene. Año 7</t>
  </si>
  <si>
    <t>Feb. Año 7</t>
  </si>
  <si>
    <t>Mar. Año 7</t>
  </si>
  <si>
    <t>Abr. Año 7</t>
  </si>
  <si>
    <t>May. Año 7</t>
  </si>
  <si>
    <t>Jun. Año 7</t>
  </si>
  <si>
    <t>Jul. Año 7</t>
  </si>
  <si>
    <t>Ago. Año 7</t>
  </si>
  <si>
    <t>Año</t>
  </si>
  <si>
    <t>Intensidad Promocional 
(en %)</t>
  </si>
  <si>
    <t>Precio 
(€/l)</t>
  </si>
  <si>
    <t>TOTAL</t>
  </si>
  <si>
    <t>YTD 6</t>
  </si>
  <si>
    <t>Indice estacional</t>
  </si>
  <si>
    <t>1. EVOLUCIÓN DE LAS VENTAS</t>
  </si>
  <si>
    <t>Evolución</t>
  </si>
  <si>
    <t>YTD</t>
  </si>
  <si>
    <t>2. DISTRIBUCIÓN PONDERADA</t>
  </si>
  <si>
    <t>CORR</t>
  </si>
  <si>
    <t>3. INTENSIDAD PROMOCIONAL</t>
  </si>
  <si>
    <t>4. PRECIO</t>
  </si>
  <si>
    <t>5. MEDIOS</t>
  </si>
  <si>
    <t>CORREL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</si>
  <si>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</si>
  <si>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</si>
  <si>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</si>
  <si>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</si>
  <si>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</si>
  <si>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</si>
  <si>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</si>
  <si>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</si>
  <si>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</si>
  <si>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OCTUBRE </t>
  </si>
  <si>
    <t>NOVIEMBRE</t>
  </si>
  <si>
    <t>DICIEMBRE</t>
  </si>
  <si>
    <t>GRPS_ad_40</t>
  </si>
  <si>
    <t>GRPS_ad_45</t>
  </si>
  <si>
    <t>Inversión Online_ad_10</t>
  </si>
  <si>
    <t>Inversión Online_ad_20</t>
  </si>
  <si>
    <t>Diciembre</t>
  </si>
  <si>
    <t>Enero</t>
  </si>
  <si>
    <t>Febrero</t>
  </si>
  <si>
    <t>Abril</t>
  </si>
  <si>
    <t>Agosto</t>
  </si>
  <si>
    <t xml:space="preserve">Ventas </t>
  </si>
  <si>
    <t>DP</t>
  </si>
  <si>
    <t>PROMO</t>
  </si>
  <si>
    <t>PRECIO</t>
  </si>
  <si>
    <t xml:space="preserve">GRPs </t>
  </si>
  <si>
    <t>ONLINE</t>
  </si>
  <si>
    <t>GRPS 40</t>
  </si>
  <si>
    <t>GRPS 45</t>
  </si>
  <si>
    <t>ONLINE 20</t>
  </si>
  <si>
    <t>ONLINE 10</t>
  </si>
  <si>
    <t>VIAJEROS</t>
  </si>
  <si>
    <t>ÍNDICE</t>
  </si>
  <si>
    <t>DIC</t>
  </si>
  <si>
    <t>FEB</t>
  </si>
  <si>
    <t>AGOST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</si>
  <si>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</si>
  <si>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</si>
  <si>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</si>
  <si>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</si>
  <si>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</si>
  <si>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</si>
  <si>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</si>
  <si>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</si>
  <si>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</si>
  <si>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</si>
  <si>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</si>
  <si>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</si>
  <si>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</si>
  <si>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</si>
  <si>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</si>
  <si>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</si>
  <si>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</si>
  <si>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</si>
  <si>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</si>
  <si>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</si>
  <si>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</si>
  <si>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</si>
  <si>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</si>
  <si>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</si>
  <si>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VARIABLE DEPENDIENTE 
(a explicar)</t>
  </si>
  <si>
    <t>VARIABLES INDEPENDIENTES (explicativas)</t>
  </si>
  <si>
    <t>APORTES</t>
  </si>
  <si>
    <t>AJUSTE</t>
  </si>
  <si>
    <t>ROI</t>
  </si>
  <si>
    <t>Pesos</t>
  </si>
  <si>
    <t>TOTAL APORTES</t>
  </si>
  <si>
    <t>CÁLCULO R2</t>
  </si>
  <si>
    <t>Abs</t>
  </si>
  <si>
    <t>Coeficientes</t>
  </si>
  <si>
    <t>VARIABLES ORIGINALES</t>
  </si>
  <si>
    <t>Nombre de variables</t>
  </si>
  <si>
    <t>Ajuste</t>
  </si>
  <si>
    <t>Inversión</t>
  </si>
  <si>
    <t>Aporte en ventas(en miles de litros)</t>
  </si>
  <si>
    <t>ROI (por 1.000€)</t>
  </si>
  <si>
    <t>TV</t>
  </si>
  <si>
    <t>Online</t>
  </si>
  <si>
    <t>GRÁFICO AJUSTE</t>
  </si>
  <si>
    <t>GRÁFICO CONTRIBUCIONES</t>
  </si>
  <si>
    <t>PESO VARIABLES</t>
  </si>
  <si>
    <t>CURVAS DE SATURACIÓN</t>
  </si>
  <si>
    <t>INV</t>
  </si>
  <si>
    <t>GRPS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</si>
</sst>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0\ _€_-;\-* #,##0.00\ _€_-;_-* &quot;-&quot;??\ _€_-;_-@_-"/>
    <numFmt numFmtId="166" formatCode="0.000%"/>
    <numFmt numFmtId="167" formatCode="#,##0.00000"/>
    <numFmt numFmtId="168" formatCode="[$$-409]#,##0.00000"/>
    <numFmt numFmtId="169" formatCode="_(* #,##0.00_);_(* \(#,##0.00\);_(* &quot;-&quot;??_);_(@_)"/>
    <numFmt numFmtId="170" formatCode="[$€-2]\ #,##0.00"/>
    <numFmt numFmtId="171" formatCode="#,##0.0"/>
    <numFmt numFmtId="172" formatCode="0.0%"/>
    <numFmt numFmtId="173" formatCode="_-* #,##0\ _€_-;\-* #,##0\ _€_-;_-* &quot;-&quot;??\ _€_-;_-@_-"/>
    <numFmt numFmtId="174" formatCode="#,##0.00_ ;[Red]\-#,##0.00\ "/>
    <numFmt numFmtId="175" formatCode="_-* #,##0.00\ _K_č_-;\-* #,##0.00\ _K_č_-;_-* &quot;-&quot;??\ _K_č_-;_-@_-"/>
    <numFmt numFmtId="176" formatCode="&quot;\&quot;#,##0;[Red]&quot;\&quot;\-#,##0"/>
    <numFmt numFmtId="177" formatCode="#,##0.000_);[Red]\(#,##0.000\)"/>
    <numFmt numFmtId="178" formatCode="General_)"/>
    <numFmt numFmtId="179" formatCode="_-* #,##0\ _p_t_a_-;\-* #,##0\ _p_t_a_-;_-* &quot;-&quot;\ _p_t_a_-;_-@_-"/>
    <numFmt numFmtId="180" formatCode="#,##0\ [$€-1]"/>
    <numFmt numFmtId="181" formatCode="_-* #,##0_-;\-* #,##0_-;_-* &quot;-&quot;??_-;_-@_-"/>
    <numFmt numFmtId="182" formatCode="_-* #,##0.0_-;\-* #,##0.0_-;_-* &quot;-&quot;??_-;_-@_-"/>
    <numFmt numFmtId="183" formatCode="_-* #,##0.000_-;\-* #,##0.000_-;_-* &quot;-&quot;??_-;_-@_-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AS Monospace"/>
      <family val="3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9"/>
      <color indexed="0"/>
      <name val="Arial"/>
      <family val="2"/>
    </font>
    <font>
      <sz val="10"/>
      <name val="Arial CE"/>
      <charset val="238"/>
    </font>
    <font>
      <sz val="8"/>
      <name val="Futura Lt BT"/>
      <family val="2"/>
    </font>
    <font>
      <b/>
      <sz val="8"/>
      <name val="Futura Lt BT"/>
      <family val="2"/>
    </font>
    <font>
      <b/>
      <i/>
      <sz val="8"/>
      <name val="Futura Lt BT"/>
      <family val="2"/>
    </font>
    <font>
      <i/>
      <sz val="8"/>
      <name val="Futura Lt BT"/>
      <family val="2"/>
    </font>
    <font>
      <sz val="8"/>
      <color indexed="9"/>
      <name val="Futura Lt BT"/>
      <family val="2"/>
    </font>
    <font>
      <sz val="10"/>
      <name val="Verdana"/>
      <family val="2"/>
    </font>
    <font>
      <sz val="10"/>
      <color theme="1"/>
      <name val="Bankinter"/>
      <family val="2"/>
    </font>
    <font>
      <sz val="11"/>
      <color indexed="9"/>
      <name val="Calibri"/>
      <family val="2"/>
    </font>
    <font>
      <sz val="10"/>
      <color theme="0"/>
      <name val="Bankinter"/>
      <family val="2"/>
    </font>
    <font>
      <sz val="11"/>
      <color indexed="20"/>
      <name val="Calibri"/>
      <family val="2"/>
    </font>
    <font>
      <sz val="10"/>
      <color rgb="FF006100"/>
      <name val="Bankinter"/>
      <family val="2"/>
    </font>
    <font>
      <b/>
      <sz val="11"/>
      <color indexed="52"/>
      <name val="Calibri"/>
      <family val="2"/>
    </font>
    <font>
      <b/>
      <sz val="10"/>
      <color rgb="FFFA7D00"/>
      <name val="Bankinter"/>
      <family val="2"/>
    </font>
    <font>
      <b/>
      <sz val="10"/>
      <color theme="0"/>
      <name val="Bankinter"/>
      <family val="2"/>
    </font>
    <font>
      <sz val="10"/>
      <color rgb="FFFA7D00"/>
      <name val="Bankinter"/>
      <family val="2"/>
    </font>
    <font>
      <b/>
      <sz val="11"/>
      <color indexed="9"/>
      <name val="Calibri"/>
      <family val="2"/>
    </font>
    <font>
      <sz val="10"/>
      <color indexed="8"/>
      <name val="Impact"/>
      <family val="2"/>
    </font>
    <font>
      <b/>
      <sz val="11"/>
      <color theme="3"/>
      <name val="Bankinter"/>
      <family val="2"/>
    </font>
    <font>
      <sz val="10"/>
      <color rgb="FF3F3F76"/>
      <name val="Bankinter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rgb="FF9C0006"/>
      <name val="Bankinter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rgb="FF9C6500"/>
      <name val="Bankinter"/>
      <family val="2"/>
    </font>
    <font>
      <sz val="7"/>
      <name val="Small Fonts"/>
      <family val="2"/>
    </font>
    <font>
      <sz val="10"/>
      <name val="Book Antiqua"/>
      <family val="1"/>
    </font>
    <font>
      <sz val="12"/>
      <name val="Calibri"/>
      <family val="1"/>
      <scheme val="minor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30"/>
      <name val="Tms Rmn"/>
      <family val="1"/>
    </font>
    <font>
      <b/>
      <sz val="10"/>
      <color rgb="FF3F3F3F"/>
      <name val="Bankinter"/>
      <family val="2"/>
    </font>
    <font>
      <sz val="10"/>
      <name val="MS Sans Serif"/>
      <family val="2"/>
    </font>
    <font>
      <sz val="10"/>
      <color rgb="FFFF0000"/>
      <name val="Bankinter"/>
      <family val="2"/>
    </font>
    <font>
      <i/>
      <sz val="10"/>
      <color rgb="FF7F7F7F"/>
      <name val="Bankinter"/>
      <family val="2"/>
    </font>
    <font>
      <b/>
      <sz val="18"/>
      <color indexed="56"/>
      <name val="Cambria"/>
      <family val="2"/>
    </font>
    <font>
      <b/>
      <sz val="15"/>
      <color theme="3"/>
      <name val="Bankinter"/>
      <family val="2"/>
    </font>
    <font>
      <b/>
      <sz val="13"/>
      <color theme="3"/>
      <name val="Bankinter"/>
      <family val="2"/>
    </font>
    <font>
      <b/>
      <sz val="10"/>
      <color theme="1"/>
      <name val="Bankinter"/>
      <family val="2"/>
    </font>
    <font>
      <sz val="11"/>
      <color indexed="10"/>
      <name val="Calibri"/>
      <family val="2"/>
    </font>
    <font>
      <sz val="12"/>
      <name val="宋体"/>
      <family val="3"/>
      <charset val="134"/>
    </font>
    <font>
      <sz val="8"/>
      <name val="Weiss"/>
      <family val="1"/>
    </font>
    <font>
      <sz val="9"/>
      <color theme="1"/>
      <name val="SAS Monospace"/>
      <family val="3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8" fillId="0" borderId="0"/>
    <xf numFmtId="168" fontId="9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8" fillId="0" borderId="0"/>
    <xf numFmtId="168" fontId="1" fillId="0" borderId="0"/>
    <xf numFmtId="0" fontId="8" fillId="0" borderId="0"/>
    <xf numFmtId="0" fontId="8" fillId="0" borderId="0"/>
    <xf numFmtId="168" fontId="1" fillId="0" borderId="0"/>
    <xf numFmtId="0" fontId="8" fillId="0" borderId="0"/>
    <xf numFmtId="0" fontId="8" fillId="0" borderId="0"/>
    <xf numFmtId="168" fontId="1" fillId="0" borderId="0"/>
    <xf numFmtId="0" fontId="8" fillId="0" borderId="0"/>
    <xf numFmtId="0" fontId="8" fillId="0" borderId="0"/>
    <xf numFmtId="168" fontId="1" fillId="0" borderId="0"/>
    <xf numFmtId="0" fontId="8" fillId="0" borderId="0"/>
    <xf numFmtId="0" fontId="8" fillId="0" borderId="0"/>
    <xf numFmtId="171" fontId="1" fillId="0" borderId="0"/>
    <xf numFmtId="0" fontId="8" fillId="0" borderId="0"/>
    <xf numFmtId="172" fontId="1" fillId="0" borderId="0"/>
    <xf numFmtId="168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68" fontId="1" fillId="0" borderId="0"/>
    <xf numFmtId="173" fontId="1" fillId="0" borderId="0"/>
    <xf numFmtId="168" fontId="1" fillId="0" borderId="0"/>
    <xf numFmtId="171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8" fillId="0" borderId="0"/>
    <xf numFmtId="0" fontId="1" fillId="0" borderId="0"/>
    <xf numFmtId="0" fontId="1" fillId="0" borderId="0"/>
    <xf numFmtId="0" fontId="8" fillId="0" borderId="0"/>
    <xf numFmtId="168" fontId="8" fillId="0" borderId="0"/>
    <xf numFmtId="0" fontId="1" fillId="0" borderId="0"/>
    <xf numFmtId="0" fontId="1" fillId="0" borderId="0"/>
    <xf numFmtId="0" fontId="8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8" fillId="0" borderId="0"/>
    <xf numFmtId="0" fontId="1" fillId="0" borderId="0"/>
    <xf numFmtId="0" fontId="8" fillId="0" borderId="0"/>
    <xf numFmtId="168" fontId="10" fillId="0" borderId="0"/>
    <xf numFmtId="0" fontId="8" fillId="0" borderId="0"/>
    <xf numFmtId="0" fontId="1" fillId="0" borderId="0"/>
    <xf numFmtId="0" fontId="8" fillId="0" borderId="0"/>
    <xf numFmtId="168" fontId="8" fillId="0" borderId="0"/>
    <xf numFmtId="0" fontId="1" fillId="0" borderId="0"/>
    <xf numFmtId="0" fontId="8" fillId="0" borderId="0"/>
    <xf numFmtId="168" fontId="1" fillId="0" borderId="0"/>
    <xf numFmtId="0" fontId="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11" fillId="0" borderId="0">
      <alignment horizontal="left" vertical="center" wrapText="1"/>
    </xf>
    <xf numFmtId="168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38" borderId="13">
      <alignment vertical="center"/>
    </xf>
    <xf numFmtId="0" fontId="13" fillId="39" borderId="13">
      <alignment vertical="center"/>
    </xf>
    <xf numFmtId="0" fontId="14" fillId="38" borderId="13">
      <alignment vertical="center"/>
    </xf>
    <xf numFmtId="0" fontId="15" fillId="38" borderId="13">
      <alignment vertical="center"/>
    </xf>
    <xf numFmtId="0" fontId="13" fillId="38" borderId="13"/>
    <xf numFmtId="0" fontId="16" fillId="38" borderId="13">
      <alignment vertical="center"/>
    </xf>
    <xf numFmtId="0" fontId="14" fillId="38" borderId="13">
      <alignment vertical="center"/>
    </xf>
    <xf numFmtId="174" fontId="13" fillId="40" borderId="13">
      <alignment horizontal="right" vertical="center"/>
    </xf>
    <xf numFmtId="0" fontId="17" fillId="41" borderId="14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38" borderId="13">
      <alignment vertical="center"/>
    </xf>
    <xf numFmtId="0" fontId="13" fillId="38" borderId="13">
      <alignment vertical="center"/>
    </xf>
    <xf numFmtId="0" fontId="14" fillId="38" borderId="13">
      <alignment vertical="center"/>
    </xf>
    <xf numFmtId="0" fontId="15" fillId="38" borderId="13">
      <alignment vertical="center"/>
    </xf>
    <xf numFmtId="0" fontId="13" fillId="38" borderId="13">
      <alignment vertical="center"/>
    </xf>
    <xf numFmtId="0" fontId="16" fillId="38" borderId="13">
      <alignment vertical="center"/>
    </xf>
    <xf numFmtId="0" fontId="14" fillId="38" borderId="13">
      <alignment vertical="center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50" borderId="0" applyNumberFormat="0" applyBorder="0" applyAlignment="0" applyProtection="0"/>
    <xf numFmtId="0" fontId="10" fillId="45" borderId="0" applyNumberFormat="0" applyBorder="0" applyAlignment="0" applyProtection="0"/>
    <xf numFmtId="0" fontId="10" fillId="48" borderId="0" applyNumberFormat="0" applyBorder="0" applyAlignment="0" applyProtection="0"/>
    <xf numFmtId="0" fontId="10" fillId="51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20" fillId="52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0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9" borderId="0" applyNumberFormat="0" applyBorder="0" applyAlignment="0" applyProtection="0"/>
    <xf numFmtId="0" fontId="22" fillId="43" borderId="0" applyNumberFormat="0" applyBorder="0" applyAlignment="0" applyProtection="0"/>
    <xf numFmtId="0" fontId="23" fillId="2" borderId="0" applyNumberFormat="0" applyBorder="0" applyAlignment="0" applyProtection="0"/>
    <xf numFmtId="0" fontId="24" fillId="60" borderId="15" applyNumberFormat="0" applyAlignment="0" applyProtection="0"/>
    <xf numFmtId="0" fontId="25" fillId="6" borderId="4" applyNumberFormat="0" applyAlignment="0" applyProtection="0"/>
    <xf numFmtId="0" fontId="26" fillId="7" borderId="7" applyNumberFormat="0" applyAlignment="0" applyProtection="0"/>
    <xf numFmtId="0" fontId="27" fillId="0" borderId="6" applyNumberFormat="0" applyFill="0" applyAlignment="0" applyProtection="0"/>
    <xf numFmtId="0" fontId="28" fillId="61" borderId="16" applyNumberFormat="0" applyAlignment="0" applyProtection="0"/>
    <xf numFmtId="0" fontId="29" fillId="62" borderId="17">
      <alignment horizontal="center" wrapText="1"/>
    </xf>
    <xf numFmtId="15" fontId="8" fillId="0" borderId="0"/>
    <xf numFmtId="0" fontId="3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31" fillId="5" borderId="4" applyNumberFormat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44" borderId="0" applyNumberFormat="0" applyBorder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6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37" fillId="3" borderId="0" applyNumberFormat="0" applyBorder="0" applyAlignment="0" applyProtection="0"/>
    <xf numFmtId="0" fontId="38" fillId="47" borderId="15" applyNumberFormat="0" applyAlignment="0" applyProtection="0"/>
    <xf numFmtId="0" fontId="39" fillId="0" borderId="21" applyNumberFormat="0" applyFill="0" applyAlignment="0" applyProtection="0"/>
    <xf numFmtId="41" fontId="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40" fillId="4" borderId="0" applyNumberFormat="0" applyBorder="0" applyAlignment="0" applyProtection="0"/>
    <xf numFmtId="37" fontId="41" fillId="0" borderId="0"/>
    <xf numFmtId="176" fontId="42" fillId="0" borderId="0"/>
    <xf numFmtId="0" fontId="8" fillId="0" borderId="0" applyNumberFormat="0" applyFill="0" applyBorder="0" applyAlignment="0" applyProtection="0"/>
    <xf numFmtId="0" fontId="43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/>
    <xf numFmtId="0" fontId="19" fillId="0" borderId="0"/>
    <xf numFmtId="0" fontId="1" fillId="0" borderId="0"/>
    <xf numFmtId="0" fontId="44" fillId="0" borderId="0"/>
    <xf numFmtId="0" fontId="19" fillId="8" borderId="8" applyNumberFormat="0" applyFont="0" applyAlignment="0" applyProtection="0"/>
    <xf numFmtId="0" fontId="1" fillId="8" borderId="8" applyNumberFormat="0" applyFont="0" applyAlignment="0" applyProtection="0"/>
    <xf numFmtId="0" fontId="10" fillId="63" borderId="22" applyNumberFormat="0" applyFont="0" applyAlignment="0" applyProtection="0"/>
    <xf numFmtId="0" fontId="45" fillId="60" borderId="23" applyNumberFormat="0" applyAlignment="0" applyProtection="0"/>
    <xf numFmtId="0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Fill="0" applyBorder="0" applyAlignment="0"/>
    <xf numFmtId="178" fontId="46" fillId="0" borderId="0"/>
    <xf numFmtId="0" fontId="47" fillId="6" borderId="5" applyNumberFormat="0" applyAlignment="0" applyProtection="0"/>
    <xf numFmtId="0" fontId="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30" fillId="0" borderId="3" applyNumberFormat="0" applyFill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57" fillId="0" borderId="0"/>
    <xf numFmtId="179" fontId="8" fillId="0" borderId="0" applyFont="0" applyFill="0" applyBorder="0" applyAlignment="0" applyProtection="0"/>
    <xf numFmtId="0" fontId="8" fillId="0" borderId="0"/>
    <xf numFmtId="0" fontId="68" fillId="0" borderId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0" fillId="0" borderId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8" fillId="0" borderId="0"/>
    <xf numFmtId="9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68" fillId="0" borderId="0"/>
    <xf numFmtId="0" fontId="1" fillId="0" borderId="0"/>
    <xf numFmtId="0" fontId="68" fillId="0" borderId="0"/>
    <xf numFmtId="43" fontId="68" fillId="0" borderId="0" applyFont="0" applyFill="0" applyBorder="0" applyAlignment="0" applyProtection="0"/>
    <xf numFmtId="0" fontId="68" fillId="0" borderId="0"/>
    <xf numFmtId="43" fontId="68" fillId="0" borderId="0" applyFont="0" applyFill="0" applyBorder="0" applyAlignment="0" applyProtection="0"/>
    <xf numFmtId="9" fontId="68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6" fontId="2" fillId="0" borderId="0" xfId="2" applyNumberFormat="1" applyFont="1"/>
    <xf numFmtId="2" fontId="2" fillId="0" borderId="0" xfId="0" applyNumberFormat="1" applyFont="1"/>
    <xf numFmtId="0" fontId="2" fillId="35" borderId="12" xfId="0" applyFont="1" applyFill="1" applyBorder="1" applyAlignment="1">
      <alignment wrapText="1"/>
    </xf>
    <xf numFmtId="2" fontId="2" fillId="0" borderId="0" xfId="2" applyNumberFormat="1" applyFont="1"/>
    <xf numFmtId="167" fontId="2" fillId="0" borderId="0" xfId="0" applyNumberFormat="1" applyFont="1"/>
    <xf numFmtId="0" fontId="6" fillId="0" borderId="0" xfId="0" applyFont="1"/>
    <xf numFmtId="0" fontId="58" fillId="0" borderId="0" xfId="0" applyFont="1"/>
    <xf numFmtId="0" fontId="6" fillId="0" borderId="0" xfId="0" applyFont="1" applyAlignment="1">
      <alignment horizontal="center" vertical="center" wrapText="1"/>
    </xf>
    <xf numFmtId="43" fontId="2" fillId="0" borderId="0" xfId="0" applyNumberFormat="1" applyFont="1"/>
    <xf numFmtId="0" fontId="0" fillId="0" borderId="24" xfId="0" applyBorder="1"/>
    <xf numFmtId="0" fontId="61" fillId="0" borderId="10" xfId="0" applyFont="1" applyBorder="1" applyAlignment="1">
      <alignment horizontal="center"/>
    </xf>
    <xf numFmtId="0" fontId="61" fillId="0" borderId="10" xfId="0" applyFont="1" applyBorder="1" applyAlignment="1">
      <alignment horizontal="centerContinuous"/>
    </xf>
    <xf numFmtId="43" fontId="2" fillId="37" borderId="0" xfId="1" applyFont="1" applyFill="1" applyBorder="1"/>
    <xf numFmtId="2" fontId="2" fillId="37" borderId="0" xfId="2" applyNumberFormat="1" applyFon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80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71" fontId="2" fillId="0" borderId="12" xfId="0" applyNumberFormat="1" applyFont="1" applyBorder="1" applyAlignment="1">
      <alignment horizontal="center"/>
    </xf>
    <xf numFmtId="0" fontId="0" fillId="36" borderId="0" xfId="0" applyFill="1" applyAlignment="1">
      <alignment horizontal="center" vertical="center" wrapText="1"/>
    </xf>
    <xf numFmtId="14" fontId="0" fillId="64" borderId="0" xfId="0" applyNumberFormat="1" applyFill="1" applyAlignment="1">
      <alignment horizontal="center" vertical="center"/>
    </xf>
    <xf numFmtId="0" fontId="0" fillId="65" borderId="0" xfId="0" applyFill="1" applyAlignment="1">
      <alignment horizontal="center" wrapText="1"/>
    </xf>
    <xf numFmtId="43" fontId="2" fillId="66" borderId="0" xfId="1" applyFont="1" applyFill="1" applyBorder="1" applyAlignment="1">
      <alignment horizontal="center" vertical="center" wrapText="1"/>
    </xf>
    <xf numFmtId="0" fontId="0" fillId="68" borderId="0" xfId="0" applyFill="1" applyAlignment="1">
      <alignment horizontal="center" vertical="center" wrapText="1"/>
    </xf>
    <xf numFmtId="43" fontId="2" fillId="67" borderId="0" xfId="1" applyFont="1" applyFill="1" applyBorder="1" applyAlignment="1">
      <alignment wrapText="1"/>
    </xf>
    <xf numFmtId="0" fontId="0" fillId="69" borderId="0" xfId="0" applyFill="1" applyAlignment="1">
      <alignment horizontal="center" vertical="center" wrapText="1"/>
    </xf>
    <xf numFmtId="43" fontId="2" fillId="70" borderId="0" xfId="1" applyFont="1" applyFill="1" applyBorder="1" applyAlignment="1">
      <alignment wrapText="1"/>
    </xf>
    <xf numFmtId="43" fontId="2" fillId="72" borderId="0" xfId="1" applyFont="1" applyFill="1" applyBorder="1" applyAlignment="1">
      <alignment wrapText="1"/>
    </xf>
    <xf numFmtId="43" fontId="2" fillId="34" borderId="0" xfId="1" applyFont="1" applyFill="1" applyBorder="1" applyAlignment="1">
      <alignment wrapText="1"/>
    </xf>
    <xf numFmtId="43" fontId="2" fillId="73" borderId="0" xfId="1" applyFont="1" applyFill="1" applyBorder="1" applyAlignment="1">
      <alignment wrapText="1"/>
    </xf>
    <xf numFmtId="0" fontId="0" fillId="74" borderId="0" xfId="0" applyFill="1" applyAlignment="1">
      <alignment horizontal="center" vertical="center" wrapText="1"/>
    </xf>
    <xf numFmtId="0" fontId="2" fillId="75" borderId="0" xfId="0" applyFont="1" applyFill="1"/>
    <xf numFmtId="43" fontId="2" fillId="71" borderId="0" xfId="1" applyFont="1" applyFill="1" applyBorder="1" applyAlignment="1">
      <alignment wrapText="1"/>
    </xf>
    <xf numFmtId="0" fontId="63" fillId="36" borderId="0" xfId="0" applyFont="1" applyFill="1" applyAlignment="1">
      <alignment horizontal="center" vertical="center" wrapText="1"/>
    </xf>
    <xf numFmtId="0" fontId="63" fillId="68" borderId="0" xfId="0" applyFont="1" applyFill="1" applyAlignment="1">
      <alignment horizontal="center" vertical="center" wrapText="1"/>
    </xf>
    <xf numFmtId="0" fontId="63" fillId="74" borderId="0" xfId="0" applyFont="1" applyFill="1" applyAlignment="1">
      <alignment horizontal="center" vertical="center" wrapText="1"/>
    </xf>
    <xf numFmtId="0" fontId="63" fillId="69" borderId="0" xfId="0" applyFont="1" applyFill="1" applyAlignment="1">
      <alignment horizontal="center" vertical="center" wrapText="1"/>
    </xf>
    <xf numFmtId="0" fontId="63" fillId="65" borderId="0" xfId="0" applyFont="1" applyFill="1" applyAlignment="1">
      <alignment horizontal="center" vertical="center" wrapText="1"/>
    </xf>
    <xf numFmtId="43" fontId="63" fillId="71" borderId="0" xfId="1" applyFont="1" applyFill="1" applyBorder="1" applyAlignment="1">
      <alignment horizontal="center" vertical="center" wrapText="1"/>
    </xf>
    <xf numFmtId="43" fontId="63" fillId="34" borderId="0" xfId="1" applyFont="1" applyFill="1" applyBorder="1" applyAlignment="1">
      <alignment horizontal="center" vertical="center" wrapText="1"/>
    </xf>
    <xf numFmtId="43" fontId="2" fillId="67" borderId="0" xfId="1" applyFont="1" applyFill="1" applyBorder="1" applyAlignment="1">
      <alignment horizontal="center" wrapText="1"/>
    </xf>
    <xf numFmtId="43" fontId="2" fillId="72" borderId="0" xfId="1" applyFont="1" applyFill="1" applyBorder="1" applyAlignment="1">
      <alignment horizontal="center" wrapText="1"/>
    </xf>
    <xf numFmtId="43" fontId="2" fillId="73" borderId="0" xfId="1" applyFont="1" applyFill="1" applyBorder="1" applyAlignment="1">
      <alignment horizontal="center" wrapText="1"/>
    </xf>
    <xf numFmtId="0" fontId="2" fillId="75" borderId="0" xfId="0" applyFont="1" applyFill="1" applyAlignment="1">
      <alignment horizontal="center"/>
    </xf>
    <xf numFmtId="1" fontId="0" fillId="64" borderId="0" xfId="0" applyNumberFormat="1" applyFill="1" applyAlignment="1">
      <alignment horizontal="center" vertical="center"/>
    </xf>
    <xf numFmtId="43" fontId="0" fillId="0" borderId="0" xfId="1" applyFont="1"/>
    <xf numFmtId="0" fontId="60" fillId="0" borderId="0" xfId="0" applyFont="1" applyAlignment="1">
      <alignment horizontal="center"/>
    </xf>
    <xf numFmtId="43" fontId="60" fillId="0" borderId="0" xfId="0" applyNumberFormat="1" applyFont="1"/>
    <xf numFmtId="0" fontId="60" fillId="0" borderId="25" xfId="0" applyFont="1" applyBorder="1"/>
    <xf numFmtId="0" fontId="0" fillId="0" borderId="25" xfId="0" applyBorder="1"/>
    <xf numFmtId="0" fontId="64" fillId="37" borderId="0" xfId="0" applyFont="1" applyFill="1" applyAlignment="1">
      <alignment horizontal="center"/>
    </xf>
    <xf numFmtId="0" fontId="64" fillId="0" borderId="0" xfId="0" applyFont="1"/>
    <xf numFmtId="43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9" fontId="64" fillId="37" borderId="0" xfId="2" applyFont="1" applyFill="1" applyAlignment="1">
      <alignment horizontal="center"/>
    </xf>
    <xf numFmtId="2" fontId="60" fillId="0" borderId="25" xfId="0" applyNumberFormat="1" applyFont="1" applyBorder="1"/>
    <xf numFmtId="43" fontId="2" fillId="70" borderId="0" xfId="1" applyFont="1" applyFill="1" applyBorder="1" applyAlignment="1">
      <alignment horizontal="center" wrapText="1"/>
    </xf>
    <xf numFmtId="181" fontId="0" fillId="0" borderId="0" xfId="1" applyNumberFormat="1" applyFont="1"/>
    <xf numFmtId="181" fontId="60" fillId="0" borderId="0" xfId="0" applyNumberFormat="1" applyFont="1"/>
    <xf numFmtId="0" fontId="62" fillId="74" borderId="0" xfId="0" applyFont="1" applyFill="1" applyAlignment="1">
      <alignment horizontal="center" vertical="center" wrapText="1"/>
    </xf>
    <xf numFmtId="181" fontId="60" fillId="0" borderId="0" xfId="1" applyNumberFormat="1" applyFont="1"/>
    <xf numFmtId="0" fontId="60" fillId="0" borderId="0" xfId="0" applyFont="1"/>
    <xf numFmtId="2" fontId="60" fillId="0" borderId="0" xfId="0" applyNumberFormat="1" applyFont="1"/>
    <xf numFmtId="0" fontId="62" fillId="76" borderId="0" xfId="0" applyFont="1" applyFill="1" applyAlignment="1">
      <alignment horizontal="center" vertical="center" wrapText="1"/>
    </xf>
    <xf numFmtId="0" fontId="62" fillId="65" borderId="0" xfId="0" applyFont="1" applyFill="1" applyAlignment="1">
      <alignment horizontal="center" vertical="center" wrapText="1"/>
    </xf>
    <xf numFmtId="181" fontId="1" fillId="76" borderId="0" xfId="1" applyNumberFormat="1" applyFont="1" applyFill="1"/>
    <xf numFmtId="181" fontId="1" fillId="65" borderId="0" xfId="1" applyNumberFormat="1" applyFont="1" applyFill="1"/>
    <xf numFmtId="181" fontId="0" fillId="76" borderId="0" xfId="0" applyNumberFormat="1" applyFill="1"/>
    <xf numFmtId="181" fontId="0" fillId="65" borderId="0" xfId="0" applyNumberFormat="1" applyFill="1"/>
    <xf numFmtId="43" fontId="0" fillId="71" borderId="0" xfId="1" applyFont="1" applyFill="1" applyBorder="1" applyAlignment="1">
      <alignment horizontal="center" vertical="center" wrapText="1"/>
    </xf>
    <xf numFmtId="43" fontId="0" fillId="34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6" borderId="0" xfId="0" applyFont="1" applyFill="1" applyAlignment="1">
      <alignment horizontal="center" vertical="center" wrapText="1"/>
    </xf>
    <xf numFmtId="0" fontId="6" fillId="6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68" borderId="0" xfId="0" applyFont="1" applyFill="1" applyAlignment="1">
      <alignment horizontal="center" vertical="center" wrapText="1"/>
    </xf>
    <xf numFmtId="43" fontId="6" fillId="71" borderId="0" xfId="1" applyFont="1" applyFill="1" applyBorder="1" applyAlignment="1">
      <alignment horizontal="center" vertical="center" wrapText="1"/>
    </xf>
    <xf numFmtId="43" fontId="6" fillId="34" borderId="0" xfId="1" applyFont="1" applyFill="1" applyBorder="1" applyAlignment="1">
      <alignment horizontal="center" vertical="center" wrapText="1"/>
    </xf>
    <xf numFmtId="0" fontId="6" fillId="74" borderId="0" xfId="0" applyFont="1" applyFill="1" applyAlignment="1">
      <alignment horizontal="center" vertical="center" wrapText="1"/>
    </xf>
    <xf numFmtId="0" fontId="6" fillId="69" borderId="0" xfId="0" applyFont="1" applyFill="1" applyAlignment="1">
      <alignment horizontal="center" vertical="center" wrapText="1"/>
    </xf>
    <xf numFmtId="2" fontId="2" fillId="0" borderId="0" xfId="2" applyNumberFormat="1" applyFont="1" applyAlignment="1">
      <alignment horizontal="center"/>
    </xf>
    <xf numFmtId="0" fontId="6" fillId="33" borderId="12" xfId="0" applyFont="1" applyFill="1" applyBorder="1" applyAlignment="1">
      <alignment horizontal="center" vertical="center"/>
    </xf>
    <xf numFmtId="14" fontId="60" fillId="0" borderId="2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vertical="center" wrapText="1"/>
    </xf>
    <xf numFmtId="0" fontId="2" fillId="0" borderId="25" xfId="0" applyFont="1" applyBorder="1" applyAlignment="1">
      <alignment vertical="center"/>
    </xf>
    <xf numFmtId="0" fontId="6" fillId="0" borderId="25" xfId="0" applyFont="1" applyBorder="1"/>
    <xf numFmtId="0" fontId="62" fillId="36" borderId="12" xfId="0" applyFont="1" applyFill="1" applyBorder="1" applyAlignment="1">
      <alignment horizontal="center" vertical="center" wrapText="1"/>
    </xf>
    <xf numFmtId="0" fontId="59" fillId="36" borderId="12" xfId="0" applyFont="1" applyFill="1" applyBorder="1" applyAlignment="1">
      <alignment horizontal="center" vertical="center" wrapText="1"/>
    </xf>
    <xf numFmtId="0" fontId="4" fillId="0" borderId="0" xfId="0" applyFont="1"/>
    <xf numFmtId="2" fontId="4" fillId="33" borderId="12" xfId="2" applyNumberFormat="1" applyFont="1" applyFill="1" applyBorder="1"/>
    <xf numFmtId="43" fontId="2" fillId="33" borderId="12" xfId="0" applyNumberFormat="1" applyFont="1" applyFill="1" applyBorder="1" applyAlignment="1">
      <alignment horizontal="center"/>
    </xf>
    <xf numFmtId="43" fontId="2" fillId="36" borderId="12" xfId="0" applyNumberFormat="1" applyFont="1" applyFill="1" applyBorder="1" applyAlignment="1">
      <alignment horizontal="center"/>
    </xf>
    <xf numFmtId="10" fontId="2" fillId="36" borderId="11" xfId="2" applyNumberFormat="1" applyFont="1" applyFill="1" applyBorder="1"/>
    <xf numFmtId="10" fontId="2" fillId="36" borderId="12" xfId="2" applyNumberFormat="1" applyFont="1" applyFill="1" applyBorder="1"/>
    <xf numFmtId="43" fontId="2" fillId="36" borderId="12" xfId="1" applyFont="1" applyFill="1" applyBorder="1"/>
    <xf numFmtId="0" fontId="60" fillId="0" borderId="25" xfId="0" applyFont="1" applyBorder="1" applyAlignment="1">
      <alignment horizontal="center"/>
    </xf>
    <xf numFmtId="2" fontId="60" fillId="0" borderId="25" xfId="0" applyNumberFormat="1" applyFont="1" applyBorder="1" applyAlignment="1">
      <alignment horizontal="center"/>
    </xf>
    <xf numFmtId="0" fontId="0" fillId="65" borderId="0" xfId="0" applyFill="1" applyAlignment="1">
      <alignment horizontal="center" vertical="center" wrapText="1"/>
    </xf>
    <xf numFmtId="0" fontId="0" fillId="77" borderId="24" xfId="0" applyFill="1" applyBorder="1"/>
    <xf numFmtId="182" fontId="0" fillId="0" borderId="0" xfId="1" applyNumberFormat="1" applyFont="1"/>
    <xf numFmtId="182" fontId="60" fillId="0" borderId="0" xfId="0" applyNumberFormat="1" applyFont="1"/>
    <xf numFmtId="181" fontId="1" fillId="0" borderId="0" xfId="1" applyNumberFormat="1" applyFont="1"/>
    <xf numFmtId="0" fontId="60" fillId="36" borderId="0" xfId="0" applyFont="1" applyFill="1" applyAlignment="1">
      <alignment horizontal="center"/>
    </xf>
    <xf numFmtId="181" fontId="60" fillId="36" borderId="0" xfId="0" applyNumberFormat="1" applyFont="1" applyFill="1"/>
    <xf numFmtId="182" fontId="60" fillId="36" borderId="0" xfId="0" applyNumberFormat="1" applyFont="1" applyFill="1"/>
    <xf numFmtId="43" fontId="60" fillId="36" borderId="0" xfId="0" applyNumberFormat="1" applyFont="1" applyFill="1"/>
    <xf numFmtId="0" fontId="0" fillId="0" borderId="30" xfId="0" applyBorder="1"/>
    <xf numFmtId="0" fontId="0" fillId="67" borderId="26" xfId="0" applyFill="1" applyBorder="1"/>
    <xf numFmtId="0" fontId="0" fillId="67" borderId="27" xfId="0" applyFill="1" applyBorder="1"/>
    <xf numFmtId="0" fontId="0" fillId="67" borderId="28" xfId="0" applyFill="1" applyBorder="1"/>
    <xf numFmtId="0" fontId="0" fillId="67" borderId="29" xfId="0" applyFill="1" applyBorder="1"/>
    <xf numFmtId="0" fontId="0" fillId="78" borderId="28" xfId="0" applyFill="1" applyBorder="1"/>
    <xf numFmtId="0" fontId="0" fillId="78" borderId="29" xfId="0" applyFill="1" applyBorder="1"/>
    <xf numFmtId="0" fontId="60" fillId="67" borderId="28" xfId="0" applyFont="1" applyFill="1" applyBorder="1"/>
    <xf numFmtId="0" fontId="60" fillId="67" borderId="29" xfId="0" applyFont="1" applyFill="1" applyBorder="1"/>
    <xf numFmtId="0" fontId="60" fillId="78" borderId="28" xfId="0" applyFont="1" applyFill="1" applyBorder="1"/>
    <xf numFmtId="0" fontId="60" fillId="78" borderId="29" xfId="0" applyFont="1" applyFill="1" applyBorder="1"/>
    <xf numFmtId="0" fontId="0" fillId="77" borderId="31" xfId="0" applyFill="1" applyBorder="1"/>
    <xf numFmtId="0" fontId="60" fillId="0" borderId="26" xfId="0" applyFont="1" applyBorder="1"/>
    <xf numFmtId="0" fontId="60" fillId="0" borderId="32" xfId="0" applyFont="1" applyBorder="1"/>
    <xf numFmtId="0" fontId="60" fillId="0" borderId="27" xfId="0" applyFont="1" applyBorder="1"/>
    <xf numFmtId="0" fontId="60" fillId="0" borderId="24" xfId="0" applyFont="1" applyBorder="1"/>
    <xf numFmtId="0" fontId="0" fillId="0" borderId="32" xfId="0" applyBorder="1"/>
    <xf numFmtId="0" fontId="0" fillId="79" borderId="0" xfId="0" applyFill="1"/>
    <xf numFmtId="0" fontId="0" fillId="79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79" borderId="26" xfId="0" applyFill="1" applyBorder="1"/>
    <xf numFmtId="0" fontId="0" fillId="79" borderId="32" xfId="0" applyFill="1" applyBorder="1"/>
    <xf numFmtId="0" fontId="0" fillId="79" borderId="27" xfId="0" applyFill="1" applyBorder="1"/>
    <xf numFmtId="0" fontId="0" fillId="79" borderId="28" xfId="0" applyFill="1" applyBorder="1"/>
    <xf numFmtId="0" fontId="0" fillId="79" borderId="29" xfId="0" applyFill="1" applyBorder="1"/>
    <xf numFmtId="0" fontId="0" fillId="79" borderId="30" xfId="0" applyFill="1" applyBorder="1"/>
    <xf numFmtId="0" fontId="0" fillId="79" borderId="31" xfId="0" applyFill="1" applyBorder="1"/>
    <xf numFmtId="183" fontId="2" fillId="36" borderId="12" xfId="0" applyNumberFormat="1" applyFont="1" applyFill="1" applyBorder="1" applyAlignment="1">
      <alignment horizontal="center"/>
    </xf>
    <xf numFmtId="0" fontId="65" fillId="0" borderId="0" xfId="0" applyFont="1"/>
    <xf numFmtId="9" fontId="65" fillId="0" borderId="0" xfId="2" applyFont="1"/>
    <xf numFmtId="167" fontId="66" fillId="0" borderId="0" xfId="0" applyNumberFormat="1" applyFont="1"/>
    <xf numFmtId="0" fontId="68" fillId="0" borderId="0" xfId="0" applyFont="1" applyAlignment="1">
      <alignment vertical="center"/>
    </xf>
    <xf numFmtId="3" fontId="68" fillId="0" borderId="0" xfId="793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1" fontId="68" fillId="0" borderId="0" xfId="0" applyNumberFormat="1" applyFont="1" applyAlignment="1">
      <alignment horizontal="center" vertical="center"/>
    </xf>
    <xf numFmtId="0" fontId="70" fillId="80" borderId="0" xfId="809" applyFill="1" applyAlignment="1">
      <alignment horizontal="center" vertical="center" wrapText="1"/>
    </xf>
    <xf numFmtId="0" fontId="70" fillId="81" borderId="0" xfId="809" applyFill="1" applyAlignment="1">
      <alignment horizontal="center" vertical="center" wrapText="1"/>
    </xf>
    <xf numFmtId="181" fontId="70" fillId="0" borderId="0" xfId="811" applyNumberFormat="1" applyFont="1" applyAlignment="1"/>
    <xf numFmtId="181" fontId="70" fillId="0" borderId="0" xfId="810" applyNumberFormat="1" applyFont="1" applyAlignment="1"/>
    <xf numFmtId="0" fontId="70" fillId="0" borderId="0" xfId="809" applyAlignment="1">
      <alignment horizontal="center" vertical="center" wrapText="1"/>
    </xf>
    <xf numFmtId="181" fontId="0" fillId="0" borderId="0" xfId="811" applyNumberFormat="1" applyFont="1"/>
    <xf numFmtId="0" fontId="67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/>
    </xf>
    <xf numFmtId="0" fontId="4" fillId="0" borderId="25" xfId="0" applyFont="1" applyBorder="1" applyAlignment="1">
      <alignment horizontal="left" vertical="center" wrapText="1"/>
    </xf>
  </cellXfs>
  <cellStyles count="824">
    <cellStyle name="%" xfId="398" xr:uid="{00000000-0005-0000-0000-000000000000}"/>
    <cellStyle name="% 2" xfId="399" xr:uid="{00000000-0005-0000-0000-000001000000}"/>
    <cellStyle name="_20060703_Peugeot Contract_Appendices v5" xfId="400" xr:uid="{00000000-0005-0000-0000-000002000000}"/>
    <cellStyle name="_20060703_Peugeot Contract_Appendices v5_Analisis Costes Pulsa Marzo 2010 rev. 1 02.03.10" xfId="401" xr:uid="{00000000-0005-0000-0000-000003000000}"/>
    <cellStyle name="_20060703_Peugeot Contract_Appendices v5_Analisis Costes Pulsa Marzo 2010-1" xfId="402" xr:uid="{00000000-0005-0000-0000-000004000000}"/>
    <cellStyle name="_20060703_Peugeot Contract_Appendices v5_Corrección PLAN YACOM 5ª Y 6ª Oleada T5 YSEXT 16 NOV" xfId="403" xr:uid="{00000000-0005-0000-0000-000005000000}"/>
    <cellStyle name="_20060703_Peugeot Contract_Appendices v5_PLAN HOME NOVIEMBRE A3+T5+TVE +CUATRO 10.11.09" xfId="404" xr:uid="{00000000-0005-0000-0000-000006000000}"/>
    <cellStyle name="_20060703_Peugeot Contract_Appendices v5_PLAN HOME NOVIEMBRE A3+T5+TVE +CUATRO 10.11.09_Analisis Costes Pulsa Marzo 2010 rev. 1 02.03.10" xfId="405" xr:uid="{00000000-0005-0000-0000-000007000000}"/>
    <cellStyle name="_20060703_Peugeot Contract_Appendices v5_PLAN HOME NOVIEMBRE A3+T5+TVE +CUATRO 10.11.09_Analisis Costes Pulsa Marzo 2010-1" xfId="406" xr:uid="{00000000-0005-0000-0000-000008000000}"/>
    <cellStyle name="_20060703_Peugeot Contract_Appendices v5_PLAN HOME NOVIEMBRE A3+T5+TVE +CUATRO 12.11.09 V1" xfId="407" xr:uid="{00000000-0005-0000-0000-000009000000}"/>
    <cellStyle name="_20060703_Peugeot Contract_Appendices v5_PLAN HOME NOVIEMBRE A3+T5+TVE +CUATRO 12.11.09 V1_Analisis Costes Pulsa Marzo 2010 rev. 1 02.03.10" xfId="408" xr:uid="{00000000-0005-0000-0000-00000A000000}"/>
    <cellStyle name="_20060703_Peugeot Contract_Appendices v5_PLAN HOME NOVIEMBRE A3+T5+TVE +CUATRO 12.11.09 V1_Analisis Costes Pulsa Marzo 2010-1" xfId="409" xr:uid="{00000000-0005-0000-0000-00000B000000}"/>
    <cellStyle name="_20060703_Peugeot Contract_Appendices v5_PLAN HOME NOVIEMBRE A3+T5+TVE +CUATRO 12.11.09 V2" xfId="410" xr:uid="{00000000-0005-0000-0000-00000C000000}"/>
    <cellStyle name="_20060703_Peugeot Contract_Appendices v5_PLAN HOME NOVIEMBRE A3+T5+TVE +CUATRO 12.11.09 V2_Analisis Costes Pulsa Marzo 2010 rev. 1 02.03.10" xfId="411" xr:uid="{00000000-0005-0000-0000-00000D000000}"/>
    <cellStyle name="_20060703_Peugeot Contract_Appendices v5_PLAN HOME NOVIEMBRE A3+T5+TVE +CUATRO 12.11.09 V2_Analisis Costes Pulsa Marzo 2010-1" xfId="412" xr:uid="{00000000-0005-0000-0000-00000E000000}"/>
    <cellStyle name="_20060703_Peugeot Contract_Appendices v5_PLAN HOME NOVIEMBRE A3+T5+TVE +CUATRO 13.11.09 V3" xfId="413" xr:uid="{00000000-0005-0000-0000-00000F000000}"/>
    <cellStyle name="_20060703_Peugeot Contract_Appendices v5_PLAN HOME NOVIEMBRE A3+T5+TVE +CUATRO 13.11.09 V3_Analisis Costes Pulsa Marzo 2010 rev. 1 02.03.10" xfId="414" xr:uid="{00000000-0005-0000-0000-000010000000}"/>
    <cellStyle name="_20060703_Peugeot Contract_Appendices v5_PLAN HOME NOVIEMBRE A3+T5+TVE +CUATRO 13.11.09 V3_Analisis Costes Pulsa Marzo 2010-1" xfId="415" xr:uid="{00000000-0005-0000-0000-000011000000}"/>
    <cellStyle name="_20060703_Peugeot Contract_Appendices v5_PLAN HOME NOVIEMBRE A3+T5+TVE +CUATRO 16.11.09" xfId="416" xr:uid="{00000000-0005-0000-0000-000012000000}"/>
    <cellStyle name="_20060703_Peugeot Contract_Appendices v5_PLAN HOME NOVIEMBRE A3+T5+TVE +CUATRO 16.11.09_Analisis Costes Pulsa Marzo 2010 rev. 1 02.03.10" xfId="417" xr:uid="{00000000-0005-0000-0000-000013000000}"/>
    <cellStyle name="_20060703_Peugeot Contract_Appendices v5_PLAN HOME NOVIEMBRE A3+T5+TVE +CUATRO 16.11.09_Analisis Costes Pulsa Marzo 2010-1" xfId="418" xr:uid="{00000000-0005-0000-0000-000014000000}"/>
    <cellStyle name="_20060703_Peugeot Contract_Appendices v5_PLAN HOME NOVIEMBRE A3+T5+TVE +CUATRO 17.11.09" xfId="419" xr:uid="{00000000-0005-0000-0000-000015000000}"/>
    <cellStyle name="_20060703_Peugeot Contract_Appendices v5_PLAN HOME NOVIEMBRE A3+T5+TVE +CUATRO 17.11.09_Analisis Costes Pulsa Marzo 2010 rev. 1 02.03.10" xfId="420" xr:uid="{00000000-0005-0000-0000-000016000000}"/>
    <cellStyle name="_20060703_Peugeot Contract_Appendices v5_PLAN HOME NOVIEMBRE A3+T5+TVE +CUATRO 17.11.09_Analisis Costes Pulsa Marzo 2010-1" xfId="421" xr:uid="{00000000-0005-0000-0000-000017000000}"/>
    <cellStyle name="_20060703_Peugeot Contract_Appendices v5_PLAN HOME NOVIEMBRE A3+T5+TVE +CUATRO 23.11.09" xfId="422" xr:uid="{00000000-0005-0000-0000-000018000000}"/>
    <cellStyle name="_20060703_Peugeot Contract_Appendices v5_PLAN HOME NOVIEMBRE A3+T5+TVE +CUATRO 23.11.09_Analisis Costes Pulsa Marzo 2010 rev. 1 02.03.10" xfId="423" xr:uid="{00000000-0005-0000-0000-000019000000}"/>
    <cellStyle name="_20060703_Peugeot Contract_Appendices v5_PLAN HOME NOVIEMBRE A3+T5+TVE +CUATRO 23.11.09_Analisis Costes Pulsa Marzo 2010-1" xfId="424" xr:uid="{00000000-0005-0000-0000-00001A000000}"/>
    <cellStyle name="_20060703_Peugeot Contract_Appendices v5_PLAN HOME NOVIEMBRE A3+T5+TVE +CUATRO 6.11.09 APROBADO" xfId="425" xr:uid="{00000000-0005-0000-0000-00001B000000}"/>
    <cellStyle name="_20060703_Peugeot Contract_Appendices v5_PLAN HOME NOVIEMBRE A3+T5+TVE +CUATRO 6.11.09 APROBADO_Analisis Costes Pulsa Marzo 2010 rev. 1 02.03.10" xfId="426" xr:uid="{00000000-0005-0000-0000-00001C000000}"/>
    <cellStyle name="_20060703_Peugeot Contract_Appendices v5_PLAN HOME NOVIEMBRE A3+T5+TVE +CUATRO 6.11.09 APROBADO_Analisis Costes Pulsa Marzo 2010-1" xfId="427" xr:uid="{00000000-0005-0000-0000-00001D000000}"/>
    <cellStyle name="_20060703_Peugeot Contract_Appendices v5_PLAN IEW sept-octub-nov 11.11.09" xfId="428" xr:uid="{00000000-0005-0000-0000-00001E000000}"/>
    <cellStyle name="_20060703_Peugeot Contract_Appendices v5_PLAN IEW sept-octub-nov 14.12.09" xfId="429" xr:uid="{00000000-0005-0000-0000-00001F000000}"/>
    <cellStyle name="_20060703_Peugeot Contract_Appendices v5_PLAN IEW sept-octub-nov AAEE 24.11.09" xfId="430" xr:uid="{00000000-0005-0000-0000-000020000000}"/>
    <cellStyle name="_20060703_Peugeot Contract_Appendices v5_PLAN TARIFA PLANA MINI DICIEMBRE 10.12.09 V1" xfId="431" xr:uid="{00000000-0005-0000-0000-000021000000}"/>
    <cellStyle name="_20060703_Peugeot Contract_Appendices v5_PLAN TARIFA PLANA MINI DICIEMBRE 10.12.09 V1_Analisis Costes Pulsa Marzo 2010 rev. 1 02.03.10" xfId="432" xr:uid="{00000000-0005-0000-0000-000022000000}"/>
    <cellStyle name="_20060703_Peugeot Contract_Appendices v5_PLAN TARIFA PLANA MINI DICIEMBRE 10.12.09 V1_Analisis Costes Pulsa Marzo 2010-1" xfId="433" xr:uid="{00000000-0005-0000-0000-000023000000}"/>
    <cellStyle name="_20060703_Peugeot Contract_Appendices v5_PLAN TARIFA PLANA MINI DICIEMBRE 14.12.09" xfId="434" xr:uid="{00000000-0005-0000-0000-000024000000}"/>
    <cellStyle name="_20060703_Peugeot Contract_Appendices v5_PLAN TARIFA PLANA MINI DICIEMBRE 14.12.09_Analisis Costes Pulsa Marzo 2010 rev. 1 02.03.10" xfId="435" xr:uid="{00000000-0005-0000-0000-000025000000}"/>
    <cellStyle name="_20060703_Peugeot Contract_Appendices v5_PLAN TARIFA PLANA MINI DICIEMBRE 14.12.09_Analisis Costes Pulsa Marzo 2010-1" xfId="436" xr:uid="{00000000-0005-0000-0000-000026000000}"/>
    <cellStyle name="_20060703_Peugeot Contract_Appendices v5_PLAN YACOM 5ª Y 6ª Oleada T5 YSEXT 16 NOV" xfId="437" xr:uid="{00000000-0005-0000-0000-000027000000}"/>
    <cellStyle name="_20060703_Peugeot Contract_Appendices v5_TOTAL PLAN PREMIER V.5  22-06-2011" xfId="438" xr:uid="{00000000-0005-0000-0000-000028000000}"/>
    <cellStyle name="_Appendices Contract_English_Citroen_2006_0600209" xfId="439" xr:uid="{00000000-0005-0000-0000-000029000000}"/>
    <cellStyle name="_Appendices Contract_English_Citroen_2006_0600209_Analisis Costes Pulsa Marzo 2010 rev. 1 02.03.10" xfId="440" xr:uid="{00000000-0005-0000-0000-00002A000000}"/>
    <cellStyle name="_Appendices Contract_English_Citroen_2006_0600209_Analisis Costes Pulsa Marzo 2010-1" xfId="441" xr:uid="{00000000-0005-0000-0000-00002B000000}"/>
    <cellStyle name="_Appendices Contract_English_Citroen_2006_0600209_Corrección PLAN YACOM 5ª Y 6ª Oleada T5 YSEXT 16 NOV" xfId="442" xr:uid="{00000000-0005-0000-0000-00002C000000}"/>
    <cellStyle name="_Appendices Contract_English_Citroen_2006_0600209_PLAN HOME NOVIEMBRE A3+T5+TVE +CUATRO 10.11.09" xfId="443" xr:uid="{00000000-0005-0000-0000-00002D000000}"/>
    <cellStyle name="_Appendices Contract_English_Citroen_2006_0600209_PLAN HOME NOVIEMBRE A3+T5+TVE +CUATRO 10.11.09_Analisis Costes Pulsa Marzo 2010 rev. 1 02.03.10" xfId="444" xr:uid="{00000000-0005-0000-0000-00002E000000}"/>
    <cellStyle name="_Appendices Contract_English_Citroen_2006_0600209_PLAN HOME NOVIEMBRE A3+T5+TVE +CUATRO 10.11.09_Analisis Costes Pulsa Marzo 2010-1" xfId="445" xr:uid="{00000000-0005-0000-0000-00002F000000}"/>
    <cellStyle name="_Appendices Contract_English_Citroen_2006_0600209_PLAN HOME NOVIEMBRE A3+T5+TVE +CUATRO 12.11.09 V1" xfId="446" xr:uid="{00000000-0005-0000-0000-000030000000}"/>
    <cellStyle name="_Appendices Contract_English_Citroen_2006_0600209_PLAN HOME NOVIEMBRE A3+T5+TVE +CUATRO 12.11.09 V1_Analisis Costes Pulsa Marzo 2010 rev. 1 02.03.10" xfId="447" xr:uid="{00000000-0005-0000-0000-000031000000}"/>
    <cellStyle name="_Appendices Contract_English_Citroen_2006_0600209_PLAN HOME NOVIEMBRE A3+T5+TVE +CUATRO 12.11.09 V1_Analisis Costes Pulsa Marzo 2010-1" xfId="448" xr:uid="{00000000-0005-0000-0000-000032000000}"/>
    <cellStyle name="_Appendices Contract_English_Citroen_2006_0600209_PLAN HOME NOVIEMBRE A3+T5+TVE +CUATRO 12.11.09 V2" xfId="449" xr:uid="{00000000-0005-0000-0000-000033000000}"/>
    <cellStyle name="_Appendices Contract_English_Citroen_2006_0600209_PLAN HOME NOVIEMBRE A3+T5+TVE +CUATRO 12.11.09 V2_Analisis Costes Pulsa Marzo 2010 rev. 1 02.03.10" xfId="450" xr:uid="{00000000-0005-0000-0000-000034000000}"/>
    <cellStyle name="_Appendices Contract_English_Citroen_2006_0600209_PLAN HOME NOVIEMBRE A3+T5+TVE +CUATRO 12.11.09 V2_Analisis Costes Pulsa Marzo 2010-1" xfId="451" xr:uid="{00000000-0005-0000-0000-000035000000}"/>
    <cellStyle name="_Appendices Contract_English_Citroen_2006_0600209_PLAN HOME NOVIEMBRE A3+T5+TVE +CUATRO 13.11.09 V3" xfId="452" xr:uid="{00000000-0005-0000-0000-000036000000}"/>
    <cellStyle name="_Appendices Contract_English_Citroen_2006_0600209_PLAN HOME NOVIEMBRE A3+T5+TVE +CUATRO 13.11.09 V3_Analisis Costes Pulsa Marzo 2010 rev. 1 02.03.10" xfId="453" xr:uid="{00000000-0005-0000-0000-000037000000}"/>
    <cellStyle name="_Appendices Contract_English_Citroen_2006_0600209_PLAN HOME NOVIEMBRE A3+T5+TVE +CUATRO 13.11.09 V3_Analisis Costes Pulsa Marzo 2010-1" xfId="454" xr:uid="{00000000-0005-0000-0000-000038000000}"/>
    <cellStyle name="_Appendices Contract_English_Citroen_2006_0600209_PLAN HOME NOVIEMBRE A3+T5+TVE +CUATRO 16.11.09" xfId="455" xr:uid="{00000000-0005-0000-0000-000039000000}"/>
    <cellStyle name="_Appendices Contract_English_Citroen_2006_0600209_PLAN HOME NOVIEMBRE A3+T5+TVE +CUATRO 16.11.09_Analisis Costes Pulsa Marzo 2010 rev. 1 02.03.10" xfId="456" xr:uid="{00000000-0005-0000-0000-00003A000000}"/>
    <cellStyle name="_Appendices Contract_English_Citroen_2006_0600209_PLAN HOME NOVIEMBRE A3+T5+TVE +CUATRO 16.11.09_Analisis Costes Pulsa Marzo 2010-1" xfId="457" xr:uid="{00000000-0005-0000-0000-00003B000000}"/>
    <cellStyle name="_Appendices Contract_English_Citroen_2006_0600209_PLAN HOME NOVIEMBRE A3+T5+TVE +CUATRO 17.11.09" xfId="458" xr:uid="{00000000-0005-0000-0000-00003C000000}"/>
    <cellStyle name="_Appendices Contract_English_Citroen_2006_0600209_PLAN HOME NOVIEMBRE A3+T5+TVE +CUATRO 17.11.09_Analisis Costes Pulsa Marzo 2010 rev. 1 02.03.10" xfId="459" xr:uid="{00000000-0005-0000-0000-00003D000000}"/>
    <cellStyle name="_Appendices Contract_English_Citroen_2006_0600209_PLAN HOME NOVIEMBRE A3+T5+TVE +CUATRO 17.11.09_Analisis Costes Pulsa Marzo 2010-1" xfId="460" xr:uid="{00000000-0005-0000-0000-00003E000000}"/>
    <cellStyle name="_Appendices Contract_English_Citroen_2006_0600209_PLAN HOME NOVIEMBRE A3+T5+TVE +CUATRO 23.11.09" xfId="461" xr:uid="{00000000-0005-0000-0000-00003F000000}"/>
    <cellStyle name="_Appendices Contract_English_Citroen_2006_0600209_PLAN HOME NOVIEMBRE A3+T5+TVE +CUATRO 23.11.09_Analisis Costes Pulsa Marzo 2010 rev. 1 02.03.10" xfId="462" xr:uid="{00000000-0005-0000-0000-000040000000}"/>
    <cellStyle name="_Appendices Contract_English_Citroen_2006_0600209_PLAN HOME NOVIEMBRE A3+T5+TVE +CUATRO 23.11.09_Analisis Costes Pulsa Marzo 2010-1" xfId="463" xr:uid="{00000000-0005-0000-0000-000041000000}"/>
    <cellStyle name="_Appendices Contract_English_Citroen_2006_0600209_PLAN HOME NOVIEMBRE A3+T5+TVE +CUATRO 6.11.09 APROBADO" xfId="464" xr:uid="{00000000-0005-0000-0000-000042000000}"/>
    <cellStyle name="_Appendices Contract_English_Citroen_2006_0600209_PLAN HOME NOVIEMBRE A3+T5+TVE +CUATRO 6.11.09 APROBADO_Analisis Costes Pulsa Marzo 2010 rev. 1 02.03.10" xfId="465" xr:uid="{00000000-0005-0000-0000-000043000000}"/>
    <cellStyle name="_Appendices Contract_English_Citroen_2006_0600209_PLAN HOME NOVIEMBRE A3+T5+TVE +CUATRO 6.11.09 APROBADO_Analisis Costes Pulsa Marzo 2010-1" xfId="466" xr:uid="{00000000-0005-0000-0000-000044000000}"/>
    <cellStyle name="_Appendices Contract_English_Citroen_2006_0600209_PLAN IEW sept-octub-nov 11.11.09" xfId="467" xr:uid="{00000000-0005-0000-0000-000045000000}"/>
    <cellStyle name="_Appendices Contract_English_Citroen_2006_0600209_PLAN IEW sept-octub-nov 14.12.09" xfId="468" xr:uid="{00000000-0005-0000-0000-000046000000}"/>
    <cellStyle name="_Appendices Contract_English_Citroen_2006_0600209_PLAN IEW sept-octub-nov AAEE 24.11.09" xfId="469" xr:uid="{00000000-0005-0000-0000-000047000000}"/>
    <cellStyle name="_Appendices Contract_English_Citroen_2006_0600209_PLAN TARIFA PLANA MINI DICIEMBRE 10.12.09 V1" xfId="470" xr:uid="{00000000-0005-0000-0000-000048000000}"/>
    <cellStyle name="_Appendices Contract_English_Citroen_2006_0600209_PLAN TARIFA PLANA MINI DICIEMBRE 10.12.09 V1_Analisis Costes Pulsa Marzo 2010 rev. 1 02.03.10" xfId="471" xr:uid="{00000000-0005-0000-0000-000049000000}"/>
    <cellStyle name="_Appendices Contract_English_Citroen_2006_0600209_PLAN TARIFA PLANA MINI DICIEMBRE 10.12.09 V1_Analisis Costes Pulsa Marzo 2010-1" xfId="472" xr:uid="{00000000-0005-0000-0000-00004A000000}"/>
    <cellStyle name="_Appendices Contract_English_Citroen_2006_0600209_PLAN TARIFA PLANA MINI DICIEMBRE 14.12.09" xfId="473" xr:uid="{00000000-0005-0000-0000-00004B000000}"/>
    <cellStyle name="_Appendices Contract_English_Citroen_2006_0600209_PLAN TARIFA PLANA MINI DICIEMBRE 14.12.09_Analisis Costes Pulsa Marzo 2010 rev. 1 02.03.10" xfId="474" xr:uid="{00000000-0005-0000-0000-00004C000000}"/>
    <cellStyle name="_Appendices Contract_English_Citroen_2006_0600209_PLAN TARIFA PLANA MINI DICIEMBRE 14.12.09_Analisis Costes Pulsa Marzo 2010-1" xfId="475" xr:uid="{00000000-0005-0000-0000-00004D000000}"/>
    <cellStyle name="_Appendices Contract_English_Citroen_2006_0600209_PLAN YACOM 5ª Y 6ª Oleada T5 YSEXT 16 NOV" xfId="476" xr:uid="{00000000-0005-0000-0000-00004E000000}"/>
    <cellStyle name="_Appendices Contract_English_Citroen_2006_0600209_TOTAL PLAN PREMIER V.5  22-06-2011" xfId="477" xr:uid="{00000000-0005-0000-0000-00004F000000}"/>
    <cellStyle name="_Appendices Contract_English_Citroen_2006_060518" xfId="478" xr:uid="{00000000-0005-0000-0000-000050000000}"/>
    <cellStyle name="_Appendices Contract_English_Citroen_2006_060518_Analisis Costes Pulsa Marzo 2010 rev. 1 02.03.10" xfId="479" xr:uid="{00000000-0005-0000-0000-000051000000}"/>
    <cellStyle name="_Appendices Contract_English_Citroen_2006_060518_Analisis Costes Pulsa Marzo 2010-1" xfId="480" xr:uid="{00000000-0005-0000-0000-000052000000}"/>
    <cellStyle name="_Appendices Contract_English_Citroen_2006_060518_Corrección PLAN YACOM 5ª Y 6ª Oleada T5 YSEXT 16 NOV" xfId="481" xr:uid="{00000000-0005-0000-0000-000053000000}"/>
    <cellStyle name="_Appendices Contract_English_Citroen_2006_060518_PLAN HOME NOVIEMBRE A3+T5+TVE +CUATRO 10.11.09" xfId="482" xr:uid="{00000000-0005-0000-0000-000054000000}"/>
    <cellStyle name="_Appendices Contract_English_Citroen_2006_060518_PLAN HOME NOVIEMBRE A3+T5+TVE +CUATRO 10.11.09_Analisis Costes Pulsa Marzo 2010 rev. 1 02.03.10" xfId="483" xr:uid="{00000000-0005-0000-0000-000055000000}"/>
    <cellStyle name="_Appendices Contract_English_Citroen_2006_060518_PLAN HOME NOVIEMBRE A3+T5+TVE +CUATRO 10.11.09_Analisis Costes Pulsa Marzo 2010-1" xfId="484" xr:uid="{00000000-0005-0000-0000-000056000000}"/>
    <cellStyle name="_Appendices Contract_English_Citroen_2006_060518_PLAN HOME NOVIEMBRE A3+T5+TVE +CUATRO 12.11.09 V1" xfId="485" xr:uid="{00000000-0005-0000-0000-000057000000}"/>
    <cellStyle name="_Appendices Contract_English_Citroen_2006_060518_PLAN HOME NOVIEMBRE A3+T5+TVE +CUATRO 12.11.09 V1_Analisis Costes Pulsa Marzo 2010 rev. 1 02.03.10" xfId="486" xr:uid="{00000000-0005-0000-0000-000058000000}"/>
    <cellStyle name="_Appendices Contract_English_Citroen_2006_060518_PLAN HOME NOVIEMBRE A3+T5+TVE +CUATRO 12.11.09 V1_Analisis Costes Pulsa Marzo 2010-1" xfId="487" xr:uid="{00000000-0005-0000-0000-000059000000}"/>
    <cellStyle name="_Appendices Contract_English_Citroen_2006_060518_PLAN HOME NOVIEMBRE A3+T5+TVE +CUATRO 12.11.09 V2" xfId="488" xr:uid="{00000000-0005-0000-0000-00005A000000}"/>
    <cellStyle name="_Appendices Contract_English_Citroen_2006_060518_PLAN HOME NOVIEMBRE A3+T5+TVE +CUATRO 12.11.09 V2_Analisis Costes Pulsa Marzo 2010 rev. 1 02.03.10" xfId="489" xr:uid="{00000000-0005-0000-0000-00005B000000}"/>
    <cellStyle name="_Appendices Contract_English_Citroen_2006_060518_PLAN HOME NOVIEMBRE A3+T5+TVE +CUATRO 12.11.09 V2_Analisis Costes Pulsa Marzo 2010-1" xfId="490" xr:uid="{00000000-0005-0000-0000-00005C000000}"/>
    <cellStyle name="_Appendices Contract_English_Citroen_2006_060518_PLAN HOME NOVIEMBRE A3+T5+TVE +CUATRO 13.11.09 V3" xfId="491" xr:uid="{00000000-0005-0000-0000-00005D000000}"/>
    <cellStyle name="_Appendices Contract_English_Citroen_2006_060518_PLAN HOME NOVIEMBRE A3+T5+TVE +CUATRO 13.11.09 V3_Analisis Costes Pulsa Marzo 2010 rev. 1 02.03.10" xfId="492" xr:uid="{00000000-0005-0000-0000-00005E000000}"/>
    <cellStyle name="_Appendices Contract_English_Citroen_2006_060518_PLAN HOME NOVIEMBRE A3+T5+TVE +CUATRO 13.11.09 V3_Analisis Costes Pulsa Marzo 2010-1" xfId="493" xr:uid="{00000000-0005-0000-0000-00005F000000}"/>
    <cellStyle name="_Appendices Contract_English_Citroen_2006_060518_PLAN HOME NOVIEMBRE A3+T5+TVE +CUATRO 16.11.09" xfId="494" xr:uid="{00000000-0005-0000-0000-000060000000}"/>
    <cellStyle name="_Appendices Contract_English_Citroen_2006_060518_PLAN HOME NOVIEMBRE A3+T5+TVE +CUATRO 16.11.09_Analisis Costes Pulsa Marzo 2010 rev. 1 02.03.10" xfId="495" xr:uid="{00000000-0005-0000-0000-000061000000}"/>
    <cellStyle name="_Appendices Contract_English_Citroen_2006_060518_PLAN HOME NOVIEMBRE A3+T5+TVE +CUATRO 16.11.09_Analisis Costes Pulsa Marzo 2010-1" xfId="496" xr:uid="{00000000-0005-0000-0000-000062000000}"/>
    <cellStyle name="_Appendices Contract_English_Citroen_2006_060518_PLAN HOME NOVIEMBRE A3+T5+TVE +CUATRO 17.11.09" xfId="497" xr:uid="{00000000-0005-0000-0000-000063000000}"/>
    <cellStyle name="_Appendices Contract_English_Citroen_2006_060518_PLAN HOME NOVIEMBRE A3+T5+TVE +CUATRO 17.11.09_Analisis Costes Pulsa Marzo 2010 rev. 1 02.03.10" xfId="498" xr:uid="{00000000-0005-0000-0000-000064000000}"/>
    <cellStyle name="_Appendices Contract_English_Citroen_2006_060518_PLAN HOME NOVIEMBRE A3+T5+TVE +CUATRO 17.11.09_Analisis Costes Pulsa Marzo 2010-1" xfId="499" xr:uid="{00000000-0005-0000-0000-000065000000}"/>
    <cellStyle name="_Appendices Contract_English_Citroen_2006_060518_PLAN HOME NOVIEMBRE A3+T5+TVE +CUATRO 23.11.09" xfId="500" xr:uid="{00000000-0005-0000-0000-000066000000}"/>
    <cellStyle name="_Appendices Contract_English_Citroen_2006_060518_PLAN HOME NOVIEMBRE A3+T5+TVE +CUATRO 23.11.09_Analisis Costes Pulsa Marzo 2010 rev. 1 02.03.10" xfId="501" xr:uid="{00000000-0005-0000-0000-000067000000}"/>
    <cellStyle name="_Appendices Contract_English_Citroen_2006_060518_PLAN HOME NOVIEMBRE A3+T5+TVE +CUATRO 23.11.09_Analisis Costes Pulsa Marzo 2010-1" xfId="502" xr:uid="{00000000-0005-0000-0000-000068000000}"/>
    <cellStyle name="_Appendices Contract_English_Citroen_2006_060518_PLAN HOME NOVIEMBRE A3+T5+TVE +CUATRO 6.11.09 APROBADO" xfId="503" xr:uid="{00000000-0005-0000-0000-000069000000}"/>
    <cellStyle name="_Appendices Contract_English_Citroen_2006_060518_PLAN HOME NOVIEMBRE A3+T5+TVE +CUATRO 6.11.09 APROBADO_Analisis Costes Pulsa Marzo 2010 rev. 1 02.03.10" xfId="504" xr:uid="{00000000-0005-0000-0000-00006A000000}"/>
    <cellStyle name="_Appendices Contract_English_Citroen_2006_060518_PLAN HOME NOVIEMBRE A3+T5+TVE +CUATRO 6.11.09 APROBADO_Analisis Costes Pulsa Marzo 2010-1" xfId="505" xr:uid="{00000000-0005-0000-0000-00006B000000}"/>
    <cellStyle name="_Appendices Contract_English_Citroen_2006_060518_PLAN IEW sept-octub-nov 11.11.09" xfId="506" xr:uid="{00000000-0005-0000-0000-00006C000000}"/>
    <cellStyle name="_Appendices Contract_English_Citroen_2006_060518_PLAN IEW sept-octub-nov 14.12.09" xfId="507" xr:uid="{00000000-0005-0000-0000-00006D000000}"/>
    <cellStyle name="_Appendices Contract_English_Citroen_2006_060518_PLAN IEW sept-octub-nov AAEE 24.11.09" xfId="508" xr:uid="{00000000-0005-0000-0000-00006E000000}"/>
    <cellStyle name="_Appendices Contract_English_Citroen_2006_060518_PLAN TARIFA PLANA MINI DICIEMBRE 10.12.09 V1" xfId="509" xr:uid="{00000000-0005-0000-0000-00006F000000}"/>
    <cellStyle name="_Appendices Contract_English_Citroen_2006_060518_PLAN TARIFA PLANA MINI DICIEMBRE 10.12.09 V1_Analisis Costes Pulsa Marzo 2010 rev. 1 02.03.10" xfId="510" xr:uid="{00000000-0005-0000-0000-000070000000}"/>
    <cellStyle name="_Appendices Contract_English_Citroen_2006_060518_PLAN TARIFA PLANA MINI DICIEMBRE 10.12.09 V1_Analisis Costes Pulsa Marzo 2010-1" xfId="511" xr:uid="{00000000-0005-0000-0000-000071000000}"/>
    <cellStyle name="_Appendices Contract_English_Citroen_2006_060518_PLAN TARIFA PLANA MINI DICIEMBRE 14.12.09" xfId="512" xr:uid="{00000000-0005-0000-0000-000072000000}"/>
    <cellStyle name="_Appendices Contract_English_Citroen_2006_060518_PLAN TARIFA PLANA MINI DICIEMBRE 14.12.09_Analisis Costes Pulsa Marzo 2010 rev. 1 02.03.10" xfId="513" xr:uid="{00000000-0005-0000-0000-000073000000}"/>
    <cellStyle name="_Appendices Contract_English_Citroen_2006_060518_PLAN TARIFA PLANA MINI DICIEMBRE 14.12.09_Analisis Costes Pulsa Marzo 2010-1" xfId="514" xr:uid="{00000000-0005-0000-0000-000074000000}"/>
    <cellStyle name="_Appendices Contract_English_Citroen_2006_060518_PLAN YACOM 5ª Y 6ª Oleada T5 YSEXT 16 NOV" xfId="515" xr:uid="{00000000-0005-0000-0000-000075000000}"/>
    <cellStyle name="_Appendices Contract_English_Citroen_2006_060518_TOTAL PLAN PREMIER V.5  22-06-2011" xfId="516" xr:uid="{00000000-0005-0000-0000-000076000000}"/>
    <cellStyle name="_Appendix 4 - Medianet" xfId="517" xr:uid="{00000000-0005-0000-0000-000077000000}"/>
    <cellStyle name="_Appendix 4 - Medianet_Analisis Costes Pulsa Marzo 2010 rev. 1 02.03.10" xfId="518" xr:uid="{00000000-0005-0000-0000-000078000000}"/>
    <cellStyle name="_Appendix 4 - Medianet_Analisis Costes Pulsa Marzo 2010-1" xfId="519" xr:uid="{00000000-0005-0000-0000-000079000000}"/>
    <cellStyle name="_Appendix 4 - Medianet_Corrección PLAN YACOM 5ª Y 6ª Oleada T5 YSEXT 16 NOV" xfId="520" xr:uid="{00000000-0005-0000-0000-00007A000000}"/>
    <cellStyle name="_Appendix 4 - Medianet_PLAN HOME NOVIEMBRE A3+T5+TVE +CUATRO 10.11.09" xfId="521" xr:uid="{00000000-0005-0000-0000-00007B000000}"/>
    <cellStyle name="_Appendix 4 - Medianet_PLAN HOME NOVIEMBRE A3+T5+TVE +CUATRO 10.11.09_Analisis Costes Pulsa Marzo 2010 rev. 1 02.03.10" xfId="522" xr:uid="{00000000-0005-0000-0000-00007C000000}"/>
    <cellStyle name="_Appendix 4 - Medianet_PLAN HOME NOVIEMBRE A3+T5+TVE +CUATRO 10.11.09_Analisis Costes Pulsa Marzo 2010-1" xfId="523" xr:uid="{00000000-0005-0000-0000-00007D000000}"/>
    <cellStyle name="_Appendix 4 - Medianet_PLAN HOME NOVIEMBRE A3+T5+TVE +CUATRO 12.11.09 V1" xfId="524" xr:uid="{00000000-0005-0000-0000-00007E000000}"/>
    <cellStyle name="_Appendix 4 - Medianet_PLAN HOME NOVIEMBRE A3+T5+TVE +CUATRO 12.11.09 V1_Analisis Costes Pulsa Marzo 2010 rev. 1 02.03.10" xfId="525" xr:uid="{00000000-0005-0000-0000-00007F000000}"/>
    <cellStyle name="_Appendix 4 - Medianet_PLAN HOME NOVIEMBRE A3+T5+TVE +CUATRO 12.11.09 V1_Analisis Costes Pulsa Marzo 2010-1" xfId="526" xr:uid="{00000000-0005-0000-0000-000080000000}"/>
    <cellStyle name="_Appendix 4 - Medianet_PLAN HOME NOVIEMBRE A3+T5+TVE +CUATRO 12.11.09 V2" xfId="527" xr:uid="{00000000-0005-0000-0000-000081000000}"/>
    <cellStyle name="_Appendix 4 - Medianet_PLAN HOME NOVIEMBRE A3+T5+TVE +CUATRO 12.11.09 V2_Analisis Costes Pulsa Marzo 2010 rev. 1 02.03.10" xfId="528" xr:uid="{00000000-0005-0000-0000-000082000000}"/>
    <cellStyle name="_Appendix 4 - Medianet_PLAN HOME NOVIEMBRE A3+T5+TVE +CUATRO 12.11.09 V2_Analisis Costes Pulsa Marzo 2010-1" xfId="529" xr:uid="{00000000-0005-0000-0000-000083000000}"/>
    <cellStyle name="_Appendix 4 - Medianet_PLAN HOME NOVIEMBRE A3+T5+TVE +CUATRO 13.11.09 V3" xfId="530" xr:uid="{00000000-0005-0000-0000-000084000000}"/>
    <cellStyle name="_Appendix 4 - Medianet_PLAN HOME NOVIEMBRE A3+T5+TVE +CUATRO 13.11.09 V3_Analisis Costes Pulsa Marzo 2010 rev. 1 02.03.10" xfId="531" xr:uid="{00000000-0005-0000-0000-000085000000}"/>
    <cellStyle name="_Appendix 4 - Medianet_PLAN HOME NOVIEMBRE A3+T5+TVE +CUATRO 13.11.09 V3_Analisis Costes Pulsa Marzo 2010-1" xfId="532" xr:uid="{00000000-0005-0000-0000-000086000000}"/>
    <cellStyle name="_Appendix 4 - Medianet_PLAN HOME NOVIEMBRE A3+T5+TVE +CUATRO 16.11.09" xfId="533" xr:uid="{00000000-0005-0000-0000-000087000000}"/>
    <cellStyle name="_Appendix 4 - Medianet_PLAN HOME NOVIEMBRE A3+T5+TVE +CUATRO 16.11.09_Analisis Costes Pulsa Marzo 2010 rev. 1 02.03.10" xfId="534" xr:uid="{00000000-0005-0000-0000-000088000000}"/>
    <cellStyle name="_Appendix 4 - Medianet_PLAN HOME NOVIEMBRE A3+T5+TVE +CUATRO 16.11.09_Analisis Costes Pulsa Marzo 2010-1" xfId="535" xr:uid="{00000000-0005-0000-0000-000089000000}"/>
    <cellStyle name="_Appendix 4 - Medianet_PLAN HOME NOVIEMBRE A3+T5+TVE +CUATRO 17.11.09" xfId="536" xr:uid="{00000000-0005-0000-0000-00008A000000}"/>
    <cellStyle name="_Appendix 4 - Medianet_PLAN HOME NOVIEMBRE A3+T5+TVE +CUATRO 17.11.09_Analisis Costes Pulsa Marzo 2010 rev. 1 02.03.10" xfId="537" xr:uid="{00000000-0005-0000-0000-00008B000000}"/>
    <cellStyle name="_Appendix 4 - Medianet_PLAN HOME NOVIEMBRE A3+T5+TVE +CUATRO 17.11.09_Analisis Costes Pulsa Marzo 2010-1" xfId="538" xr:uid="{00000000-0005-0000-0000-00008C000000}"/>
    <cellStyle name="_Appendix 4 - Medianet_PLAN HOME NOVIEMBRE A3+T5+TVE +CUATRO 23.11.09" xfId="539" xr:uid="{00000000-0005-0000-0000-00008D000000}"/>
    <cellStyle name="_Appendix 4 - Medianet_PLAN HOME NOVIEMBRE A3+T5+TVE +CUATRO 23.11.09_Analisis Costes Pulsa Marzo 2010 rev. 1 02.03.10" xfId="540" xr:uid="{00000000-0005-0000-0000-00008E000000}"/>
    <cellStyle name="_Appendix 4 - Medianet_PLAN HOME NOVIEMBRE A3+T5+TVE +CUATRO 23.11.09_Analisis Costes Pulsa Marzo 2010-1" xfId="541" xr:uid="{00000000-0005-0000-0000-00008F000000}"/>
    <cellStyle name="_Appendix 4 - Medianet_PLAN HOME NOVIEMBRE A3+T5+TVE +CUATRO 6.11.09 APROBADO" xfId="542" xr:uid="{00000000-0005-0000-0000-000090000000}"/>
    <cellStyle name="_Appendix 4 - Medianet_PLAN HOME NOVIEMBRE A3+T5+TVE +CUATRO 6.11.09 APROBADO_Analisis Costes Pulsa Marzo 2010 rev. 1 02.03.10" xfId="543" xr:uid="{00000000-0005-0000-0000-000091000000}"/>
    <cellStyle name="_Appendix 4 - Medianet_PLAN HOME NOVIEMBRE A3+T5+TVE +CUATRO 6.11.09 APROBADO_Analisis Costes Pulsa Marzo 2010-1" xfId="544" xr:uid="{00000000-0005-0000-0000-000092000000}"/>
    <cellStyle name="_Appendix 4 - Medianet_PLAN IEW sept-octub-nov 11.11.09" xfId="545" xr:uid="{00000000-0005-0000-0000-000093000000}"/>
    <cellStyle name="_Appendix 4 - Medianet_PLAN IEW sept-octub-nov 14.12.09" xfId="546" xr:uid="{00000000-0005-0000-0000-000094000000}"/>
    <cellStyle name="_Appendix 4 - Medianet_PLAN IEW sept-octub-nov AAEE 24.11.09" xfId="547" xr:uid="{00000000-0005-0000-0000-000095000000}"/>
    <cellStyle name="_Appendix 4 - Medianet_PLAN TARIFA PLANA MINI DICIEMBRE 10.12.09 V1" xfId="548" xr:uid="{00000000-0005-0000-0000-000096000000}"/>
    <cellStyle name="_Appendix 4 - Medianet_PLAN TARIFA PLANA MINI DICIEMBRE 10.12.09 V1_Analisis Costes Pulsa Marzo 2010 rev. 1 02.03.10" xfId="549" xr:uid="{00000000-0005-0000-0000-000097000000}"/>
    <cellStyle name="_Appendix 4 - Medianet_PLAN TARIFA PLANA MINI DICIEMBRE 10.12.09 V1_Analisis Costes Pulsa Marzo 2010-1" xfId="550" xr:uid="{00000000-0005-0000-0000-000098000000}"/>
    <cellStyle name="_Appendix 4 - Medianet_PLAN TARIFA PLANA MINI DICIEMBRE 14.12.09" xfId="551" xr:uid="{00000000-0005-0000-0000-000099000000}"/>
    <cellStyle name="_Appendix 4 - Medianet_PLAN TARIFA PLANA MINI DICIEMBRE 14.12.09_Analisis Costes Pulsa Marzo 2010 rev. 1 02.03.10" xfId="552" xr:uid="{00000000-0005-0000-0000-00009A000000}"/>
    <cellStyle name="_Appendix 4 - Medianet_PLAN TARIFA PLANA MINI DICIEMBRE 14.12.09_Analisis Costes Pulsa Marzo 2010-1" xfId="553" xr:uid="{00000000-0005-0000-0000-00009B000000}"/>
    <cellStyle name="_Appendix 4 - Medianet_PLAN YACOM 5ª Y 6ª Oleada T5 YSEXT 16 NOV" xfId="554" xr:uid="{00000000-0005-0000-0000-00009C000000}"/>
    <cellStyle name="_Appendix 4 - Medianet_TOTAL PLAN PREMIER V.5  22-06-2011" xfId="555" xr:uid="{00000000-0005-0000-0000-00009D000000}"/>
    <cellStyle name="_Column1" xfId="556" xr:uid="{00000000-0005-0000-0000-00009E000000}"/>
    <cellStyle name="_Column2" xfId="557" xr:uid="{00000000-0005-0000-0000-00009F000000}"/>
    <cellStyle name="_Column3" xfId="558" xr:uid="{00000000-0005-0000-0000-0000A0000000}"/>
    <cellStyle name="_Column4" xfId="559" xr:uid="{00000000-0005-0000-0000-0000A1000000}"/>
    <cellStyle name="_Column5" xfId="560" xr:uid="{00000000-0005-0000-0000-0000A2000000}"/>
    <cellStyle name="_Column6" xfId="561" xr:uid="{00000000-0005-0000-0000-0000A3000000}"/>
    <cellStyle name="_Column7" xfId="562" xr:uid="{00000000-0005-0000-0000-0000A4000000}"/>
    <cellStyle name="_Data" xfId="563" xr:uid="{00000000-0005-0000-0000-0000A5000000}"/>
    <cellStyle name="_DSO Business Review data - 0.00037 for CM" xfId="3" xr:uid="{00000000-0005-0000-0000-0000A6000000}"/>
    <cellStyle name="_Header" xfId="564" xr:uid="{00000000-0005-0000-0000-0000A7000000}"/>
    <cellStyle name="_ITA OMD Fees and Incentive schemes version 1" xfId="565" xr:uid="{00000000-0005-0000-0000-0000A8000000}"/>
    <cellStyle name="_ITA OMD Fees and Incentive schemes version 1_Analisis Costes Pulsa Marzo 2010 rev. 1 02.03.10" xfId="566" xr:uid="{00000000-0005-0000-0000-0000A9000000}"/>
    <cellStyle name="_ITA OMD Fees and Incentive schemes version 1_Analisis Costes Pulsa Marzo 2010-1" xfId="567" xr:uid="{00000000-0005-0000-0000-0000AA000000}"/>
    <cellStyle name="_ITA OMD Fees and Incentive schemes version 1_Corrección PLAN YACOM 5ª Y 6ª Oleada T5 YSEXT 16 NOV" xfId="568" xr:uid="{00000000-0005-0000-0000-0000AB000000}"/>
    <cellStyle name="_ITA OMD Fees and Incentive schemes version 1_PLAN HOME NOVIEMBRE A3+T5+TVE +CUATRO 10.11.09" xfId="569" xr:uid="{00000000-0005-0000-0000-0000AC000000}"/>
    <cellStyle name="_ITA OMD Fees and Incentive schemes version 1_PLAN HOME NOVIEMBRE A3+T5+TVE +CUATRO 10.11.09_Analisis Costes Pulsa Marzo 2010 rev. 1 02.03.10" xfId="570" xr:uid="{00000000-0005-0000-0000-0000AD000000}"/>
    <cellStyle name="_ITA OMD Fees and Incentive schemes version 1_PLAN HOME NOVIEMBRE A3+T5+TVE +CUATRO 10.11.09_Analisis Costes Pulsa Marzo 2010-1" xfId="571" xr:uid="{00000000-0005-0000-0000-0000AE000000}"/>
    <cellStyle name="_ITA OMD Fees and Incentive schemes version 1_PLAN HOME NOVIEMBRE A3+T5+TVE +CUATRO 12.11.09 V1" xfId="572" xr:uid="{00000000-0005-0000-0000-0000AF000000}"/>
    <cellStyle name="_ITA OMD Fees and Incentive schemes version 1_PLAN HOME NOVIEMBRE A3+T5+TVE +CUATRO 12.11.09 V1_Analisis Costes Pulsa Marzo 2010 rev. 1 02.03.10" xfId="573" xr:uid="{00000000-0005-0000-0000-0000B0000000}"/>
    <cellStyle name="_ITA OMD Fees and Incentive schemes version 1_PLAN HOME NOVIEMBRE A3+T5+TVE +CUATRO 12.11.09 V1_Analisis Costes Pulsa Marzo 2010-1" xfId="574" xr:uid="{00000000-0005-0000-0000-0000B1000000}"/>
    <cellStyle name="_ITA OMD Fees and Incentive schemes version 1_PLAN HOME NOVIEMBRE A3+T5+TVE +CUATRO 12.11.09 V2" xfId="575" xr:uid="{00000000-0005-0000-0000-0000B2000000}"/>
    <cellStyle name="_ITA OMD Fees and Incentive schemes version 1_PLAN HOME NOVIEMBRE A3+T5+TVE +CUATRO 12.11.09 V2_Analisis Costes Pulsa Marzo 2010 rev. 1 02.03.10" xfId="576" xr:uid="{00000000-0005-0000-0000-0000B3000000}"/>
    <cellStyle name="_ITA OMD Fees and Incentive schemes version 1_PLAN HOME NOVIEMBRE A3+T5+TVE +CUATRO 12.11.09 V2_Analisis Costes Pulsa Marzo 2010-1" xfId="577" xr:uid="{00000000-0005-0000-0000-0000B4000000}"/>
    <cellStyle name="_ITA OMD Fees and Incentive schemes version 1_PLAN HOME NOVIEMBRE A3+T5+TVE +CUATRO 13.11.09 V3" xfId="578" xr:uid="{00000000-0005-0000-0000-0000B5000000}"/>
    <cellStyle name="_ITA OMD Fees and Incentive schemes version 1_PLAN HOME NOVIEMBRE A3+T5+TVE +CUATRO 13.11.09 V3_Analisis Costes Pulsa Marzo 2010 rev. 1 02.03.10" xfId="579" xr:uid="{00000000-0005-0000-0000-0000B6000000}"/>
    <cellStyle name="_ITA OMD Fees and Incentive schemes version 1_PLAN HOME NOVIEMBRE A3+T5+TVE +CUATRO 13.11.09 V3_Analisis Costes Pulsa Marzo 2010-1" xfId="580" xr:uid="{00000000-0005-0000-0000-0000B7000000}"/>
    <cellStyle name="_ITA OMD Fees and Incentive schemes version 1_PLAN HOME NOVIEMBRE A3+T5+TVE +CUATRO 16.11.09" xfId="581" xr:uid="{00000000-0005-0000-0000-0000B8000000}"/>
    <cellStyle name="_ITA OMD Fees and Incentive schemes version 1_PLAN HOME NOVIEMBRE A3+T5+TVE +CUATRO 16.11.09_Analisis Costes Pulsa Marzo 2010 rev. 1 02.03.10" xfId="582" xr:uid="{00000000-0005-0000-0000-0000B9000000}"/>
    <cellStyle name="_ITA OMD Fees and Incentive schemes version 1_PLAN HOME NOVIEMBRE A3+T5+TVE +CUATRO 16.11.09_Analisis Costes Pulsa Marzo 2010-1" xfId="583" xr:uid="{00000000-0005-0000-0000-0000BA000000}"/>
    <cellStyle name="_ITA OMD Fees and Incentive schemes version 1_PLAN HOME NOVIEMBRE A3+T5+TVE +CUATRO 17.11.09" xfId="584" xr:uid="{00000000-0005-0000-0000-0000BB000000}"/>
    <cellStyle name="_ITA OMD Fees and Incentive schemes version 1_PLAN HOME NOVIEMBRE A3+T5+TVE +CUATRO 17.11.09_Analisis Costes Pulsa Marzo 2010 rev. 1 02.03.10" xfId="585" xr:uid="{00000000-0005-0000-0000-0000BC000000}"/>
    <cellStyle name="_ITA OMD Fees and Incentive schemes version 1_PLAN HOME NOVIEMBRE A3+T5+TVE +CUATRO 17.11.09_Analisis Costes Pulsa Marzo 2010-1" xfId="586" xr:uid="{00000000-0005-0000-0000-0000BD000000}"/>
    <cellStyle name="_ITA OMD Fees and Incentive schemes version 1_PLAN HOME NOVIEMBRE A3+T5+TVE +CUATRO 23.11.09" xfId="587" xr:uid="{00000000-0005-0000-0000-0000BE000000}"/>
    <cellStyle name="_ITA OMD Fees and Incentive schemes version 1_PLAN HOME NOVIEMBRE A3+T5+TVE +CUATRO 23.11.09_Analisis Costes Pulsa Marzo 2010 rev. 1 02.03.10" xfId="588" xr:uid="{00000000-0005-0000-0000-0000BF000000}"/>
    <cellStyle name="_ITA OMD Fees and Incentive schemes version 1_PLAN HOME NOVIEMBRE A3+T5+TVE +CUATRO 23.11.09_Analisis Costes Pulsa Marzo 2010-1" xfId="589" xr:uid="{00000000-0005-0000-0000-0000C0000000}"/>
    <cellStyle name="_ITA OMD Fees and Incentive schemes version 1_PLAN HOME NOVIEMBRE A3+T5+TVE +CUATRO 6.11.09 APROBADO" xfId="590" xr:uid="{00000000-0005-0000-0000-0000C1000000}"/>
    <cellStyle name="_ITA OMD Fees and Incentive schemes version 1_PLAN HOME NOVIEMBRE A3+T5+TVE +CUATRO 6.11.09 APROBADO_Analisis Costes Pulsa Marzo 2010 rev. 1 02.03.10" xfId="591" xr:uid="{00000000-0005-0000-0000-0000C2000000}"/>
    <cellStyle name="_ITA OMD Fees and Incentive schemes version 1_PLAN HOME NOVIEMBRE A3+T5+TVE +CUATRO 6.11.09 APROBADO_Analisis Costes Pulsa Marzo 2010-1" xfId="592" xr:uid="{00000000-0005-0000-0000-0000C3000000}"/>
    <cellStyle name="_ITA OMD Fees and Incentive schemes version 1_PLAN IEW sept-octub-nov 11.11.09" xfId="593" xr:uid="{00000000-0005-0000-0000-0000C4000000}"/>
    <cellStyle name="_ITA OMD Fees and Incentive schemes version 1_PLAN IEW sept-octub-nov 14.12.09" xfId="594" xr:uid="{00000000-0005-0000-0000-0000C5000000}"/>
    <cellStyle name="_ITA OMD Fees and Incentive schemes version 1_PLAN IEW sept-octub-nov AAEE 24.11.09" xfId="595" xr:uid="{00000000-0005-0000-0000-0000C6000000}"/>
    <cellStyle name="_ITA OMD Fees and Incentive schemes version 1_PLAN TARIFA PLANA MINI DICIEMBRE 10.12.09 V1" xfId="596" xr:uid="{00000000-0005-0000-0000-0000C7000000}"/>
    <cellStyle name="_ITA OMD Fees and Incentive schemes version 1_PLAN TARIFA PLANA MINI DICIEMBRE 10.12.09 V1_Analisis Costes Pulsa Marzo 2010 rev. 1 02.03.10" xfId="597" xr:uid="{00000000-0005-0000-0000-0000C8000000}"/>
    <cellStyle name="_ITA OMD Fees and Incentive schemes version 1_PLAN TARIFA PLANA MINI DICIEMBRE 10.12.09 V1_Analisis Costes Pulsa Marzo 2010-1" xfId="598" xr:uid="{00000000-0005-0000-0000-0000C9000000}"/>
    <cellStyle name="_ITA OMD Fees and Incentive schemes version 1_PLAN TARIFA PLANA MINI DICIEMBRE 14.12.09" xfId="599" xr:uid="{00000000-0005-0000-0000-0000CA000000}"/>
    <cellStyle name="_ITA OMD Fees and Incentive schemes version 1_PLAN TARIFA PLANA MINI DICIEMBRE 14.12.09_Analisis Costes Pulsa Marzo 2010 rev. 1 02.03.10" xfId="600" xr:uid="{00000000-0005-0000-0000-0000CB000000}"/>
    <cellStyle name="_ITA OMD Fees and Incentive schemes version 1_PLAN TARIFA PLANA MINI DICIEMBRE 14.12.09_Analisis Costes Pulsa Marzo 2010-1" xfId="601" xr:uid="{00000000-0005-0000-0000-0000CC000000}"/>
    <cellStyle name="_ITA OMD Fees and Incentive schemes version 1_PLAN YACOM 5ª Y 6ª Oleada T5 YSEXT 16 NOV" xfId="602" xr:uid="{00000000-0005-0000-0000-0000CD000000}"/>
    <cellStyle name="_ITA OMD Fees and Incentive schemes version 1_TOTAL PLAN PREMIER V.5  22-06-2011" xfId="603" xr:uid="{00000000-0005-0000-0000-0000CE000000}"/>
    <cellStyle name="_Row1" xfId="604" xr:uid="{00000000-0005-0000-0000-0000CF000000}"/>
    <cellStyle name="_Row2" xfId="605" xr:uid="{00000000-0005-0000-0000-0000D0000000}"/>
    <cellStyle name="_Row3" xfId="606" xr:uid="{00000000-0005-0000-0000-0000D1000000}"/>
    <cellStyle name="_Row4" xfId="607" xr:uid="{00000000-0005-0000-0000-0000D2000000}"/>
    <cellStyle name="_Row5" xfId="608" xr:uid="{00000000-0005-0000-0000-0000D3000000}"/>
    <cellStyle name="_Row6" xfId="609" xr:uid="{00000000-0005-0000-0000-0000D4000000}"/>
    <cellStyle name="_Row7" xfId="610" xr:uid="{00000000-0005-0000-0000-0000D5000000}"/>
    <cellStyle name="=C:\WINNT\SYSTEM32\COMMAND.COM" xfId="4" xr:uid="{00000000-0005-0000-0000-0000D6000000}"/>
    <cellStyle name="=C:\WINNT\SYSTEM32\COMMAND.COM 2" xfId="611" xr:uid="{00000000-0005-0000-0000-0000D7000000}"/>
    <cellStyle name="=C:\WINNT\SYSTEM32\COMMAND.COM 3" xfId="612" xr:uid="{00000000-0005-0000-0000-0000D8000000}"/>
    <cellStyle name="=C:\WINNT\SYSTEM32\COMMAND.COM_280311 Plan IBIS Hoteles - Mayo2011 INTERNO !!!!" xfId="613" xr:uid="{00000000-0005-0000-0000-0000D9000000}"/>
    <cellStyle name="20% - Accent1" xfId="614" xr:uid="{00000000-0005-0000-0000-0000DA000000}"/>
    <cellStyle name="20% - Accent2" xfId="615" xr:uid="{00000000-0005-0000-0000-0000DB000000}"/>
    <cellStyle name="20% - Accent3" xfId="616" xr:uid="{00000000-0005-0000-0000-0000DC000000}"/>
    <cellStyle name="20% - Accent4" xfId="617" xr:uid="{00000000-0005-0000-0000-0000DD000000}"/>
    <cellStyle name="20% - Accent5" xfId="618" xr:uid="{00000000-0005-0000-0000-0000DE000000}"/>
    <cellStyle name="20% - Accent6" xfId="619" xr:uid="{00000000-0005-0000-0000-0000DF000000}"/>
    <cellStyle name="20% - Énfasis1 10" xfId="620" xr:uid="{00000000-0005-0000-0000-0000E0000000}"/>
    <cellStyle name="20% - Énfasis1 2" xfId="5" xr:uid="{00000000-0005-0000-0000-0000E1000000}"/>
    <cellStyle name="20% - Énfasis1 2 2" xfId="6" xr:uid="{00000000-0005-0000-0000-0000E2000000}"/>
    <cellStyle name="20% - Énfasis1 2 3" xfId="7" xr:uid="{00000000-0005-0000-0000-0000E3000000}"/>
    <cellStyle name="20% - Énfasis1 3" xfId="8" xr:uid="{00000000-0005-0000-0000-0000E4000000}"/>
    <cellStyle name="20% - Énfasis1 3 2" xfId="9" xr:uid="{00000000-0005-0000-0000-0000E5000000}"/>
    <cellStyle name="20% - Énfasis1 3 3" xfId="10" xr:uid="{00000000-0005-0000-0000-0000E6000000}"/>
    <cellStyle name="20% - Énfasis1 4" xfId="11" xr:uid="{00000000-0005-0000-0000-0000E7000000}"/>
    <cellStyle name="20% - Énfasis1 4 2" xfId="12" xr:uid="{00000000-0005-0000-0000-0000E8000000}"/>
    <cellStyle name="20% - Énfasis1 4 3" xfId="13" xr:uid="{00000000-0005-0000-0000-0000E9000000}"/>
    <cellStyle name="20% - Énfasis1 5" xfId="14" xr:uid="{00000000-0005-0000-0000-0000EA000000}"/>
    <cellStyle name="20% - Énfasis1 5 2" xfId="15" xr:uid="{00000000-0005-0000-0000-0000EB000000}"/>
    <cellStyle name="20% - Énfasis1 5 3" xfId="16" xr:uid="{00000000-0005-0000-0000-0000EC000000}"/>
    <cellStyle name="20% - Énfasis1 6" xfId="17" xr:uid="{00000000-0005-0000-0000-0000ED000000}"/>
    <cellStyle name="20% - Énfasis1 6 2" xfId="18" xr:uid="{00000000-0005-0000-0000-0000EE000000}"/>
    <cellStyle name="20% - Énfasis1 6 3" xfId="19" xr:uid="{00000000-0005-0000-0000-0000EF000000}"/>
    <cellStyle name="20% - Énfasis1 7" xfId="20" xr:uid="{00000000-0005-0000-0000-0000F0000000}"/>
    <cellStyle name="20% - Énfasis1 7 2" xfId="21" xr:uid="{00000000-0005-0000-0000-0000F1000000}"/>
    <cellStyle name="20% - Énfasis1 7 3" xfId="22" xr:uid="{00000000-0005-0000-0000-0000F2000000}"/>
    <cellStyle name="20% - Énfasis1 8" xfId="23" xr:uid="{00000000-0005-0000-0000-0000F3000000}"/>
    <cellStyle name="20% - Énfasis1 9" xfId="24" xr:uid="{00000000-0005-0000-0000-0000F4000000}"/>
    <cellStyle name="20% - Énfasis2 10" xfId="621" xr:uid="{00000000-0005-0000-0000-0000F5000000}"/>
    <cellStyle name="20% - Énfasis2 2" xfId="25" xr:uid="{00000000-0005-0000-0000-0000F6000000}"/>
    <cellStyle name="20% - Énfasis2 2 2" xfId="26" xr:uid="{00000000-0005-0000-0000-0000F7000000}"/>
    <cellStyle name="20% - Énfasis2 2 3" xfId="27" xr:uid="{00000000-0005-0000-0000-0000F8000000}"/>
    <cellStyle name="20% - Énfasis2 3" xfId="28" xr:uid="{00000000-0005-0000-0000-0000F9000000}"/>
    <cellStyle name="20% - Énfasis2 3 2" xfId="29" xr:uid="{00000000-0005-0000-0000-0000FA000000}"/>
    <cellStyle name="20% - Énfasis2 3 3" xfId="30" xr:uid="{00000000-0005-0000-0000-0000FB000000}"/>
    <cellStyle name="20% - Énfasis2 4" xfId="31" xr:uid="{00000000-0005-0000-0000-0000FC000000}"/>
    <cellStyle name="20% - Énfasis2 4 2" xfId="32" xr:uid="{00000000-0005-0000-0000-0000FD000000}"/>
    <cellStyle name="20% - Énfasis2 4 3" xfId="33" xr:uid="{00000000-0005-0000-0000-0000FE000000}"/>
    <cellStyle name="20% - Énfasis2 5" xfId="34" xr:uid="{00000000-0005-0000-0000-0000FF000000}"/>
    <cellStyle name="20% - Énfasis2 5 2" xfId="35" xr:uid="{00000000-0005-0000-0000-000000010000}"/>
    <cellStyle name="20% - Énfasis2 5 3" xfId="36" xr:uid="{00000000-0005-0000-0000-000001010000}"/>
    <cellStyle name="20% - Énfasis2 6" xfId="37" xr:uid="{00000000-0005-0000-0000-000002010000}"/>
    <cellStyle name="20% - Énfasis2 6 2" xfId="38" xr:uid="{00000000-0005-0000-0000-000003010000}"/>
    <cellStyle name="20% - Énfasis2 6 3" xfId="39" xr:uid="{00000000-0005-0000-0000-000004010000}"/>
    <cellStyle name="20% - Énfasis2 7" xfId="40" xr:uid="{00000000-0005-0000-0000-000005010000}"/>
    <cellStyle name="20% - Énfasis2 7 2" xfId="41" xr:uid="{00000000-0005-0000-0000-000006010000}"/>
    <cellStyle name="20% - Énfasis2 7 3" xfId="42" xr:uid="{00000000-0005-0000-0000-000007010000}"/>
    <cellStyle name="20% - Énfasis2 8" xfId="43" xr:uid="{00000000-0005-0000-0000-000008010000}"/>
    <cellStyle name="20% - Énfasis2 9" xfId="44" xr:uid="{00000000-0005-0000-0000-000009010000}"/>
    <cellStyle name="20% - Énfasis3 10" xfId="622" xr:uid="{00000000-0005-0000-0000-00000A010000}"/>
    <cellStyle name="20% - Énfasis3 2" xfId="45" xr:uid="{00000000-0005-0000-0000-00000B010000}"/>
    <cellStyle name="20% - Énfasis3 2 2" xfId="46" xr:uid="{00000000-0005-0000-0000-00000C010000}"/>
    <cellStyle name="20% - Énfasis3 2 3" xfId="47" xr:uid="{00000000-0005-0000-0000-00000D010000}"/>
    <cellStyle name="20% - Énfasis3 3" xfId="48" xr:uid="{00000000-0005-0000-0000-00000E010000}"/>
    <cellStyle name="20% - Énfasis3 3 2" xfId="49" xr:uid="{00000000-0005-0000-0000-00000F010000}"/>
    <cellStyle name="20% - Énfasis3 3 3" xfId="50" xr:uid="{00000000-0005-0000-0000-000010010000}"/>
    <cellStyle name="20% - Énfasis3 4" xfId="51" xr:uid="{00000000-0005-0000-0000-000011010000}"/>
    <cellStyle name="20% - Énfasis3 4 2" xfId="52" xr:uid="{00000000-0005-0000-0000-000012010000}"/>
    <cellStyle name="20% - Énfasis3 4 3" xfId="53" xr:uid="{00000000-0005-0000-0000-000013010000}"/>
    <cellStyle name="20% - Énfasis3 5" xfId="54" xr:uid="{00000000-0005-0000-0000-000014010000}"/>
    <cellStyle name="20% - Énfasis3 5 2" xfId="55" xr:uid="{00000000-0005-0000-0000-000015010000}"/>
    <cellStyle name="20% - Énfasis3 5 3" xfId="56" xr:uid="{00000000-0005-0000-0000-000016010000}"/>
    <cellStyle name="20% - Énfasis3 6" xfId="57" xr:uid="{00000000-0005-0000-0000-000017010000}"/>
    <cellStyle name="20% - Énfasis3 6 2" xfId="58" xr:uid="{00000000-0005-0000-0000-000018010000}"/>
    <cellStyle name="20% - Énfasis3 6 3" xfId="59" xr:uid="{00000000-0005-0000-0000-000019010000}"/>
    <cellStyle name="20% - Énfasis3 7" xfId="60" xr:uid="{00000000-0005-0000-0000-00001A010000}"/>
    <cellStyle name="20% - Énfasis3 7 2" xfId="61" xr:uid="{00000000-0005-0000-0000-00001B010000}"/>
    <cellStyle name="20% - Énfasis3 7 3" xfId="62" xr:uid="{00000000-0005-0000-0000-00001C010000}"/>
    <cellStyle name="20% - Énfasis3 8" xfId="63" xr:uid="{00000000-0005-0000-0000-00001D010000}"/>
    <cellStyle name="20% - Énfasis3 9" xfId="64" xr:uid="{00000000-0005-0000-0000-00001E010000}"/>
    <cellStyle name="20% - Énfasis4 10" xfId="623" xr:uid="{00000000-0005-0000-0000-00001F010000}"/>
    <cellStyle name="20% - Énfasis4 2" xfId="65" xr:uid="{00000000-0005-0000-0000-000020010000}"/>
    <cellStyle name="20% - Énfasis4 2 2" xfId="66" xr:uid="{00000000-0005-0000-0000-000021010000}"/>
    <cellStyle name="20% - Énfasis4 2 3" xfId="67" xr:uid="{00000000-0005-0000-0000-000022010000}"/>
    <cellStyle name="20% - Énfasis4 3" xfId="68" xr:uid="{00000000-0005-0000-0000-000023010000}"/>
    <cellStyle name="20% - Énfasis4 3 2" xfId="69" xr:uid="{00000000-0005-0000-0000-000024010000}"/>
    <cellStyle name="20% - Énfasis4 3 3" xfId="70" xr:uid="{00000000-0005-0000-0000-000025010000}"/>
    <cellStyle name="20% - Énfasis4 4" xfId="71" xr:uid="{00000000-0005-0000-0000-000026010000}"/>
    <cellStyle name="20% - Énfasis4 4 2" xfId="72" xr:uid="{00000000-0005-0000-0000-000027010000}"/>
    <cellStyle name="20% - Énfasis4 4 3" xfId="73" xr:uid="{00000000-0005-0000-0000-000028010000}"/>
    <cellStyle name="20% - Énfasis4 5" xfId="74" xr:uid="{00000000-0005-0000-0000-000029010000}"/>
    <cellStyle name="20% - Énfasis4 5 2" xfId="75" xr:uid="{00000000-0005-0000-0000-00002A010000}"/>
    <cellStyle name="20% - Énfasis4 5 3" xfId="76" xr:uid="{00000000-0005-0000-0000-00002B010000}"/>
    <cellStyle name="20% - Énfasis4 6" xfId="77" xr:uid="{00000000-0005-0000-0000-00002C010000}"/>
    <cellStyle name="20% - Énfasis4 6 2" xfId="78" xr:uid="{00000000-0005-0000-0000-00002D010000}"/>
    <cellStyle name="20% - Énfasis4 6 3" xfId="79" xr:uid="{00000000-0005-0000-0000-00002E010000}"/>
    <cellStyle name="20% - Énfasis4 7" xfId="80" xr:uid="{00000000-0005-0000-0000-00002F010000}"/>
    <cellStyle name="20% - Énfasis4 7 2" xfId="81" xr:uid="{00000000-0005-0000-0000-000030010000}"/>
    <cellStyle name="20% - Énfasis4 7 3" xfId="82" xr:uid="{00000000-0005-0000-0000-000031010000}"/>
    <cellStyle name="20% - Énfasis4 8" xfId="83" xr:uid="{00000000-0005-0000-0000-000032010000}"/>
    <cellStyle name="20% - Énfasis4 9" xfId="84" xr:uid="{00000000-0005-0000-0000-000033010000}"/>
    <cellStyle name="20% - Énfasis5 10" xfId="624" xr:uid="{00000000-0005-0000-0000-000034010000}"/>
    <cellStyle name="20% - Énfasis5 2" xfId="85" xr:uid="{00000000-0005-0000-0000-000035010000}"/>
    <cellStyle name="20% - Énfasis5 2 2" xfId="86" xr:uid="{00000000-0005-0000-0000-000036010000}"/>
    <cellStyle name="20% - Énfasis5 2 3" xfId="87" xr:uid="{00000000-0005-0000-0000-000037010000}"/>
    <cellStyle name="20% - Énfasis5 3" xfId="88" xr:uid="{00000000-0005-0000-0000-000038010000}"/>
    <cellStyle name="20% - Énfasis5 3 2" xfId="89" xr:uid="{00000000-0005-0000-0000-000039010000}"/>
    <cellStyle name="20% - Énfasis5 3 3" xfId="90" xr:uid="{00000000-0005-0000-0000-00003A010000}"/>
    <cellStyle name="20% - Énfasis5 4" xfId="91" xr:uid="{00000000-0005-0000-0000-00003B010000}"/>
    <cellStyle name="20% - Énfasis5 4 2" xfId="92" xr:uid="{00000000-0005-0000-0000-00003C010000}"/>
    <cellStyle name="20% - Énfasis5 4 3" xfId="93" xr:uid="{00000000-0005-0000-0000-00003D010000}"/>
    <cellStyle name="20% - Énfasis5 5" xfId="94" xr:uid="{00000000-0005-0000-0000-00003E010000}"/>
    <cellStyle name="20% - Énfasis5 5 2" xfId="95" xr:uid="{00000000-0005-0000-0000-00003F010000}"/>
    <cellStyle name="20% - Énfasis5 5 3" xfId="96" xr:uid="{00000000-0005-0000-0000-000040010000}"/>
    <cellStyle name="20% - Énfasis5 6" xfId="97" xr:uid="{00000000-0005-0000-0000-000041010000}"/>
    <cellStyle name="20% - Énfasis5 6 2" xfId="98" xr:uid="{00000000-0005-0000-0000-000042010000}"/>
    <cellStyle name="20% - Énfasis5 6 3" xfId="99" xr:uid="{00000000-0005-0000-0000-000043010000}"/>
    <cellStyle name="20% - Énfasis5 7" xfId="100" xr:uid="{00000000-0005-0000-0000-000044010000}"/>
    <cellStyle name="20% - Énfasis5 7 2" xfId="101" xr:uid="{00000000-0005-0000-0000-000045010000}"/>
    <cellStyle name="20% - Énfasis5 7 3" xfId="102" xr:uid="{00000000-0005-0000-0000-000046010000}"/>
    <cellStyle name="20% - Énfasis5 8" xfId="103" xr:uid="{00000000-0005-0000-0000-000047010000}"/>
    <cellStyle name="20% - Énfasis5 9" xfId="104" xr:uid="{00000000-0005-0000-0000-000048010000}"/>
    <cellStyle name="20% - Énfasis6 10" xfId="625" xr:uid="{00000000-0005-0000-0000-000049010000}"/>
    <cellStyle name="20% - Énfasis6 2" xfId="105" xr:uid="{00000000-0005-0000-0000-00004A010000}"/>
    <cellStyle name="20% - Énfasis6 2 2" xfId="106" xr:uid="{00000000-0005-0000-0000-00004B010000}"/>
    <cellStyle name="20% - Énfasis6 2 3" xfId="107" xr:uid="{00000000-0005-0000-0000-00004C010000}"/>
    <cellStyle name="20% - Énfasis6 3" xfId="108" xr:uid="{00000000-0005-0000-0000-00004D010000}"/>
    <cellStyle name="20% - Énfasis6 3 2" xfId="109" xr:uid="{00000000-0005-0000-0000-00004E010000}"/>
    <cellStyle name="20% - Énfasis6 3 3" xfId="110" xr:uid="{00000000-0005-0000-0000-00004F010000}"/>
    <cellStyle name="20% - Énfasis6 4" xfId="111" xr:uid="{00000000-0005-0000-0000-000050010000}"/>
    <cellStyle name="20% - Énfasis6 4 2" xfId="112" xr:uid="{00000000-0005-0000-0000-000051010000}"/>
    <cellStyle name="20% - Énfasis6 4 3" xfId="113" xr:uid="{00000000-0005-0000-0000-000052010000}"/>
    <cellStyle name="20% - Énfasis6 5" xfId="114" xr:uid="{00000000-0005-0000-0000-000053010000}"/>
    <cellStyle name="20% - Énfasis6 5 2" xfId="115" xr:uid="{00000000-0005-0000-0000-000054010000}"/>
    <cellStyle name="20% - Énfasis6 5 3" xfId="116" xr:uid="{00000000-0005-0000-0000-000055010000}"/>
    <cellStyle name="20% - Énfasis6 6" xfId="117" xr:uid="{00000000-0005-0000-0000-000056010000}"/>
    <cellStyle name="20% - Énfasis6 6 2" xfId="118" xr:uid="{00000000-0005-0000-0000-000057010000}"/>
    <cellStyle name="20% - Énfasis6 6 3" xfId="119" xr:uid="{00000000-0005-0000-0000-000058010000}"/>
    <cellStyle name="20% - Énfasis6 7" xfId="120" xr:uid="{00000000-0005-0000-0000-000059010000}"/>
    <cellStyle name="20% - Énfasis6 7 2" xfId="121" xr:uid="{00000000-0005-0000-0000-00005A010000}"/>
    <cellStyle name="20% - Énfasis6 7 3" xfId="122" xr:uid="{00000000-0005-0000-0000-00005B010000}"/>
    <cellStyle name="20% - Énfasis6 8" xfId="123" xr:uid="{00000000-0005-0000-0000-00005C010000}"/>
    <cellStyle name="20% - Énfasis6 9" xfId="124" xr:uid="{00000000-0005-0000-0000-00005D010000}"/>
    <cellStyle name="40% - Accent1" xfId="626" xr:uid="{00000000-0005-0000-0000-00005E010000}"/>
    <cellStyle name="40% - Accent2" xfId="627" xr:uid="{00000000-0005-0000-0000-00005F010000}"/>
    <cellStyle name="40% - Accent3" xfId="628" xr:uid="{00000000-0005-0000-0000-000060010000}"/>
    <cellStyle name="40% - Accent4" xfId="629" xr:uid="{00000000-0005-0000-0000-000061010000}"/>
    <cellStyle name="40% - Accent5" xfId="630" xr:uid="{00000000-0005-0000-0000-000062010000}"/>
    <cellStyle name="40% - Accent6" xfId="631" xr:uid="{00000000-0005-0000-0000-000063010000}"/>
    <cellStyle name="40% - Énfasis1 10" xfId="632" xr:uid="{00000000-0005-0000-0000-000064010000}"/>
    <cellStyle name="40% - Énfasis1 2" xfId="125" xr:uid="{00000000-0005-0000-0000-000065010000}"/>
    <cellStyle name="40% - Énfasis1 2 2" xfId="126" xr:uid="{00000000-0005-0000-0000-000066010000}"/>
    <cellStyle name="40% - Énfasis1 2 3" xfId="127" xr:uid="{00000000-0005-0000-0000-000067010000}"/>
    <cellStyle name="40% - Énfasis1 3" xfId="128" xr:uid="{00000000-0005-0000-0000-000068010000}"/>
    <cellStyle name="40% - Énfasis1 3 2" xfId="129" xr:uid="{00000000-0005-0000-0000-000069010000}"/>
    <cellStyle name="40% - Énfasis1 3 3" xfId="130" xr:uid="{00000000-0005-0000-0000-00006A010000}"/>
    <cellStyle name="40% - Énfasis1 4" xfId="131" xr:uid="{00000000-0005-0000-0000-00006B010000}"/>
    <cellStyle name="40% - Énfasis1 4 2" xfId="132" xr:uid="{00000000-0005-0000-0000-00006C010000}"/>
    <cellStyle name="40% - Énfasis1 4 3" xfId="133" xr:uid="{00000000-0005-0000-0000-00006D010000}"/>
    <cellStyle name="40% - Énfasis1 5" xfId="134" xr:uid="{00000000-0005-0000-0000-00006E010000}"/>
    <cellStyle name="40% - Énfasis1 5 2" xfId="135" xr:uid="{00000000-0005-0000-0000-00006F010000}"/>
    <cellStyle name="40% - Énfasis1 5 3" xfId="136" xr:uid="{00000000-0005-0000-0000-000070010000}"/>
    <cellStyle name="40% - Énfasis1 6" xfId="137" xr:uid="{00000000-0005-0000-0000-000071010000}"/>
    <cellStyle name="40% - Énfasis1 6 2" xfId="138" xr:uid="{00000000-0005-0000-0000-000072010000}"/>
    <cellStyle name="40% - Énfasis1 6 3" xfId="139" xr:uid="{00000000-0005-0000-0000-000073010000}"/>
    <cellStyle name="40% - Énfasis1 7" xfId="140" xr:uid="{00000000-0005-0000-0000-000074010000}"/>
    <cellStyle name="40% - Énfasis1 7 2" xfId="141" xr:uid="{00000000-0005-0000-0000-000075010000}"/>
    <cellStyle name="40% - Énfasis1 7 3" xfId="142" xr:uid="{00000000-0005-0000-0000-000076010000}"/>
    <cellStyle name="40% - Énfasis1 8" xfId="143" xr:uid="{00000000-0005-0000-0000-000077010000}"/>
    <cellStyle name="40% - Énfasis1 9" xfId="144" xr:uid="{00000000-0005-0000-0000-000078010000}"/>
    <cellStyle name="40% - Énfasis2 10" xfId="633" xr:uid="{00000000-0005-0000-0000-000079010000}"/>
    <cellStyle name="40% - Énfasis2 2" xfId="145" xr:uid="{00000000-0005-0000-0000-00007A010000}"/>
    <cellStyle name="40% - Énfasis2 2 2" xfId="146" xr:uid="{00000000-0005-0000-0000-00007B010000}"/>
    <cellStyle name="40% - Énfasis2 2 3" xfId="147" xr:uid="{00000000-0005-0000-0000-00007C010000}"/>
    <cellStyle name="40% - Énfasis2 3" xfId="148" xr:uid="{00000000-0005-0000-0000-00007D010000}"/>
    <cellStyle name="40% - Énfasis2 3 2" xfId="149" xr:uid="{00000000-0005-0000-0000-00007E010000}"/>
    <cellStyle name="40% - Énfasis2 3 3" xfId="150" xr:uid="{00000000-0005-0000-0000-00007F010000}"/>
    <cellStyle name="40% - Énfasis2 4" xfId="151" xr:uid="{00000000-0005-0000-0000-000080010000}"/>
    <cellStyle name="40% - Énfasis2 4 2" xfId="152" xr:uid="{00000000-0005-0000-0000-000081010000}"/>
    <cellStyle name="40% - Énfasis2 4 3" xfId="153" xr:uid="{00000000-0005-0000-0000-000082010000}"/>
    <cellStyle name="40% - Énfasis2 5" xfId="154" xr:uid="{00000000-0005-0000-0000-000083010000}"/>
    <cellStyle name="40% - Énfasis2 5 2" xfId="155" xr:uid="{00000000-0005-0000-0000-000084010000}"/>
    <cellStyle name="40% - Énfasis2 5 3" xfId="156" xr:uid="{00000000-0005-0000-0000-000085010000}"/>
    <cellStyle name="40% - Énfasis2 6" xfId="157" xr:uid="{00000000-0005-0000-0000-000086010000}"/>
    <cellStyle name="40% - Énfasis2 6 2" xfId="158" xr:uid="{00000000-0005-0000-0000-000087010000}"/>
    <cellStyle name="40% - Énfasis2 6 3" xfId="159" xr:uid="{00000000-0005-0000-0000-000088010000}"/>
    <cellStyle name="40% - Énfasis2 7" xfId="160" xr:uid="{00000000-0005-0000-0000-000089010000}"/>
    <cellStyle name="40% - Énfasis2 7 2" xfId="161" xr:uid="{00000000-0005-0000-0000-00008A010000}"/>
    <cellStyle name="40% - Énfasis2 7 3" xfId="162" xr:uid="{00000000-0005-0000-0000-00008B010000}"/>
    <cellStyle name="40% - Énfasis2 8" xfId="163" xr:uid="{00000000-0005-0000-0000-00008C010000}"/>
    <cellStyle name="40% - Énfasis2 9" xfId="164" xr:uid="{00000000-0005-0000-0000-00008D010000}"/>
    <cellStyle name="40% - Énfasis3 10" xfId="634" xr:uid="{00000000-0005-0000-0000-00008E010000}"/>
    <cellStyle name="40% - Énfasis3 2" xfId="165" xr:uid="{00000000-0005-0000-0000-00008F010000}"/>
    <cellStyle name="40% - Énfasis3 2 2" xfId="166" xr:uid="{00000000-0005-0000-0000-000090010000}"/>
    <cellStyle name="40% - Énfasis3 2 3" xfId="167" xr:uid="{00000000-0005-0000-0000-000091010000}"/>
    <cellStyle name="40% - Énfasis3 3" xfId="168" xr:uid="{00000000-0005-0000-0000-000092010000}"/>
    <cellStyle name="40% - Énfasis3 3 2" xfId="169" xr:uid="{00000000-0005-0000-0000-000093010000}"/>
    <cellStyle name="40% - Énfasis3 3 3" xfId="170" xr:uid="{00000000-0005-0000-0000-000094010000}"/>
    <cellStyle name="40% - Énfasis3 4" xfId="171" xr:uid="{00000000-0005-0000-0000-000095010000}"/>
    <cellStyle name="40% - Énfasis3 4 2" xfId="172" xr:uid="{00000000-0005-0000-0000-000096010000}"/>
    <cellStyle name="40% - Énfasis3 4 3" xfId="173" xr:uid="{00000000-0005-0000-0000-000097010000}"/>
    <cellStyle name="40% - Énfasis3 5" xfId="174" xr:uid="{00000000-0005-0000-0000-000098010000}"/>
    <cellStyle name="40% - Énfasis3 5 2" xfId="175" xr:uid="{00000000-0005-0000-0000-000099010000}"/>
    <cellStyle name="40% - Énfasis3 5 3" xfId="176" xr:uid="{00000000-0005-0000-0000-00009A010000}"/>
    <cellStyle name="40% - Énfasis3 6" xfId="177" xr:uid="{00000000-0005-0000-0000-00009B010000}"/>
    <cellStyle name="40% - Énfasis3 6 2" xfId="178" xr:uid="{00000000-0005-0000-0000-00009C010000}"/>
    <cellStyle name="40% - Énfasis3 6 3" xfId="179" xr:uid="{00000000-0005-0000-0000-00009D010000}"/>
    <cellStyle name="40% - Énfasis3 7" xfId="180" xr:uid="{00000000-0005-0000-0000-00009E010000}"/>
    <cellStyle name="40% - Énfasis3 7 2" xfId="181" xr:uid="{00000000-0005-0000-0000-00009F010000}"/>
    <cellStyle name="40% - Énfasis3 7 3" xfId="182" xr:uid="{00000000-0005-0000-0000-0000A0010000}"/>
    <cellStyle name="40% - Énfasis3 8" xfId="183" xr:uid="{00000000-0005-0000-0000-0000A1010000}"/>
    <cellStyle name="40% - Énfasis3 9" xfId="184" xr:uid="{00000000-0005-0000-0000-0000A2010000}"/>
    <cellStyle name="40% - Énfasis4 10" xfId="635" xr:uid="{00000000-0005-0000-0000-0000A3010000}"/>
    <cellStyle name="40% - Énfasis4 2" xfId="185" xr:uid="{00000000-0005-0000-0000-0000A4010000}"/>
    <cellStyle name="40% - Énfasis4 2 2" xfId="186" xr:uid="{00000000-0005-0000-0000-0000A5010000}"/>
    <cellStyle name="40% - Énfasis4 2 3" xfId="187" xr:uid="{00000000-0005-0000-0000-0000A6010000}"/>
    <cellStyle name="40% - Énfasis4 3" xfId="188" xr:uid="{00000000-0005-0000-0000-0000A7010000}"/>
    <cellStyle name="40% - Énfasis4 3 2" xfId="189" xr:uid="{00000000-0005-0000-0000-0000A8010000}"/>
    <cellStyle name="40% - Énfasis4 3 3" xfId="190" xr:uid="{00000000-0005-0000-0000-0000A9010000}"/>
    <cellStyle name="40% - Énfasis4 4" xfId="191" xr:uid="{00000000-0005-0000-0000-0000AA010000}"/>
    <cellStyle name="40% - Énfasis4 4 2" xfId="192" xr:uid="{00000000-0005-0000-0000-0000AB010000}"/>
    <cellStyle name="40% - Énfasis4 4 3" xfId="193" xr:uid="{00000000-0005-0000-0000-0000AC010000}"/>
    <cellStyle name="40% - Énfasis4 5" xfId="194" xr:uid="{00000000-0005-0000-0000-0000AD010000}"/>
    <cellStyle name="40% - Énfasis4 5 2" xfId="195" xr:uid="{00000000-0005-0000-0000-0000AE010000}"/>
    <cellStyle name="40% - Énfasis4 5 3" xfId="196" xr:uid="{00000000-0005-0000-0000-0000AF010000}"/>
    <cellStyle name="40% - Énfasis4 6" xfId="197" xr:uid="{00000000-0005-0000-0000-0000B0010000}"/>
    <cellStyle name="40% - Énfasis4 6 2" xfId="198" xr:uid="{00000000-0005-0000-0000-0000B1010000}"/>
    <cellStyle name="40% - Énfasis4 6 3" xfId="199" xr:uid="{00000000-0005-0000-0000-0000B2010000}"/>
    <cellStyle name="40% - Énfasis4 7" xfId="200" xr:uid="{00000000-0005-0000-0000-0000B3010000}"/>
    <cellStyle name="40% - Énfasis4 7 2" xfId="201" xr:uid="{00000000-0005-0000-0000-0000B4010000}"/>
    <cellStyle name="40% - Énfasis4 7 3" xfId="202" xr:uid="{00000000-0005-0000-0000-0000B5010000}"/>
    <cellStyle name="40% - Énfasis4 8" xfId="203" xr:uid="{00000000-0005-0000-0000-0000B6010000}"/>
    <cellStyle name="40% - Énfasis4 9" xfId="204" xr:uid="{00000000-0005-0000-0000-0000B7010000}"/>
    <cellStyle name="40% - Énfasis5 10" xfId="636" xr:uid="{00000000-0005-0000-0000-0000B8010000}"/>
    <cellStyle name="40% - Énfasis5 2" xfId="205" xr:uid="{00000000-0005-0000-0000-0000B9010000}"/>
    <cellStyle name="40% - Énfasis5 2 2" xfId="206" xr:uid="{00000000-0005-0000-0000-0000BA010000}"/>
    <cellStyle name="40% - Énfasis5 2 3" xfId="207" xr:uid="{00000000-0005-0000-0000-0000BB010000}"/>
    <cellStyle name="40% - Énfasis5 3" xfId="208" xr:uid="{00000000-0005-0000-0000-0000BC010000}"/>
    <cellStyle name="40% - Énfasis5 3 2" xfId="209" xr:uid="{00000000-0005-0000-0000-0000BD010000}"/>
    <cellStyle name="40% - Énfasis5 3 3" xfId="210" xr:uid="{00000000-0005-0000-0000-0000BE010000}"/>
    <cellStyle name="40% - Énfasis5 4" xfId="211" xr:uid="{00000000-0005-0000-0000-0000BF010000}"/>
    <cellStyle name="40% - Énfasis5 4 2" xfId="212" xr:uid="{00000000-0005-0000-0000-0000C0010000}"/>
    <cellStyle name="40% - Énfasis5 4 3" xfId="213" xr:uid="{00000000-0005-0000-0000-0000C1010000}"/>
    <cellStyle name="40% - Énfasis5 5" xfId="214" xr:uid="{00000000-0005-0000-0000-0000C2010000}"/>
    <cellStyle name="40% - Énfasis5 5 2" xfId="215" xr:uid="{00000000-0005-0000-0000-0000C3010000}"/>
    <cellStyle name="40% - Énfasis5 5 3" xfId="216" xr:uid="{00000000-0005-0000-0000-0000C4010000}"/>
    <cellStyle name="40% - Énfasis5 6" xfId="217" xr:uid="{00000000-0005-0000-0000-0000C5010000}"/>
    <cellStyle name="40% - Énfasis5 6 2" xfId="218" xr:uid="{00000000-0005-0000-0000-0000C6010000}"/>
    <cellStyle name="40% - Énfasis5 6 3" xfId="219" xr:uid="{00000000-0005-0000-0000-0000C7010000}"/>
    <cellStyle name="40% - Énfasis5 7" xfId="220" xr:uid="{00000000-0005-0000-0000-0000C8010000}"/>
    <cellStyle name="40% - Énfasis5 7 2" xfId="221" xr:uid="{00000000-0005-0000-0000-0000C9010000}"/>
    <cellStyle name="40% - Énfasis5 7 3" xfId="222" xr:uid="{00000000-0005-0000-0000-0000CA010000}"/>
    <cellStyle name="40% - Énfasis5 8" xfId="223" xr:uid="{00000000-0005-0000-0000-0000CB010000}"/>
    <cellStyle name="40% - Énfasis5 9" xfId="224" xr:uid="{00000000-0005-0000-0000-0000CC010000}"/>
    <cellStyle name="40% - Énfasis6 10" xfId="637" xr:uid="{00000000-0005-0000-0000-0000CD010000}"/>
    <cellStyle name="40% - Énfasis6 2" xfId="225" xr:uid="{00000000-0005-0000-0000-0000CE010000}"/>
    <cellStyle name="40% - Énfasis6 2 2" xfId="226" xr:uid="{00000000-0005-0000-0000-0000CF010000}"/>
    <cellStyle name="40% - Énfasis6 2 3" xfId="227" xr:uid="{00000000-0005-0000-0000-0000D0010000}"/>
    <cellStyle name="40% - Énfasis6 3" xfId="228" xr:uid="{00000000-0005-0000-0000-0000D1010000}"/>
    <cellStyle name="40% - Énfasis6 3 2" xfId="229" xr:uid="{00000000-0005-0000-0000-0000D2010000}"/>
    <cellStyle name="40% - Énfasis6 3 3" xfId="230" xr:uid="{00000000-0005-0000-0000-0000D3010000}"/>
    <cellStyle name="40% - Énfasis6 4" xfId="231" xr:uid="{00000000-0005-0000-0000-0000D4010000}"/>
    <cellStyle name="40% - Énfasis6 4 2" xfId="232" xr:uid="{00000000-0005-0000-0000-0000D5010000}"/>
    <cellStyle name="40% - Énfasis6 4 3" xfId="233" xr:uid="{00000000-0005-0000-0000-0000D6010000}"/>
    <cellStyle name="40% - Énfasis6 5" xfId="234" xr:uid="{00000000-0005-0000-0000-0000D7010000}"/>
    <cellStyle name="40% - Énfasis6 5 2" xfId="235" xr:uid="{00000000-0005-0000-0000-0000D8010000}"/>
    <cellStyle name="40% - Énfasis6 5 3" xfId="236" xr:uid="{00000000-0005-0000-0000-0000D9010000}"/>
    <cellStyle name="40% - Énfasis6 6" xfId="237" xr:uid="{00000000-0005-0000-0000-0000DA010000}"/>
    <cellStyle name="40% - Énfasis6 6 2" xfId="238" xr:uid="{00000000-0005-0000-0000-0000DB010000}"/>
    <cellStyle name="40% - Énfasis6 6 3" xfId="239" xr:uid="{00000000-0005-0000-0000-0000DC010000}"/>
    <cellStyle name="40% - Énfasis6 7" xfId="240" xr:uid="{00000000-0005-0000-0000-0000DD010000}"/>
    <cellStyle name="40% - Énfasis6 7 2" xfId="241" xr:uid="{00000000-0005-0000-0000-0000DE010000}"/>
    <cellStyle name="40% - Énfasis6 7 3" xfId="242" xr:uid="{00000000-0005-0000-0000-0000DF010000}"/>
    <cellStyle name="40% - Énfasis6 8" xfId="243" xr:uid="{00000000-0005-0000-0000-0000E0010000}"/>
    <cellStyle name="40% - Énfasis6 9" xfId="244" xr:uid="{00000000-0005-0000-0000-0000E1010000}"/>
    <cellStyle name="60% - Accent1" xfId="638" xr:uid="{00000000-0005-0000-0000-0000E2010000}"/>
    <cellStyle name="60% - Accent2" xfId="639" xr:uid="{00000000-0005-0000-0000-0000E3010000}"/>
    <cellStyle name="60% - Accent3" xfId="640" xr:uid="{00000000-0005-0000-0000-0000E4010000}"/>
    <cellStyle name="60% - Accent4" xfId="641" xr:uid="{00000000-0005-0000-0000-0000E5010000}"/>
    <cellStyle name="60% - Accent5" xfId="642" xr:uid="{00000000-0005-0000-0000-0000E6010000}"/>
    <cellStyle name="60% - Accent6" xfId="643" xr:uid="{00000000-0005-0000-0000-0000E7010000}"/>
    <cellStyle name="60% - Énfasis1 2" xfId="644" xr:uid="{00000000-0005-0000-0000-0000E8010000}"/>
    <cellStyle name="60% - Énfasis2 2" xfId="645" xr:uid="{00000000-0005-0000-0000-0000E9010000}"/>
    <cellStyle name="60% - Énfasis3 2" xfId="646" xr:uid="{00000000-0005-0000-0000-0000EA010000}"/>
    <cellStyle name="60% - Énfasis4 2" xfId="647" xr:uid="{00000000-0005-0000-0000-0000EB010000}"/>
    <cellStyle name="60% - Énfasis5 2" xfId="648" xr:uid="{00000000-0005-0000-0000-0000EC010000}"/>
    <cellStyle name="60% - Énfasis6 2" xfId="649" xr:uid="{00000000-0005-0000-0000-0000ED010000}"/>
    <cellStyle name="Accent1" xfId="650" xr:uid="{00000000-0005-0000-0000-0000EE010000}"/>
    <cellStyle name="Accent2" xfId="651" xr:uid="{00000000-0005-0000-0000-0000EF010000}"/>
    <cellStyle name="Accent3" xfId="652" xr:uid="{00000000-0005-0000-0000-0000F0010000}"/>
    <cellStyle name="Accent4" xfId="653" xr:uid="{00000000-0005-0000-0000-0000F1010000}"/>
    <cellStyle name="Accent5" xfId="654" xr:uid="{00000000-0005-0000-0000-0000F2010000}"/>
    <cellStyle name="Accent6" xfId="655" xr:uid="{00000000-0005-0000-0000-0000F3010000}"/>
    <cellStyle name="Bad" xfId="656" xr:uid="{00000000-0005-0000-0000-0000F4010000}"/>
    <cellStyle name="Buena 2" xfId="657" xr:uid="{00000000-0005-0000-0000-0000F5010000}"/>
    <cellStyle name="Calculation" xfId="658" xr:uid="{00000000-0005-0000-0000-0000F6010000}"/>
    <cellStyle name="Cálculo 2" xfId="659" xr:uid="{00000000-0005-0000-0000-0000F7010000}"/>
    <cellStyle name="Celda de comprobación 2" xfId="660" xr:uid="{00000000-0005-0000-0000-0000F8010000}"/>
    <cellStyle name="Celda vinculada 2" xfId="661" xr:uid="{00000000-0005-0000-0000-0000F9010000}"/>
    <cellStyle name="Check Cell" xfId="662" xr:uid="{00000000-0005-0000-0000-0000FA010000}"/>
    <cellStyle name="Column Heading" xfId="663" xr:uid="{00000000-0005-0000-0000-0000FB010000}"/>
    <cellStyle name="Comma 2" xfId="245" xr:uid="{00000000-0005-0000-0000-0000FD010000}"/>
    <cellStyle name="Comma 2 2" xfId="822" xr:uid="{9608E178-19BE-4432-A439-977EA59509A8}"/>
    <cellStyle name="Comma 2 3" xfId="816" xr:uid="{E5E9DEA1-CFA5-46E4-816F-E06E9E191B6A}"/>
    <cellStyle name="Comma 2 4" xfId="811" xr:uid="{61E8F548-B2F7-4454-A987-58517FFE00D8}"/>
    <cellStyle name="Comma 3" xfId="246" xr:uid="{00000000-0005-0000-0000-0000FE010000}"/>
    <cellStyle name="Comma 3 2" xfId="820" xr:uid="{21C0BDBB-69DB-409A-BC29-7B34550D74BD}"/>
    <cellStyle name="Comma 3 3" xfId="810" xr:uid="{D1484DE7-07F3-484D-A846-02862CCB047E}"/>
    <cellStyle name="Comma 4" xfId="247" xr:uid="{00000000-0005-0000-0000-0000FF010000}"/>
    <cellStyle name="Comma 4 2" xfId="815" xr:uid="{48773295-E744-44B2-B09D-C08F3191B985}"/>
    <cellStyle name="Comma 5" xfId="248" xr:uid="{00000000-0005-0000-0000-000000020000}"/>
    <cellStyle name="Comma 6" xfId="249" xr:uid="{00000000-0005-0000-0000-000001020000}"/>
    <cellStyle name="Comma 7" xfId="250" xr:uid="{00000000-0005-0000-0000-000002020000}"/>
    <cellStyle name="Comma 8" xfId="251" xr:uid="{00000000-0005-0000-0000-000003020000}"/>
    <cellStyle name="Currency 2" xfId="252" xr:uid="{00000000-0005-0000-0000-000006020000}"/>
    <cellStyle name="DATE" xfId="664" xr:uid="{00000000-0005-0000-0000-000008020000}"/>
    <cellStyle name="Encabezado 4 2" xfId="665" xr:uid="{00000000-0005-0000-0000-000009020000}"/>
    <cellStyle name="Énfasis1 2" xfId="666" xr:uid="{00000000-0005-0000-0000-00000A020000}"/>
    <cellStyle name="Énfasis2 2" xfId="667" xr:uid="{00000000-0005-0000-0000-00000B020000}"/>
    <cellStyle name="Énfasis3 2" xfId="668" xr:uid="{00000000-0005-0000-0000-00000C020000}"/>
    <cellStyle name="Énfasis4 2" xfId="669" xr:uid="{00000000-0005-0000-0000-00000D020000}"/>
    <cellStyle name="Énfasis5 2" xfId="670" xr:uid="{00000000-0005-0000-0000-00000E020000}"/>
    <cellStyle name="Énfasis6 2" xfId="671" xr:uid="{00000000-0005-0000-0000-00000F020000}"/>
    <cellStyle name="Entrada 2" xfId="672" xr:uid="{00000000-0005-0000-0000-000010020000}"/>
    <cellStyle name="Estilo 1" xfId="673" xr:uid="{00000000-0005-0000-0000-000011020000}"/>
    <cellStyle name="Euro" xfId="674" xr:uid="{00000000-0005-0000-0000-000012020000}"/>
    <cellStyle name="Euro 2" xfId="675" xr:uid="{00000000-0005-0000-0000-000013020000}"/>
    <cellStyle name="Explanatory Text" xfId="676" xr:uid="{00000000-0005-0000-0000-000014020000}"/>
    <cellStyle name="Good" xfId="677" xr:uid="{00000000-0005-0000-0000-000016020000}"/>
    <cellStyle name="Heading 1" xfId="678" xr:uid="{00000000-0005-0000-0000-000017020000}"/>
    <cellStyle name="Heading 2" xfId="679" xr:uid="{00000000-0005-0000-0000-000018020000}"/>
    <cellStyle name="Heading 3" xfId="680" xr:uid="{00000000-0005-0000-0000-000019020000}"/>
    <cellStyle name="Heading 4" xfId="681" xr:uid="{00000000-0005-0000-0000-00001A020000}"/>
    <cellStyle name="Incorrecto 2" xfId="682" xr:uid="{00000000-0005-0000-0000-00001C020000}"/>
    <cellStyle name="Input" xfId="683" xr:uid="{00000000-0005-0000-0000-00001D020000}"/>
    <cellStyle name="Linked Cell" xfId="684" xr:uid="{00000000-0005-0000-0000-00001E020000}"/>
    <cellStyle name="Millares" xfId="1" builtinId="3"/>
    <cellStyle name="Millares [0] 2" xfId="685" xr:uid="{00000000-0005-0000-0000-000020020000}"/>
    <cellStyle name="Millares 10" xfId="686" xr:uid="{00000000-0005-0000-0000-000021020000}"/>
    <cellStyle name="Millares 11" xfId="687" xr:uid="{00000000-0005-0000-0000-000022020000}"/>
    <cellStyle name="Millares 12" xfId="688" xr:uid="{00000000-0005-0000-0000-000023020000}"/>
    <cellStyle name="Millares 13" xfId="689" xr:uid="{00000000-0005-0000-0000-000024020000}"/>
    <cellStyle name="Millares 14" xfId="690" xr:uid="{00000000-0005-0000-0000-000025020000}"/>
    <cellStyle name="Millares 15" xfId="691" xr:uid="{00000000-0005-0000-0000-000026020000}"/>
    <cellStyle name="Millares 16" xfId="692" xr:uid="{00000000-0005-0000-0000-000027020000}"/>
    <cellStyle name="Millares 17" xfId="693" xr:uid="{00000000-0005-0000-0000-000028020000}"/>
    <cellStyle name="Millares 18" xfId="694" xr:uid="{00000000-0005-0000-0000-000029020000}"/>
    <cellStyle name="Millares 19" xfId="695" xr:uid="{00000000-0005-0000-0000-00002A020000}"/>
    <cellStyle name="Millares 2" xfId="253" xr:uid="{00000000-0005-0000-0000-00002B020000}"/>
    <cellStyle name="Millares 2 2" xfId="254" xr:uid="{00000000-0005-0000-0000-00002C020000}"/>
    <cellStyle name="Millares 2 2 2" xfId="696" xr:uid="{00000000-0005-0000-0000-00002D020000}"/>
    <cellStyle name="Millares 2 2 3" xfId="807" xr:uid="{BB55B7EF-7BBA-458C-BC36-DF75B454F2C1}"/>
    <cellStyle name="Millares 2 3" xfId="697" xr:uid="{00000000-0005-0000-0000-00002E020000}"/>
    <cellStyle name="Millares 2 3 2" xfId="698" xr:uid="{00000000-0005-0000-0000-00002F020000}"/>
    <cellStyle name="Millares 2 4" xfId="699" xr:uid="{00000000-0005-0000-0000-000030020000}"/>
    <cellStyle name="Millares 2 5" xfId="700" xr:uid="{00000000-0005-0000-0000-000031020000}"/>
    <cellStyle name="Millares 2 6" xfId="798" xr:uid="{3AA6B9D3-BFA0-4AB1-BD4D-3DD0575A4F98}"/>
    <cellStyle name="Millares 20" xfId="701" xr:uid="{00000000-0005-0000-0000-000032020000}"/>
    <cellStyle name="Millares 21" xfId="702" xr:uid="{00000000-0005-0000-0000-000033020000}"/>
    <cellStyle name="Millares 22" xfId="703" xr:uid="{00000000-0005-0000-0000-000034020000}"/>
    <cellStyle name="Millares 23" xfId="704" xr:uid="{00000000-0005-0000-0000-000035020000}"/>
    <cellStyle name="Millares 24" xfId="705" xr:uid="{00000000-0005-0000-0000-000036020000}"/>
    <cellStyle name="Millares 25" xfId="706" xr:uid="{00000000-0005-0000-0000-000037020000}"/>
    <cellStyle name="Millares 26" xfId="707" xr:uid="{00000000-0005-0000-0000-000038020000}"/>
    <cellStyle name="Millares 27" xfId="708" xr:uid="{00000000-0005-0000-0000-000039020000}"/>
    <cellStyle name="Millares 28" xfId="709" xr:uid="{00000000-0005-0000-0000-00003A020000}"/>
    <cellStyle name="Millares 29" xfId="710" xr:uid="{00000000-0005-0000-0000-00003B020000}"/>
    <cellStyle name="Millares 3" xfId="255" xr:uid="{00000000-0005-0000-0000-00003C020000}"/>
    <cellStyle name="Millares 3 2" xfId="256" xr:uid="{00000000-0005-0000-0000-00003D020000}"/>
    <cellStyle name="Millares 3 2 2" xfId="711" xr:uid="{00000000-0005-0000-0000-00003E020000}"/>
    <cellStyle name="Millares 3 2 3" xfId="803" xr:uid="{309D4FF8-1D28-4002-A7FF-761D8696663D}"/>
    <cellStyle name="Millares 3 3" xfId="712" xr:uid="{00000000-0005-0000-0000-00003F020000}"/>
    <cellStyle name="Millares 3 4" xfId="799" xr:uid="{E46D3EC3-D3C1-42DC-AB7C-CE96EE60BD77}"/>
    <cellStyle name="Millares 30" xfId="713" xr:uid="{00000000-0005-0000-0000-000040020000}"/>
    <cellStyle name="Millares 31" xfId="714" xr:uid="{00000000-0005-0000-0000-000041020000}"/>
    <cellStyle name="Millares 32" xfId="715" xr:uid="{00000000-0005-0000-0000-000042020000}"/>
    <cellStyle name="Millares 33" xfId="716" xr:uid="{00000000-0005-0000-0000-000043020000}"/>
    <cellStyle name="Millares 34" xfId="717" xr:uid="{00000000-0005-0000-0000-000044020000}"/>
    <cellStyle name="Millares 35" xfId="718" xr:uid="{00000000-0005-0000-0000-000045020000}"/>
    <cellStyle name="Millares 36" xfId="719" xr:uid="{00000000-0005-0000-0000-000046020000}"/>
    <cellStyle name="Millares 37" xfId="720" xr:uid="{00000000-0005-0000-0000-000047020000}"/>
    <cellStyle name="Millares 38" xfId="721" xr:uid="{00000000-0005-0000-0000-000048020000}"/>
    <cellStyle name="Millares 39" xfId="722" xr:uid="{00000000-0005-0000-0000-000049020000}"/>
    <cellStyle name="Millares 4" xfId="257" xr:uid="{00000000-0005-0000-0000-00004A020000}"/>
    <cellStyle name="Millares 4 2" xfId="723" xr:uid="{00000000-0005-0000-0000-00004B020000}"/>
    <cellStyle name="Millares 4 3" xfId="800" xr:uid="{C9E14552-2CF1-4CA4-B02B-2802E2260DBB}"/>
    <cellStyle name="Millares 40" xfId="724" xr:uid="{00000000-0005-0000-0000-00004C020000}"/>
    <cellStyle name="Millares 41" xfId="725" xr:uid="{00000000-0005-0000-0000-00004D020000}"/>
    <cellStyle name="Millares 42" xfId="726" xr:uid="{00000000-0005-0000-0000-00004E020000}"/>
    <cellStyle name="Millares 43" xfId="727" xr:uid="{00000000-0005-0000-0000-00004F020000}"/>
    <cellStyle name="Millares 44" xfId="728" xr:uid="{00000000-0005-0000-0000-000050020000}"/>
    <cellStyle name="Millares 45" xfId="729" xr:uid="{00000000-0005-0000-0000-000051020000}"/>
    <cellStyle name="Millares 46" xfId="730" xr:uid="{00000000-0005-0000-0000-000052020000}"/>
    <cellStyle name="Millares 47" xfId="731" xr:uid="{00000000-0005-0000-0000-000053020000}"/>
    <cellStyle name="Millares 48" xfId="732" xr:uid="{00000000-0005-0000-0000-000054020000}"/>
    <cellStyle name="Millares 49" xfId="733" xr:uid="{00000000-0005-0000-0000-000055020000}"/>
    <cellStyle name="Millares 5" xfId="258" xr:uid="{00000000-0005-0000-0000-000056020000}"/>
    <cellStyle name="Millares 5 2" xfId="734" xr:uid="{00000000-0005-0000-0000-000057020000}"/>
    <cellStyle name="Millares 50" xfId="735" xr:uid="{00000000-0005-0000-0000-000058020000}"/>
    <cellStyle name="Millares 51" xfId="736" xr:uid="{00000000-0005-0000-0000-000059020000}"/>
    <cellStyle name="Millares 52" xfId="737" xr:uid="{00000000-0005-0000-0000-00005A020000}"/>
    <cellStyle name="Millares 53" xfId="738" xr:uid="{00000000-0005-0000-0000-00005B020000}"/>
    <cellStyle name="Millares 54" xfId="739" xr:uid="{00000000-0005-0000-0000-00005C020000}"/>
    <cellStyle name="Millares 54 2" xfId="740" xr:uid="{00000000-0005-0000-0000-00005D020000}"/>
    <cellStyle name="Millares 55" xfId="741" xr:uid="{00000000-0005-0000-0000-00005E020000}"/>
    <cellStyle name="Millares 56" xfId="742" xr:uid="{00000000-0005-0000-0000-00005F020000}"/>
    <cellStyle name="Millares 57" xfId="743" xr:uid="{00000000-0005-0000-0000-000060020000}"/>
    <cellStyle name="Millares 58" xfId="744" xr:uid="{00000000-0005-0000-0000-000061020000}"/>
    <cellStyle name="Millares 6" xfId="259" xr:uid="{00000000-0005-0000-0000-000062020000}"/>
    <cellStyle name="Millares 6 2" xfId="745" xr:uid="{00000000-0005-0000-0000-000063020000}"/>
    <cellStyle name="Millares 7" xfId="746" xr:uid="{00000000-0005-0000-0000-000064020000}"/>
    <cellStyle name="Millares 8" xfId="747" xr:uid="{00000000-0005-0000-0000-000065020000}"/>
    <cellStyle name="Millares 9" xfId="748" xr:uid="{00000000-0005-0000-0000-000066020000}"/>
    <cellStyle name="Moneda [0] 2" xfId="260" xr:uid="{00000000-0005-0000-0000-000067020000}"/>
    <cellStyle name="Moneda [0] 2 2" xfId="749" xr:uid="{00000000-0005-0000-0000-000068020000}"/>
    <cellStyle name="Moneda 2" xfId="750" xr:uid="{00000000-0005-0000-0000-000069020000}"/>
    <cellStyle name="Moneda 2 2" xfId="808" xr:uid="{F4E50ED8-C35B-4CA6-A42F-993D3B27F679}"/>
    <cellStyle name="Moneda 2 3" xfId="806" xr:uid="{A01EF0F3-61A5-4FCC-BC66-68B444F0DBE4}"/>
    <cellStyle name="Moneda 2 4" xfId="805" xr:uid="{FEF5698F-A3F9-4867-B811-E751C15685FB}"/>
    <cellStyle name="Navadno_Appendix 2 - Financial case final1" xfId="751" xr:uid="{00000000-0005-0000-0000-00006A020000}"/>
    <cellStyle name="Neutral 2" xfId="752" xr:uid="{00000000-0005-0000-0000-00006B020000}"/>
    <cellStyle name="no dec" xfId="753" xr:uid="{00000000-0005-0000-0000-00006C020000}"/>
    <cellStyle name="Normal" xfId="0" builtinId="0"/>
    <cellStyle name="Normal - Style1" xfId="754" xr:uid="{00000000-0005-0000-0000-00006E020000}"/>
    <cellStyle name="Normal 1" xfId="755" xr:uid="{00000000-0005-0000-0000-00006F020000}"/>
    <cellStyle name="Normal 10" xfId="261" xr:uid="{00000000-0005-0000-0000-000070020000}"/>
    <cellStyle name="Normal 10 2" xfId="262" xr:uid="{00000000-0005-0000-0000-000071020000}"/>
    <cellStyle name="Normal 10 3" xfId="263" xr:uid="{00000000-0005-0000-0000-000072020000}"/>
    <cellStyle name="Normal 11" xfId="264" xr:uid="{00000000-0005-0000-0000-000073020000}"/>
    <cellStyle name="Normal 11 2" xfId="265" xr:uid="{00000000-0005-0000-0000-000074020000}"/>
    <cellStyle name="Normal 11 3" xfId="266" xr:uid="{00000000-0005-0000-0000-000075020000}"/>
    <cellStyle name="Normal 12" xfId="267" xr:uid="{00000000-0005-0000-0000-000076020000}"/>
    <cellStyle name="Normal 12 2" xfId="268" xr:uid="{00000000-0005-0000-0000-000077020000}"/>
    <cellStyle name="Normal 12 3" xfId="269" xr:uid="{00000000-0005-0000-0000-000078020000}"/>
    <cellStyle name="Normal 13" xfId="270" xr:uid="{00000000-0005-0000-0000-000079020000}"/>
    <cellStyle name="Normal 13 2" xfId="271" xr:uid="{00000000-0005-0000-0000-00007A020000}"/>
    <cellStyle name="Normal 13 3" xfId="272" xr:uid="{00000000-0005-0000-0000-00007B020000}"/>
    <cellStyle name="Normal 14" xfId="273" xr:uid="{00000000-0005-0000-0000-00007C020000}"/>
    <cellStyle name="Normal 14 10" xfId="274" xr:uid="{00000000-0005-0000-0000-00007D020000}"/>
    <cellStyle name="Normal 14 11" xfId="275" xr:uid="{00000000-0005-0000-0000-00007E020000}"/>
    <cellStyle name="Normal 14 2" xfId="276" xr:uid="{00000000-0005-0000-0000-00007F020000}"/>
    <cellStyle name="Normal 14 2 2" xfId="277" xr:uid="{00000000-0005-0000-0000-000080020000}"/>
    <cellStyle name="Normal 14 3" xfId="278" xr:uid="{00000000-0005-0000-0000-000081020000}"/>
    <cellStyle name="Normal 14 4" xfId="279" xr:uid="{00000000-0005-0000-0000-000082020000}"/>
    <cellStyle name="Normal 14 5" xfId="280" xr:uid="{00000000-0005-0000-0000-000083020000}"/>
    <cellStyle name="Normal 14 6" xfId="281" xr:uid="{00000000-0005-0000-0000-000084020000}"/>
    <cellStyle name="Normal 14 7" xfId="282" xr:uid="{00000000-0005-0000-0000-000085020000}"/>
    <cellStyle name="Normal 14 8" xfId="283" xr:uid="{00000000-0005-0000-0000-000086020000}"/>
    <cellStyle name="Normal 14 9" xfId="284" xr:uid="{00000000-0005-0000-0000-000087020000}"/>
    <cellStyle name="Normal 15" xfId="285" xr:uid="{00000000-0005-0000-0000-000088020000}"/>
    <cellStyle name="Normal 16" xfId="286" xr:uid="{00000000-0005-0000-0000-000089020000}"/>
    <cellStyle name="Normal 17" xfId="287" xr:uid="{00000000-0005-0000-0000-00008A020000}"/>
    <cellStyle name="Normal 18" xfId="288" xr:uid="{00000000-0005-0000-0000-00008B020000}"/>
    <cellStyle name="Normal 19" xfId="289" xr:uid="{00000000-0005-0000-0000-00008C020000}"/>
    <cellStyle name="Normal 2" xfId="290" xr:uid="{00000000-0005-0000-0000-00008D020000}"/>
    <cellStyle name="Normal 2 10" xfId="291" xr:uid="{00000000-0005-0000-0000-00008E020000}"/>
    <cellStyle name="Normal 2 11" xfId="292" xr:uid="{00000000-0005-0000-0000-00008F020000}"/>
    <cellStyle name="Normal 2 12" xfId="293" xr:uid="{00000000-0005-0000-0000-000090020000}"/>
    <cellStyle name="Normal 2 13" xfId="294" xr:uid="{00000000-0005-0000-0000-000091020000}"/>
    <cellStyle name="Normal 2 14" xfId="295" xr:uid="{00000000-0005-0000-0000-000092020000}"/>
    <cellStyle name="Normal 2 15" xfId="296" xr:uid="{00000000-0005-0000-0000-000093020000}"/>
    <cellStyle name="Normal 2 16" xfId="297" xr:uid="{00000000-0005-0000-0000-000094020000}"/>
    <cellStyle name="Normal 2 17" xfId="756" xr:uid="{00000000-0005-0000-0000-000095020000}"/>
    <cellStyle name="Normal 2 18" xfId="757" xr:uid="{00000000-0005-0000-0000-000096020000}"/>
    <cellStyle name="Normal 2 19" xfId="793" xr:uid="{6983CB30-0BB3-4D9A-9EF8-DAB6A71A5760}"/>
    <cellStyle name="Normal 2 2" xfId="298" xr:uid="{00000000-0005-0000-0000-000097020000}"/>
    <cellStyle name="Normal 2 2 2" xfId="299" xr:uid="{00000000-0005-0000-0000-000098020000}"/>
    <cellStyle name="Normal 2 2 2 2" xfId="300" xr:uid="{00000000-0005-0000-0000-000099020000}"/>
    <cellStyle name="Normal 2 2 2 3" xfId="301" xr:uid="{00000000-0005-0000-0000-00009A020000}"/>
    <cellStyle name="Normal 2 2 2 4" xfId="821" xr:uid="{5F4B5756-F430-4B8A-92E1-E465EC9BA6E7}"/>
    <cellStyle name="Normal 2 2 3" xfId="302" xr:uid="{00000000-0005-0000-0000-00009B020000}"/>
    <cellStyle name="Normal 2 2 4" xfId="303" xr:uid="{00000000-0005-0000-0000-00009C020000}"/>
    <cellStyle name="Normal 2 2 5" xfId="304" xr:uid="{00000000-0005-0000-0000-00009D020000}"/>
    <cellStyle name="Normal 2 2 6" xfId="758" xr:uid="{00000000-0005-0000-0000-00009E020000}"/>
    <cellStyle name="Normal 2 2 7" xfId="796" xr:uid="{FAD92768-10A5-4AD5-8FA1-14D9D4FDA539}"/>
    <cellStyle name="Normal 2 3" xfId="305" xr:uid="{00000000-0005-0000-0000-00009F020000}"/>
    <cellStyle name="Normal 2 3 2" xfId="306" xr:uid="{00000000-0005-0000-0000-0000A0020000}"/>
    <cellStyle name="Normal 2 3 2 2" xfId="307" xr:uid="{00000000-0005-0000-0000-0000A1020000}"/>
    <cellStyle name="Normal 2 3 2 3" xfId="308" xr:uid="{00000000-0005-0000-0000-0000A2020000}"/>
    <cellStyle name="Normal 2 3 3" xfId="804" xr:uid="{0BF38F8D-6D4A-42E0-804E-0616BDE78779}"/>
    <cellStyle name="Normal 2 4" xfId="309" xr:uid="{00000000-0005-0000-0000-0000A3020000}"/>
    <cellStyle name="Normal 2 4 2" xfId="310" xr:uid="{00000000-0005-0000-0000-0000A4020000}"/>
    <cellStyle name="Normal 2 4 3" xfId="311" xr:uid="{00000000-0005-0000-0000-0000A5020000}"/>
    <cellStyle name="Normal 2 5" xfId="312" xr:uid="{00000000-0005-0000-0000-0000A6020000}"/>
    <cellStyle name="Normal 2 5 2" xfId="313" xr:uid="{00000000-0005-0000-0000-0000A7020000}"/>
    <cellStyle name="Normal 2 5 3" xfId="314" xr:uid="{00000000-0005-0000-0000-0000A8020000}"/>
    <cellStyle name="Normal 2 6" xfId="315" xr:uid="{00000000-0005-0000-0000-0000A9020000}"/>
    <cellStyle name="Normal 2 7" xfId="316" xr:uid="{00000000-0005-0000-0000-0000AA020000}"/>
    <cellStyle name="Normal 2 8" xfId="317" xr:uid="{00000000-0005-0000-0000-0000AB020000}"/>
    <cellStyle name="Normal 2 9" xfId="318" xr:uid="{00000000-0005-0000-0000-0000AC020000}"/>
    <cellStyle name="Normal 2_Centros y Pantallas 28 02 11" xfId="759" xr:uid="{00000000-0005-0000-0000-0000AD020000}"/>
    <cellStyle name="Normal 20" xfId="319" xr:uid="{00000000-0005-0000-0000-0000AE020000}"/>
    <cellStyle name="Normal 21" xfId="760" xr:uid="{00000000-0005-0000-0000-0000AF020000}"/>
    <cellStyle name="Normal 21 2" xfId="761" xr:uid="{00000000-0005-0000-0000-0000B0020000}"/>
    <cellStyle name="Normal 3" xfId="320" xr:uid="{00000000-0005-0000-0000-0000B1020000}"/>
    <cellStyle name="Normal 3 2" xfId="321" xr:uid="{00000000-0005-0000-0000-0000B2020000}"/>
    <cellStyle name="Normal 3 2 2" xfId="322" xr:uid="{00000000-0005-0000-0000-0000B3020000}"/>
    <cellStyle name="Normal 3 2 3" xfId="323" xr:uid="{00000000-0005-0000-0000-0000B4020000}"/>
    <cellStyle name="Normal 3 2 4" xfId="813" xr:uid="{833614CE-ECB3-4901-8F05-FC03BD7D12EF}"/>
    <cellStyle name="Normal 3 3" xfId="324" xr:uid="{00000000-0005-0000-0000-0000B5020000}"/>
    <cellStyle name="Normal 3 4" xfId="325" xr:uid="{00000000-0005-0000-0000-0000B6020000}"/>
    <cellStyle name="Normal 3 5" xfId="326" xr:uid="{00000000-0005-0000-0000-0000B7020000}"/>
    <cellStyle name="Normal 3 6" xfId="327" xr:uid="{00000000-0005-0000-0000-0000B8020000}"/>
    <cellStyle name="Normal 4" xfId="328" xr:uid="{00000000-0005-0000-0000-0000B9020000}"/>
    <cellStyle name="Normal 4 2" xfId="329" xr:uid="{00000000-0005-0000-0000-0000BA020000}"/>
    <cellStyle name="Normal 4 2 2" xfId="819" xr:uid="{98330206-3FDE-463C-8253-9C4DBF949FBD}"/>
    <cellStyle name="Normal 4 3" xfId="330" xr:uid="{00000000-0005-0000-0000-0000BB020000}"/>
    <cellStyle name="Normal 4 3 2" xfId="817" xr:uid="{10B9E69E-DF63-4B2C-9BED-2017832AF49E}"/>
    <cellStyle name="Normal 4 4" xfId="331" xr:uid="{00000000-0005-0000-0000-0000BC020000}"/>
    <cellStyle name="Normal 4 5" xfId="801" xr:uid="{40BCCC9F-3209-4736-9EFA-4BDCE524EC94}"/>
    <cellStyle name="Normal 5" xfId="332" xr:uid="{00000000-0005-0000-0000-0000BD020000}"/>
    <cellStyle name="Normal 5 2" xfId="333" xr:uid="{00000000-0005-0000-0000-0000BE020000}"/>
    <cellStyle name="Normal 5 2 2" xfId="818" xr:uid="{BF9B7178-3A48-41FD-B8D4-A199E12F886B}"/>
    <cellStyle name="Normal 5 3" xfId="334" xr:uid="{00000000-0005-0000-0000-0000BF020000}"/>
    <cellStyle name="Normal 5 4" xfId="335" xr:uid="{00000000-0005-0000-0000-0000C0020000}"/>
    <cellStyle name="Normal 5 5" xfId="809" xr:uid="{C890FE9D-7910-49A1-AFB0-A7827590EF9A}"/>
    <cellStyle name="Normal 6" xfId="336" xr:uid="{00000000-0005-0000-0000-0000C1020000}"/>
    <cellStyle name="Normal 6 2" xfId="337" xr:uid="{00000000-0005-0000-0000-0000C2020000}"/>
    <cellStyle name="Normal 6 3" xfId="338" xr:uid="{00000000-0005-0000-0000-0000C3020000}"/>
    <cellStyle name="Normal 6 4" xfId="339" xr:uid="{00000000-0005-0000-0000-0000C4020000}"/>
    <cellStyle name="Normal 6 5" xfId="340" xr:uid="{00000000-0005-0000-0000-0000C5020000}"/>
    <cellStyle name="Normal 7" xfId="341" xr:uid="{00000000-0005-0000-0000-0000C6020000}"/>
    <cellStyle name="Normal 7 2" xfId="342" xr:uid="{00000000-0005-0000-0000-0000C7020000}"/>
    <cellStyle name="Normal 7 3" xfId="343" xr:uid="{00000000-0005-0000-0000-0000C8020000}"/>
    <cellStyle name="Normal 8" xfId="344" xr:uid="{00000000-0005-0000-0000-0000C9020000}"/>
    <cellStyle name="Normal 8 2" xfId="345" xr:uid="{00000000-0005-0000-0000-0000CA020000}"/>
    <cellStyle name="Normal 8 3" xfId="346" xr:uid="{00000000-0005-0000-0000-0000CB020000}"/>
    <cellStyle name="Normal 8 4" xfId="347" xr:uid="{00000000-0005-0000-0000-0000CC020000}"/>
    <cellStyle name="Normal 9" xfId="348" xr:uid="{00000000-0005-0000-0000-0000CD020000}"/>
    <cellStyle name="Normal 9 2" xfId="349" xr:uid="{00000000-0005-0000-0000-0000CE020000}"/>
    <cellStyle name="Normal 9 3" xfId="350" xr:uid="{00000000-0005-0000-0000-0000CF020000}"/>
    <cellStyle name="Normalny_Arkusz1" xfId="762" xr:uid="{00000000-0005-0000-0000-0000D0020000}"/>
    <cellStyle name="Notas 10" xfId="351" xr:uid="{00000000-0005-0000-0000-0000D1020000}"/>
    <cellStyle name="Notas 10 2" xfId="352" xr:uid="{00000000-0005-0000-0000-0000D2020000}"/>
    <cellStyle name="Notas 10 3" xfId="353" xr:uid="{00000000-0005-0000-0000-0000D3020000}"/>
    <cellStyle name="Notas 11" xfId="763" xr:uid="{00000000-0005-0000-0000-0000D4020000}"/>
    <cellStyle name="Notas 11 2" xfId="764" xr:uid="{00000000-0005-0000-0000-0000D5020000}"/>
    <cellStyle name="Notas 2" xfId="354" xr:uid="{00000000-0005-0000-0000-0000D6020000}"/>
    <cellStyle name="Notas 2 2" xfId="355" xr:uid="{00000000-0005-0000-0000-0000D7020000}"/>
    <cellStyle name="Notas 2 2 2" xfId="356" xr:uid="{00000000-0005-0000-0000-0000D8020000}"/>
    <cellStyle name="Notas 2 2 3" xfId="357" xr:uid="{00000000-0005-0000-0000-0000D9020000}"/>
    <cellStyle name="Notas 2 3" xfId="358" xr:uid="{00000000-0005-0000-0000-0000DA020000}"/>
    <cellStyle name="Notas 2 4" xfId="359" xr:uid="{00000000-0005-0000-0000-0000DB020000}"/>
    <cellStyle name="Notas 3" xfId="360" xr:uid="{00000000-0005-0000-0000-0000DC020000}"/>
    <cellStyle name="Notas 3 2" xfId="361" xr:uid="{00000000-0005-0000-0000-0000DD020000}"/>
    <cellStyle name="Notas 3 2 2" xfId="362" xr:uid="{00000000-0005-0000-0000-0000DE020000}"/>
    <cellStyle name="Notas 3 2 3" xfId="363" xr:uid="{00000000-0005-0000-0000-0000DF020000}"/>
    <cellStyle name="Notas 3 3" xfId="364" xr:uid="{00000000-0005-0000-0000-0000E0020000}"/>
    <cellStyle name="Notas 3 4" xfId="365" xr:uid="{00000000-0005-0000-0000-0000E1020000}"/>
    <cellStyle name="Notas 4" xfId="366" xr:uid="{00000000-0005-0000-0000-0000E2020000}"/>
    <cellStyle name="Notas 4 2" xfId="367" xr:uid="{00000000-0005-0000-0000-0000E3020000}"/>
    <cellStyle name="Notas 4 2 2" xfId="368" xr:uid="{00000000-0005-0000-0000-0000E4020000}"/>
    <cellStyle name="Notas 4 2 3" xfId="369" xr:uid="{00000000-0005-0000-0000-0000E5020000}"/>
    <cellStyle name="Notas 4 3" xfId="370" xr:uid="{00000000-0005-0000-0000-0000E6020000}"/>
    <cellStyle name="Notas 4 4" xfId="371" xr:uid="{00000000-0005-0000-0000-0000E7020000}"/>
    <cellStyle name="Notas 5" xfId="372" xr:uid="{00000000-0005-0000-0000-0000E8020000}"/>
    <cellStyle name="Notas 5 2" xfId="373" xr:uid="{00000000-0005-0000-0000-0000E9020000}"/>
    <cellStyle name="Notas 5 2 2" xfId="374" xr:uid="{00000000-0005-0000-0000-0000EA020000}"/>
    <cellStyle name="Notas 5 2 3" xfId="375" xr:uid="{00000000-0005-0000-0000-0000EB020000}"/>
    <cellStyle name="Notas 5 3" xfId="376" xr:uid="{00000000-0005-0000-0000-0000EC020000}"/>
    <cellStyle name="Notas 5 4" xfId="377" xr:uid="{00000000-0005-0000-0000-0000ED020000}"/>
    <cellStyle name="Notas 6" xfId="378" xr:uid="{00000000-0005-0000-0000-0000EE020000}"/>
    <cellStyle name="Notas 6 2" xfId="379" xr:uid="{00000000-0005-0000-0000-0000EF020000}"/>
    <cellStyle name="Notas 6 3" xfId="380" xr:uid="{00000000-0005-0000-0000-0000F0020000}"/>
    <cellStyle name="Notas 7" xfId="381" xr:uid="{00000000-0005-0000-0000-0000F1020000}"/>
    <cellStyle name="Notas 7 2" xfId="382" xr:uid="{00000000-0005-0000-0000-0000F2020000}"/>
    <cellStyle name="Notas 7 3" xfId="383" xr:uid="{00000000-0005-0000-0000-0000F3020000}"/>
    <cellStyle name="Notas 8" xfId="384" xr:uid="{00000000-0005-0000-0000-0000F4020000}"/>
    <cellStyle name="Notas 8 2" xfId="385" xr:uid="{00000000-0005-0000-0000-0000F5020000}"/>
    <cellStyle name="Notas 8 3" xfId="386" xr:uid="{00000000-0005-0000-0000-0000F6020000}"/>
    <cellStyle name="Notas 9" xfId="387" xr:uid="{00000000-0005-0000-0000-0000F7020000}"/>
    <cellStyle name="Notas 9 2" xfId="388" xr:uid="{00000000-0005-0000-0000-0000F8020000}"/>
    <cellStyle name="Notas 9 3" xfId="389" xr:uid="{00000000-0005-0000-0000-0000F9020000}"/>
    <cellStyle name="Note" xfId="765" xr:uid="{00000000-0005-0000-0000-0000FA020000}"/>
    <cellStyle name="Output" xfId="766" xr:uid="{00000000-0005-0000-0000-0000FB020000}"/>
    <cellStyle name="Percent [0]" xfId="767" xr:uid="{00000000-0005-0000-0000-0000FC020000}"/>
    <cellStyle name="Percent [00]_#6 Temps &amp; Contractors_Oct-Nov" xfId="768" xr:uid="{00000000-0005-0000-0000-0000FD020000}"/>
    <cellStyle name="Percent 2" xfId="390" xr:uid="{00000000-0005-0000-0000-0000FE020000}"/>
    <cellStyle name="Percent 2 2" xfId="823" xr:uid="{DBBE7D61-C945-43D2-BF1D-9C206C7277B5}"/>
    <cellStyle name="Percent 2 3" xfId="812" xr:uid="{65B401E8-9E6F-4E0F-8855-5C63352A4256}"/>
    <cellStyle name="Percent 3" xfId="391" xr:uid="{00000000-0005-0000-0000-0000FF020000}"/>
    <cellStyle name="Percent 3 2" xfId="814" xr:uid="{543BA4E2-8110-46D1-9199-60A504B3FCD9}"/>
    <cellStyle name="Percent 4" xfId="392" xr:uid="{00000000-0005-0000-0000-000000030000}"/>
    <cellStyle name="Porcentaje" xfId="2" builtinId="5"/>
    <cellStyle name="Porcentaje 2" xfId="769" xr:uid="{00000000-0005-0000-0000-000002030000}"/>
    <cellStyle name="Porcentaje 2 2" xfId="802" xr:uid="{083927E3-39C1-4922-9343-AE0FDE145B77}"/>
    <cellStyle name="Porcentaje 2 3" xfId="794" xr:uid="{F9C3755F-29AE-4724-8766-19813CA4CB64}"/>
    <cellStyle name="Porcentaje 3" xfId="770" xr:uid="{00000000-0005-0000-0000-000003030000}"/>
    <cellStyle name="Porcentaje 3 2" xfId="797" xr:uid="{E670CD80-76E9-4B9F-B13F-BC00BD1DB7F7}"/>
    <cellStyle name="Porcentaje 4" xfId="795" xr:uid="{7F3FE099-0798-4C5C-8ED4-D870E7AD1FF2}"/>
    <cellStyle name="Porcentual 2" xfId="393" xr:uid="{00000000-0005-0000-0000-000005030000}"/>
    <cellStyle name="Porcentual 2 2" xfId="394" xr:uid="{00000000-0005-0000-0000-000006030000}"/>
    <cellStyle name="Porcentual 3" xfId="395" xr:uid="{00000000-0005-0000-0000-000007030000}"/>
    <cellStyle name="Porcentual 4" xfId="771" xr:uid="{00000000-0005-0000-0000-000008030000}"/>
    <cellStyle name="PrePop Currency (0)" xfId="772" xr:uid="{00000000-0005-0000-0000-000009030000}"/>
    <cellStyle name="PRINT - Style1" xfId="773" xr:uid="{00000000-0005-0000-0000-00000A030000}"/>
    <cellStyle name="rh" xfId="396" xr:uid="{00000000-0005-0000-0000-00000B030000}"/>
    <cellStyle name="Salida 2" xfId="774" xr:uid="{00000000-0005-0000-0000-00000C030000}"/>
    <cellStyle name="Standaard_Financial report 2001" xfId="775" xr:uid="{00000000-0005-0000-0000-00000D030000}"/>
    <cellStyle name="Standard_EPKB_TV_Detailpl_Deo_DryLinie_intern_01" xfId="776" xr:uid="{00000000-0005-0000-0000-00000E030000}"/>
    <cellStyle name="Style 1" xfId="397" xr:uid="{00000000-0005-0000-0000-00000F030000}"/>
    <cellStyle name="Texto de advertencia 2" xfId="777" xr:uid="{00000000-0005-0000-0000-000010030000}"/>
    <cellStyle name="Texto explicativo 2" xfId="778" xr:uid="{00000000-0005-0000-0000-000011030000}"/>
    <cellStyle name="Title" xfId="779" xr:uid="{00000000-0005-0000-0000-000012030000}"/>
    <cellStyle name="Título 1 2" xfId="780" xr:uid="{00000000-0005-0000-0000-000013030000}"/>
    <cellStyle name="Título 2 2" xfId="781" xr:uid="{00000000-0005-0000-0000-000014030000}"/>
    <cellStyle name="Título 3 2" xfId="782" xr:uid="{00000000-0005-0000-0000-000015030000}"/>
    <cellStyle name="Total 2" xfId="783" xr:uid="{00000000-0005-0000-0000-000016030000}"/>
    <cellStyle name="Warning Text" xfId="784" xr:uid="{00000000-0005-0000-0000-000017030000}"/>
    <cellStyle name="千位[0]_laroux" xfId="785" xr:uid="{00000000-0005-0000-0000-000018030000}"/>
    <cellStyle name="千位_laroux" xfId="786" xr:uid="{00000000-0005-0000-0000-000019030000}"/>
    <cellStyle name="千分位[0]_Action   (2)uur" xfId="787" xr:uid="{00000000-0005-0000-0000-00001A030000}"/>
    <cellStyle name="千分位_Action   (2))2)" xfId="788" xr:uid="{00000000-0005-0000-0000-00001B030000}"/>
    <cellStyle name="常规_(A增加市场明细东风雪铁龙.xsl" xfId="789" xr:uid="{00000000-0005-0000-0000-00001C030000}"/>
    <cellStyle name="普通_4City" xfId="790" xr:uid="{00000000-0005-0000-0000-00001D030000}"/>
    <cellStyle name="桁区切り_IcentivepenaltyJapan15032003" xfId="791" xr:uid="{00000000-0005-0000-0000-00001E030000}"/>
    <cellStyle name="標準_Contract appendices 2003 - revised PJ" xfId="792" xr:uid="{00000000-0005-0000-0000-00001F030000}"/>
  </cellStyles>
  <dxfs count="0"/>
  <tableStyles count="0" defaultTableStyle="TableStyleMedium9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Descriptivos_gráficos'!$C$13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8B2-9649-66F3D9FF4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25487"/>
        <c:axId val="197221966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5204073981305"/>
          <c:y val="0.14823139991593556"/>
          <c:w val="0.49873195704823581"/>
          <c:h val="0.62654661781581267"/>
        </c:manualLayout>
      </c:layout>
      <c:pieChart>
        <c:varyColors val="1"/>
        <c:ser>
          <c:idx val="0"/>
          <c:order val="0"/>
          <c:tx>
            <c:strRef>
              <c:f>'6. Modelo MMM resuelto'!$U$4</c:f>
              <c:strCache>
                <c:ptCount val="1"/>
                <c:pt idx="0">
                  <c:v>Pesos</c:v>
                </c:pt>
              </c:strCache>
            </c:strRef>
          </c:tx>
          <c:dPt>
            <c:idx val="0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96-4798-B83F-07D5230DB310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96-4798-B83F-07D5230DB310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96-4798-B83F-07D5230DB310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96-4798-B83F-07D5230DB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96-4798-B83F-07D5230DB310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96-4798-B83F-07D5230DB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96-4798-B83F-07D5230DB310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96-4798-B83F-07D5230DB310}"/>
              </c:ext>
            </c:extLst>
          </c:dPt>
          <c:dPt>
            <c:idx val="8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96-4798-B83F-07D5230DB310}"/>
              </c:ext>
            </c:extLst>
          </c:dPt>
          <c:dLbls>
            <c:dLbl>
              <c:idx val="3"/>
              <c:layout>
                <c:manualLayout>
                  <c:x val="-1.8072969614819835E-2"/>
                  <c:y val="3.40570455512983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96-4798-B83F-07D5230DB310}"/>
                </c:ext>
              </c:extLst>
            </c:dLbl>
            <c:dLbl>
              <c:idx val="4"/>
              <c:layout>
                <c:manualLayout>
                  <c:x val="-0.18072969614819834"/>
                  <c:y val="2.5542784163473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96-4798-B83F-07D5230DB310}"/>
                </c:ext>
              </c:extLst>
            </c:dLbl>
            <c:dLbl>
              <c:idx val="5"/>
              <c:layout>
                <c:manualLayout>
                  <c:x val="-5.8468577816401419E-2"/>
                  <c:y val="-1.23280679302491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96-4798-B83F-07D5230DB310}"/>
                </c:ext>
              </c:extLst>
            </c:dLbl>
            <c:dLbl>
              <c:idx val="6"/>
              <c:layout>
                <c:manualLayout>
                  <c:x val="2.8847618710153566E-3"/>
                  <c:y val="-6.007497817558080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12680720521828"/>
                      <c:h val="5.96105788535126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E96-4798-B83F-07D5230DB310}"/>
                </c:ext>
              </c:extLst>
            </c:dLbl>
            <c:dLbl>
              <c:idx val="7"/>
              <c:layout>
                <c:manualLayout>
                  <c:x val="0.12199254490003389"/>
                  <c:y val="-2.27046970341989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96-4798-B83F-07D5230DB310}"/>
                </c:ext>
              </c:extLst>
            </c:dLbl>
            <c:dLbl>
              <c:idx val="8"/>
              <c:layout>
                <c:manualLayout>
                  <c:x val="0.1360474518303823"/>
                  <c:y val="2.05380289295492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96-4798-B83F-07D5230DB31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 Modelo MMM resuelto'!$V$8:$AD$8</c:f>
              <c:strCache>
                <c:ptCount val="9"/>
                <c:pt idx="0">
                  <c:v>Distribución ponderada</c:v>
                </c:pt>
                <c:pt idx="1">
                  <c:v> Intensidad Promocional (en %) </c:v>
                </c:pt>
                <c:pt idx="2">
                  <c:v> Precio (€/l) </c:v>
                </c:pt>
                <c:pt idx="3">
                  <c:v>GRPS_ad_45</c:v>
                </c:pt>
                <c:pt idx="4">
                  <c:v>Inversión Online_ad_20</c:v>
                </c:pt>
                <c:pt idx="5">
                  <c:v>Viajeros</c:v>
                </c:pt>
                <c:pt idx="6">
                  <c:v>Diciembre</c:v>
                </c:pt>
                <c:pt idx="7">
                  <c:v>Enero</c:v>
                </c:pt>
                <c:pt idx="8">
                  <c:v>Febrero</c:v>
                </c:pt>
              </c:strCache>
            </c:strRef>
          </c:cat>
          <c:val>
            <c:numRef>
              <c:f>'6. Modelo MMM resuelto'!$V$4:$AD$4</c:f>
              <c:numCache>
                <c:formatCode>0.00%</c:formatCode>
                <c:ptCount val="9"/>
                <c:pt idx="0">
                  <c:v>0.7325841277449221</c:v>
                </c:pt>
                <c:pt idx="1">
                  <c:v>3.6656382188670004E-2</c:v>
                </c:pt>
                <c:pt idx="2">
                  <c:v>0.10451529363946113</c:v>
                </c:pt>
                <c:pt idx="3">
                  <c:v>2.3377469129613384E-2</c:v>
                </c:pt>
                <c:pt idx="4">
                  <c:v>1.3663519225657263E-2</c:v>
                </c:pt>
                <c:pt idx="5">
                  <c:v>6.7295500083352555E-2</c:v>
                </c:pt>
                <c:pt idx="6">
                  <c:v>7.6729482969377675E-3</c:v>
                </c:pt>
                <c:pt idx="7">
                  <c:v>4.8111852225871006E-3</c:v>
                </c:pt>
                <c:pt idx="8">
                  <c:v>9.4235744687988735E-3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96-4798-B83F-07D5230DB310}"/>
            </c:ext>
          </c:extLst>
        </c:ser>
        <c:ser>
          <c:idx val="1"/>
          <c:order val="1"/>
          <c:tx>
            <c:strRef>
              <c:f>'6. Modelo MMM resuelto'!$V$8</c:f>
              <c:strCache>
                <c:ptCount val="1"/>
                <c:pt idx="0">
                  <c:v>Distribución ponderada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E96-4798-B83F-07D5230DB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E96-4798-B83F-07D5230DB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E96-4798-B83F-07D5230DB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E96-4798-B83F-07D5230DB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E96-4798-B83F-07D5230DB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E96-4798-B83F-07D5230DB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E96-4798-B83F-07D5230DB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E96-4798-B83F-07D5230DB310}"/>
              </c:ext>
            </c:extLst>
          </c:dPt>
          <c:cat>
            <c:strRef>
              <c:f>'6. Modelo MMM resuelto'!$V$8:$AD$8</c:f>
              <c:strCache>
                <c:ptCount val="9"/>
                <c:pt idx="0">
                  <c:v>Distribución ponderada</c:v>
                </c:pt>
                <c:pt idx="1">
                  <c:v> Intensidad Promocional (en %) </c:v>
                </c:pt>
                <c:pt idx="2">
                  <c:v> Precio (€/l) </c:v>
                </c:pt>
                <c:pt idx="3">
                  <c:v>GRPS_ad_45</c:v>
                </c:pt>
                <c:pt idx="4">
                  <c:v>Inversión Online_ad_20</c:v>
                </c:pt>
                <c:pt idx="5">
                  <c:v>Viajeros</c:v>
                </c:pt>
                <c:pt idx="6">
                  <c:v>Diciembre</c:v>
                </c:pt>
                <c:pt idx="7">
                  <c:v>Enero</c:v>
                </c:pt>
                <c:pt idx="8">
                  <c:v>Febrero</c:v>
                </c:pt>
              </c:strCache>
            </c:strRef>
          </c:cat>
          <c:val>
            <c:numRef>
              <c:f>'6. Modelo MMM resuelto'!$W$8:$AD$8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96-4798-B83F-07D5230D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79144653090869E-2"/>
          <c:y val="0.82983209474294639"/>
          <c:w val="0.97044330241773491"/>
          <c:h val="0.15313938248140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Modelo MMM resuelto'!$AN$9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56390771260767"/>
                      <c:h val="0.12253608800643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EBF-4ED0-BBE9-81EEBBC5D5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resuelto'!$AO$8</c:f>
              <c:strCache>
                <c:ptCount val="1"/>
                <c:pt idx="0">
                  <c:v>Inversión</c:v>
                </c:pt>
              </c:strCache>
            </c:strRef>
          </c:cat>
          <c:val>
            <c:numRef>
              <c:f>'6. Modelo MMM resuelto'!$AO$9</c:f>
              <c:numCache>
                <c:formatCode>#,##0\ [$€-1]</c:formatCode>
                <c:ptCount val="1"/>
                <c:pt idx="0">
                  <c:v>4332000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3-4449-BEE1-2F53974D0CED}"/>
            </c:ext>
          </c:extLst>
        </c:ser>
        <c:ser>
          <c:idx val="1"/>
          <c:order val="1"/>
          <c:tx>
            <c:strRef>
              <c:f>'6. Modelo MMM resuelto'!$AN$10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02216207235295"/>
                      <c:h val="0.104362400500849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EBF-4ED0-BBE9-81EEBBC5D5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resuelto'!$AO$8</c:f>
              <c:strCache>
                <c:ptCount val="1"/>
                <c:pt idx="0">
                  <c:v>Inversión</c:v>
                </c:pt>
              </c:strCache>
            </c:strRef>
          </c:cat>
          <c:val>
            <c:numRef>
              <c:f>'6. Modelo MMM resuelto'!$AO$10</c:f>
              <c:numCache>
                <c:formatCode>#,##0\ [$€-1]</c:formatCode>
                <c:ptCount val="1"/>
                <c:pt idx="0">
                  <c:v>2130000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3-4449-BEE1-2F53974D0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052911"/>
        <c:axId val="1967053743"/>
      </c:barChart>
      <c:catAx>
        <c:axId val="196705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53743"/>
        <c:crosses val="autoZero"/>
        <c:auto val="1"/>
        <c:lblAlgn val="ctr"/>
        <c:lblOffset val="100"/>
        <c:noMultiLvlLbl val="0"/>
      </c:catAx>
      <c:valAx>
        <c:axId val="1967053743"/>
        <c:scaling>
          <c:orientation val="minMax"/>
        </c:scaling>
        <c:delete val="1"/>
        <c:axPos val="l"/>
        <c:numFmt formatCode="#,##0\ [$€-1]" sourceLinked="1"/>
        <c:majorTickMark val="none"/>
        <c:minorTickMark val="none"/>
        <c:tickLblPos val="nextTo"/>
        <c:crossAx val="19670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Modelo MMM resuelto'!$AN$9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resuelto'!$AP$8</c:f>
              <c:strCache>
                <c:ptCount val="1"/>
                <c:pt idx="0">
                  <c:v>Aporte en ventas(en miles de litros)</c:v>
                </c:pt>
              </c:strCache>
            </c:strRef>
          </c:cat>
          <c:val>
            <c:numRef>
              <c:f>'6. Modelo MMM resuelto'!$AP$9</c:f>
              <c:numCache>
                <c:formatCode>#,##0</c:formatCode>
                <c:ptCount val="1"/>
                <c:pt idx="0">
                  <c:v>19759.119596794753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6-4754-BE52-38FA39CD3CD9}"/>
            </c:ext>
          </c:extLst>
        </c:ser>
        <c:ser>
          <c:idx val="1"/>
          <c:order val="1"/>
          <c:tx>
            <c:strRef>
              <c:f>'6. Modelo MMM resuelto'!$AN$10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resuelto'!$AP$8</c:f>
              <c:strCache>
                <c:ptCount val="1"/>
                <c:pt idx="0">
                  <c:v>Aporte en ventas(en miles de litros)</c:v>
                </c:pt>
              </c:strCache>
            </c:strRef>
          </c:cat>
          <c:val>
            <c:numRef>
              <c:f>'6. Modelo MMM resuelto'!$AP$10</c:f>
              <c:numCache>
                <c:formatCode>#,##0</c:formatCode>
                <c:ptCount val="1"/>
                <c:pt idx="0">
                  <c:v>11548.688568296324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6-4754-BE52-38FA39CD3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052911"/>
        <c:axId val="1967053743"/>
      </c:barChart>
      <c:catAx>
        <c:axId val="196705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53743"/>
        <c:crosses val="autoZero"/>
        <c:auto val="1"/>
        <c:lblAlgn val="ctr"/>
        <c:lblOffset val="100"/>
        <c:noMultiLvlLbl val="0"/>
      </c:catAx>
      <c:valAx>
        <c:axId val="196705374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670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ROI/1000</a:t>
            </a:r>
            <a:r>
              <a:rPr lang="en-US" baseline="0"/>
              <a:t> Euros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Modelo MMM resuelto'!$AN$9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resuelto'!$AP$8</c:f>
              <c:strCache>
                <c:ptCount val="1"/>
                <c:pt idx="0">
                  <c:v>Aporte en ventas(en miles de litros)</c:v>
                </c:pt>
              </c:strCache>
            </c:strRef>
          </c:cat>
          <c:val>
            <c:numRef>
              <c:f>'6. Modelo MMM resuelto'!$AQ$9</c:f>
              <c:numCache>
                <c:formatCode>#,##0.0</c:formatCode>
                <c:ptCount val="1"/>
                <c:pt idx="0">
                  <c:v>4.5612002762684103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B-435D-8351-9DBFA6A90820}"/>
            </c:ext>
          </c:extLst>
        </c:ser>
        <c:ser>
          <c:idx val="1"/>
          <c:order val="1"/>
          <c:tx>
            <c:strRef>
              <c:f>'6. Modelo MMM resuelto'!$AN$10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Modelo MMM resuelto'!$AP$8</c:f>
              <c:strCache>
                <c:ptCount val="1"/>
                <c:pt idx="0">
                  <c:v>Aporte en ventas(en miles de litros)</c:v>
                </c:pt>
              </c:strCache>
            </c:strRef>
          </c:cat>
          <c:val>
            <c:numRef>
              <c:f>'6. Modelo MMM resuelto'!$AQ$10</c:f>
              <c:numCache>
                <c:formatCode>#,##0.0</c:formatCode>
                <c:ptCount val="1"/>
                <c:pt idx="0">
                  <c:v>5.4219195156320765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B-435D-8351-9DBFA6A90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052911"/>
        <c:axId val="1967053743"/>
      </c:barChart>
      <c:catAx>
        <c:axId val="1967052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7053743"/>
        <c:crosses val="autoZero"/>
        <c:auto val="1"/>
        <c:lblAlgn val="ctr"/>
        <c:lblOffset val="100"/>
        <c:noMultiLvlLbl val="0"/>
      </c:catAx>
      <c:valAx>
        <c:axId val="1967053743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19670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'2. Descriptivos_gráficos'!$D$13</c:f>
              <c:strCache>
                <c:ptCount val="1"/>
                <c:pt idx="0">
                  <c:v>Distribución ponderada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Descriptivos_gráficos'!$D$14:$D$93</c:f>
              <c:numCache>
                <c:formatCode>_(* #,##0.00_);_(* \(#,##0.00\);_(* "-"??_);_(@_)</c:formatCode>
                <c:ptCount val="80"/>
                <c:pt idx="0">
                  <c:v>89.3</c:v>
                </c:pt>
                <c:pt idx="1">
                  <c:v>83.941999999999993</c:v>
                </c:pt>
                <c:pt idx="2">
                  <c:v>84.834999999999994</c:v>
                </c:pt>
                <c:pt idx="3">
                  <c:v>82.156000000000006</c:v>
                </c:pt>
                <c:pt idx="4">
                  <c:v>88.406999999999982</c:v>
                </c:pt>
                <c:pt idx="5">
                  <c:v>81.263000000000005</c:v>
                </c:pt>
                <c:pt idx="6">
                  <c:v>83.941999999999993</c:v>
                </c:pt>
                <c:pt idx="7">
                  <c:v>89.3</c:v>
                </c:pt>
                <c:pt idx="8">
                  <c:v>88.406999999999982</c:v>
                </c:pt>
                <c:pt idx="9">
                  <c:v>85.727999999999994</c:v>
                </c:pt>
                <c:pt idx="10">
                  <c:v>86.621000000000009</c:v>
                </c:pt>
                <c:pt idx="11">
                  <c:v>84.834999999999994</c:v>
                </c:pt>
                <c:pt idx="12">
                  <c:v>82.156000000000006</c:v>
                </c:pt>
                <c:pt idx="13">
                  <c:v>86.621000000000009</c:v>
                </c:pt>
                <c:pt idx="14">
                  <c:v>87.513999999999996</c:v>
                </c:pt>
                <c:pt idx="15">
                  <c:v>85.727999999999994</c:v>
                </c:pt>
                <c:pt idx="16">
                  <c:v>85.727999999999994</c:v>
                </c:pt>
                <c:pt idx="17">
                  <c:v>86.621000000000009</c:v>
                </c:pt>
                <c:pt idx="18">
                  <c:v>83.048999999999992</c:v>
                </c:pt>
                <c:pt idx="19">
                  <c:v>82.156000000000006</c:v>
                </c:pt>
                <c:pt idx="20">
                  <c:v>85.727999999999994</c:v>
                </c:pt>
                <c:pt idx="21">
                  <c:v>87.513999999999996</c:v>
                </c:pt>
                <c:pt idx="22">
                  <c:v>86.621000000000009</c:v>
                </c:pt>
                <c:pt idx="23">
                  <c:v>86.621000000000009</c:v>
                </c:pt>
                <c:pt idx="24">
                  <c:v>83.941999999999993</c:v>
                </c:pt>
                <c:pt idx="25">
                  <c:v>89.3</c:v>
                </c:pt>
                <c:pt idx="26">
                  <c:v>87.513999999999996</c:v>
                </c:pt>
                <c:pt idx="27">
                  <c:v>89.3</c:v>
                </c:pt>
                <c:pt idx="28">
                  <c:v>84.834999999999994</c:v>
                </c:pt>
                <c:pt idx="29">
                  <c:v>89.3</c:v>
                </c:pt>
                <c:pt idx="30">
                  <c:v>83.941999999999993</c:v>
                </c:pt>
                <c:pt idx="31">
                  <c:v>88.406999999999982</c:v>
                </c:pt>
                <c:pt idx="32">
                  <c:v>80.37</c:v>
                </c:pt>
                <c:pt idx="33">
                  <c:v>85.727999999999994</c:v>
                </c:pt>
                <c:pt idx="34">
                  <c:v>82.156000000000006</c:v>
                </c:pt>
                <c:pt idx="35">
                  <c:v>87.513999999999996</c:v>
                </c:pt>
                <c:pt idx="36">
                  <c:v>80.37</c:v>
                </c:pt>
                <c:pt idx="37">
                  <c:v>87.513999999999996</c:v>
                </c:pt>
                <c:pt idx="38">
                  <c:v>83.048999999999992</c:v>
                </c:pt>
                <c:pt idx="39">
                  <c:v>85.727999999999994</c:v>
                </c:pt>
                <c:pt idx="40">
                  <c:v>81.263000000000005</c:v>
                </c:pt>
                <c:pt idx="41">
                  <c:v>80.37</c:v>
                </c:pt>
                <c:pt idx="42">
                  <c:v>81.263000000000005</c:v>
                </c:pt>
                <c:pt idx="43">
                  <c:v>88.406999999999982</c:v>
                </c:pt>
                <c:pt idx="44">
                  <c:v>80.37</c:v>
                </c:pt>
                <c:pt idx="45">
                  <c:v>80.37</c:v>
                </c:pt>
                <c:pt idx="46">
                  <c:v>83.048999999999992</c:v>
                </c:pt>
                <c:pt idx="47">
                  <c:v>84.834999999999994</c:v>
                </c:pt>
                <c:pt idx="48">
                  <c:v>83.941999999999993</c:v>
                </c:pt>
                <c:pt idx="49">
                  <c:v>83.048999999999992</c:v>
                </c:pt>
                <c:pt idx="50">
                  <c:v>83.941999999999993</c:v>
                </c:pt>
                <c:pt idx="51">
                  <c:v>88.406999999999982</c:v>
                </c:pt>
                <c:pt idx="52">
                  <c:v>86.621000000000009</c:v>
                </c:pt>
                <c:pt idx="53">
                  <c:v>62.956499999999991</c:v>
                </c:pt>
                <c:pt idx="54">
                  <c:v>60.277500000000003</c:v>
                </c:pt>
                <c:pt idx="55">
                  <c:v>63.626249999999999</c:v>
                </c:pt>
                <c:pt idx="56">
                  <c:v>60.947250000000004</c:v>
                </c:pt>
                <c:pt idx="57">
                  <c:v>66.305249999999987</c:v>
                </c:pt>
                <c:pt idx="58">
                  <c:v>62.956499999999991</c:v>
                </c:pt>
                <c:pt idx="59">
                  <c:v>62.286749999999998</c:v>
                </c:pt>
                <c:pt idx="60">
                  <c:v>60.277500000000003</c:v>
                </c:pt>
                <c:pt idx="61">
                  <c:v>66.305249999999987</c:v>
                </c:pt>
                <c:pt idx="62">
                  <c:v>60.947250000000004</c:v>
                </c:pt>
                <c:pt idx="63">
                  <c:v>62.956499999999991</c:v>
                </c:pt>
                <c:pt idx="64">
                  <c:v>66.974999999999994</c:v>
                </c:pt>
                <c:pt idx="65">
                  <c:v>62.956499999999991</c:v>
                </c:pt>
                <c:pt idx="66">
                  <c:v>62.286749999999998</c:v>
                </c:pt>
                <c:pt idx="67">
                  <c:v>65.635499999999993</c:v>
                </c:pt>
                <c:pt idx="68">
                  <c:v>64.295999999999992</c:v>
                </c:pt>
                <c:pt idx="69">
                  <c:v>65.635499999999993</c:v>
                </c:pt>
                <c:pt idx="70">
                  <c:v>62.286749999999998</c:v>
                </c:pt>
                <c:pt idx="71">
                  <c:v>63.626249999999999</c:v>
                </c:pt>
                <c:pt idx="72">
                  <c:v>64.965750000000014</c:v>
                </c:pt>
                <c:pt idx="73">
                  <c:v>60.947250000000004</c:v>
                </c:pt>
                <c:pt idx="74">
                  <c:v>66.974999999999994</c:v>
                </c:pt>
                <c:pt idx="75">
                  <c:v>64.965750000000014</c:v>
                </c:pt>
                <c:pt idx="76">
                  <c:v>66.974999999999994</c:v>
                </c:pt>
                <c:pt idx="77">
                  <c:v>60.947250000000004</c:v>
                </c:pt>
                <c:pt idx="78">
                  <c:v>65.635499999999993</c:v>
                </c:pt>
                <c:pt idx="79">
                  <c:v>61.617000000000004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5-49AC-912C-5ED92177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57727"/>
        <c:axId val="1413451071"/>
      </c:areaChart>
      <c:lineChart>
        <c:grouping val="standard"/>
        <c:varyColors val="0"/>
        <c:ser>
          <c:idx val="0"/>
          <c:order val="0"/>
          <c:tx>
            <c:strRef>
              <c:f>'2. Descriptivos_gráficos'!$C$13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5-49AC-912C-5ED92177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25487"/>
        <c:axId val="197221966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valAx>
        <c:axId val="141345107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57727"/>
        <c:crosses val="max"/>
        <c:crossBetween val="between"/>
      </c:valAx>
      <c:catAx>
        <c:axId val="141345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345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'2. Descriptivos_gráficos'!$E$13</c:f>
              <c:strCache>
                <c:ptCount val="1"/>
                <c:pt idx="0">
                  <c:v> Intensidad Promocional (en %) 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Descriptivos_gráficos'!$E$14:$E$93</c:f>
              <c:numCache>
                <c:formatCode>_(* #,##0.00_);_(* \(#,##0.00\);_(* "-"??_);_(@_)</c:formatCode>
                <c:ptCount val="80"/>
                <c:pt idx="0">
                  <c:v>8.8233333333333303E-2</c:v>
                </c:pt>
                <c:pt idx="1">
                  <c:v>8.9466666666666667E-2</c:v>
                </c:pt>
                <c:pt idx="2">
                  <c:v>9.0700000000000003E-2</c:v>
                </c:pt>
                <c:pt idx="3">
                  <c:v>8.8900000000000007E-2</c:v>
                </c:pt>
                <c:pt idx="4">
                  <c:v>8.7099999999999997E-2</c:v>
                </c:pt>
                <c:pt idx="5">
                  <c:v>8.5299999999999987E-2</c:v>
                </c:pt>
                <c:pt idx="6">
                  <c:v>8.4033333333333321E-2</c:v>
                </c:pt>
                <c:pt idx="7">
                  <c:v>8.2766666666666669E-2</c:v>
                </c:pt>
                <c:pt idx="8">
                  <c:v>8.1500000000000003E-2</c:v>
                </c:pt>
                <c:pt idx="9">
                  <c:v>8.2000000000000017E-2</c:v>
                </c:pt>
                <c:pt idx="10">
                  <c:v>8.2500000000000004E-2</c:v>
                </c:pt>
                <c:pt idx="11">
                  <c:v>8.3000000000000004E-2</c:v>
                </c:pt>
                <c:pt idx="12">
                  <c:v>8.3566666666666678E-2</c:v>
                </c:pt>
                <c:pt idx="13">
                  <c:v>8.4133333333333338E-2</c:v>
                </c:pt>
                <c:pt idx="14">
                  <c:v>8.4700000000000011E-2</c:v>
                </c:pt>
                <c:pt idx="15">
                  <c:v>8.2966666666666675E-2</c:v>
                </c:pt>
                <c:pt idx="16">
                  <c:v>8.1233333333333324E-2</c:v>
                </c:pt>
                <c:pt idx="17">
                  <c:v>7.9500000000000001E-2</c:v>
                </c:pt>
                <c:pt idx="18">
                  <c:v>7.9766666666666666E-2</c:v>
                </c:pt>
                <c:pt idx="19">
                  <c:v>8.0033333333333345E-2</c:v>
                </c:pt>
                <c:pt idx="20">
                  <c:v>8.0299999999999996E-2</c:v>
                </c:pt>
                <c:pt idx="21">
                  <c:v>8.2199999999999995E-2</c:v>
                </c:pt>
                <c:pt idx="22">
                  <c:v>8.4100000000000008E-2</c:v>
                </c:pt>
                <c:pt idx="23">
                  <c:v>8.5999999999999993E-2</c:v>
                </c:pt>
                <c:pt idx="24">
                  <c:v>8.9433333333333337E-2</c:v>
                </c:pt>
                <c:pt idx="25">
                  <c:v>9.2866666666666667E-2</c:v>
                </c:pt>
                <c:pt idx="26">
                  <c:v>9.6300000000000011E-2</c:v>
                </c:pt>
                <c:pt idx="27">
                  <c:v>9.9000000000000005E-2</c:v>
                </c:pt>
                <c:pt idx="28">
                  <c:v>0.1017</c:v>
                </c:pt>
                <c:pt idx="29">
                  <c:v>0.10439999999999999</c:v>
                </c:pt>
                <c:pt idx="30">
                  <c:v>0.10736666666666667</c:v>
                </c:pt>
                <c:pt idx="31">
                  <c:v>0.11033333333333334</c:v>
                </c:pt>
                <c:pt idx="32">
                  <c:v>0.1133</c:v>
                </c:pt>
                <c:pt idx="33">
                  <c:v>0.12189999999999999</c:v>
                </c:pt>
                <c:pt idx="34">
                  <c:v>0.1305</c:v>
                </c:pt>
                <c:pt idx="35">
                  <c:v>0.1391</c:v>
                </c:pt>
                <c:pt idx="36">
                  <c:v>0.15060000000000001</c:v>
                </c:pt>
                <c:pt idx="37">
                  <c:v>0.16210000000000002</c:v>
                </c:pt>
                <c:pt idx="38">
                  <c:v>0.1736</c:v>
                </c:pt>
                <c:pt idx="39">
                  <c:v>0.17546666666666666</c:v>
                </c:pt>
                <c:pt idx="40">
                  <c:v>0.17733333333333334</c:v>
                </c:pt>
                <c:pt idx="41">
                  <c:v>0.17920000000000003</c:v>
                </c:pt>
                <c:pt idx="42">
                  <c:v>0.17923333333333336</c:v>
                </c:pt>
                <c:pt idx="43">
                  <c:v>0.17926666666666666</c:v>
                </c:pt>
                <c:pt idx="44">
                  <c:v>0.17929999999999999</c:v>
                </c:pt>
                <c:pt idx="45">
                  <c:v>0.18230000000000002</c:v>
                </c:pt>
                <c:pt idx="46">
                  <c:v>0.18529999999999996</c:v>
                </c:pt>
                <c:pt idx="47">
                  <c:v>0.1883</c:v>
                </c:pt>
                <c:pt idx="48">
                  <c:v>0.19236666666666666</c:v>
                </c:pt>
                <c:pt idx="49">
                  <c:v>0.19643333333333335</c:v>
                </c:pt>
                <c:pt idx="50">
                  <c:v>0.20050000000000001</c:v>
                </c:pt>
                <c:pt idx="51">
                  <c:v>0.20063333333333333</c:v>
                </c:pt>
                <c:pt idx="52">
                  <c:v>0.20076666666666668</c:v>
                </c:pt>
                <c:pt idx="53">
                  <c:v>0.2009</c:v>
                </c:pt>
                <c:pt idx="54">
                  <c:v>0.19989999999999999</c:v>
                </c:pt>
                <c:pt idx="55">
                  <c:v>0.19889999999999999</c:v>
                </c:pt>
                <c:pt idx="56">
                  <c:v>0.19789999999999999</c:v>
                </c:pt>
                <c:pt idx="57">
                  <c:v>0.19969999999999999</c:v>
                </c:pt>
                <c:pt idx="58">
                  <c:v>0.20149999999999998</c:v>
                </c:pt>
                <c:pt idx="59">
                  <c:v>0.20329999999999998</c:v>
                </c:pt>
                <c:pt idx="60">
                  <c:v>0.20649999999999999</c:v>
                </c:pt>
                <c:pt idx="61">
                  <c:v>0.2097</c:v>
                </c:pt>
                <c:pt idx="62">
                  <c:v>0.21289999999999998</c:v>
                </c:pt>
                <c:pt idx="63">
                  <c:v>0.21156666666666665</c:v>
                </c:pt>
                <c:pt idx="64">
                  <c:v>0.21023333333333333</c:v>
                </c:pt>
                <c:pt idx="65">
                  <c:v>0.2089</c:v>
                </c:pt>
                <c:pt idx="66">
                  <c:v>0.21100000000000002</c:v>
                </c:pt>
                <c:pt idx="67">
                  <c:v>0.21309999999999998</c:v>
                </c:pt>
                <c:pt idx="68">
                  <c:v>0.2152</c:v>
                </c:pt>
                <c:pt idx="69">
                  <c:v>0.21963333333333335</c:v>
                </c:pt>
                <c:pt idx="70">
                  <c:v>0.22406666666666666</c:v>
                </c:pt>
                <c:pt idx="71">
                  <c:v>0.22850000000000001</c:v>
                </c:pt>
                <c:pt idx="72">
                  <c:v>0.23380000000000004</c:v>
                </c:pt>
                <c:pt idx="73">
                  <c:v>0.23910000000000001</c:v>
                </c:pt>
                <c:pt idx="74">
                  <c:v>0.24440000000000001</c:v>
                </c:pt>
                <c:pt idx="75">
                  <c:v>0.24503333333333333</c:v>
                </c:pt>
                <c:pt idx="76">
                  <c:v>0.24566666666666667</c:v>
                </c:pt>
                <c:pt idx="77">
                  <c:v>0.24629999999999999</c:v>
                </c:pt>
                <c:pt idx="78">
                  <c:v>0.24727999999999997</c:v>
                </c:pt>
                <c:pt idx="79">
                  <c:v>0.24826000000000001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1-456B-B06F-F65576B0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57727"/>
        <c:axId val="1413451071"/>
      </c:areaChart>
      <c:lineChart>
        <c:grouping val="standard"/>
        <c:varyColors val="0"/>
        <c:ser>
          <c:idx val="0"/>
          <c:order val="0"/>
          <c:tx>
            <c:strRef>
              <c:f>'2. Descriptivos_gráficos'!$C$13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1-456B-B06F-F65576B0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25487"/>
        <c:axId val="197221966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valAx>
        <c:axId val="141345107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57727"/>
        <c:crosses val="max"/>
        <c:crossBetween val="between"/>
      </c:valAx>
      <c:catAx>
        <c:axId val="141345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345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'2. Descriptivos_gráficos'!$E$13</c:f>
              <c:strCache>
                <c:ptCount val="1"/>
                <c:pt idx="0">
                  <c:v> Intensidad Promocional (en %) 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Descriptivos_gráficos'!$F$14:$F$93</c:f>
              <c:numCache>
                <c:formatCode>_(* #,##0.00_);_(* \(#,##0.00\);_(* "-"??_);_(@_)</c:formatCode>
                <c:ptCount val="80"/>
                <c:pt idx="0">
                  <c:v>2.1553239232400476</c:v>
                </c:pt>
                <c:pt idx="1">
                  <c:v>2.1430989641899578</c:v>
                </c:pt>
                <c:pt idx="2">
                  <c:v>2.3138370814324731</c:v>
                </c:pt>
                <c:pt idx="3">
                  <c:v>2.324102984540823</c:v>
                </c:pt>
                <c:pt idx="4">
                  <c:v>2.3260653175384571</c:v>
                </c:pt>
                <c:pt idx="5">
                  <c:v>2.3269106688163435</c:v>
                </c:pt>
                <c:pt idx="6">
                  <c:v>2.3323893672906131</c:v>
                </c:pt>
                <c:pt idx="7">
                  <c:v>2.3402768651989669</c:v>
                </c:pt>
                <c:pt idx="8">
                  <c:v>2.3176808480725999</c:v>
                </c:pt>
                <c:pt idx="9">
                  <c:v>2.3323500691339603</c:v>
                </c:pt>
                <c:pt idx="10">
                  <c:v>2.3352763535508552</c:v>
                </c:pt>
                <c:pt idx="11">
                  <c:v>2.3557011638061138</c:v>
                </c:pt>
                <c:pt idx="12">
                  <c:v>2.5267042446370795</c:v>
                </c:pt>
                <c:pt idx="13">
                  <c:v>2.5239396382436108</c:v>
                </c:pt>
                <c:pt idx="14">
                  <c:v>2.5283385493541317</c:v>
                </c:pt>
                <c:pt idx="15">
                  <c:v>2.5304775541262532</c:v>
                </c:pt>
                <c:pt idx="16">
                  <c:v>2.5313351092767244</c:v>
                </c:pt>
                <c:pt idx="17">
                  <c:v>2.5291855735986428</c:v>
                </c:pt>
                <c:pt idx="18">
                  <c:v>2.5377874982093838</c:v>
                </c:pt>
                <c:pt idx="19">
                  <c:v>2.5461350356779899</c:v>
                </c:pt>
                <c:pt idx="20">
                  <c:v>2.5294799933425858</c:v>
                </c:pt>
                <c:pt idx="21">
                  <c:v>2.5312779665406584</c:v>
                </c:pt>
                <c:pt idx="22">
                  <c:v>2.5282692806871707</c:v>
                </c:pt>
                <c:pt idx="23">
                  <c:v>2.5331927802132443</c:v>
                </c:pt>
                <c:pt idx="24">
                  <c:v>2.5935819935631654</c:v>
                </c:pt>
                <c:pt idx="25">
                  <c:v>2.6277050134893387</c:v>
                </c:pt>
                <c:pt idx="26">
                  <c:v>2.6258563154727987</c:v>
                </c:pt>
                <c:pt idx="27">
                  <c:v>2.624744800627747</c:v>
                </c:pt>
                <c:pt idx="28">
                  <c:v>2.3996161216186511</c:v>
                </c:pt>
                <c:pt idx="29">
                  <c:v>2.6237562156317673</c:v>
                </c:pt>
                <c:pt idx="30">
                  <c:v>2.6259841846788996</c:v>
                </c:pt>
                <c:pt idx="31">
                  <c:v>2.6340854295714031</c:v>
                </c:pt>
                <c:pt idx="32">
                  <c:v>2.6224476811929418</c:v>
                </c:pt>
                <c:pt idx="33">
                  <c:v>2.6226386642974928</c:v>
                </c:pt>
                <c:pt idx="34">
                  <c:v>2.6211385452060805</c:v>
                </c:pt>
                <c:pt idx="35">
                  <c:v>2.6224524425434073</c:v>
                </c:pt>
                <c:pt idx="36">
                  <c:v>2.6828528730004031</c:v>
                </c:pt>
                <c:pt idx="37">
                  <c:v>2.7416845153674445</c:v>
                </c:pt>
                <c:pt idx="38">
                  <c:v>2.7401007183117074</c:v>
                </c:pt>
                <c:pt idx="39">
                  <c:v>2.7425826287470478</c:v>
                </c:pt>
                <c:pt idx="40">
                  <c:v>2.7434903829197506</c:v>
                </c:pt>
                <c:pt idx="41">
                  <c:v>2.8936413875605242</c:v>
                </c:pt>
                <c:pt idx="42">
                  <c:v>3.0805093632061933</c:v>
                </c:pt>
                <c:pt idx="43">
                  <c:v>3.0884498781150138</c:v>
                </c:pt>
                <c:pt idx="44">
                  <c:v>3.0782896013283154</c:v>
                </c:pt>
                <c:pt idx="45">
                  <c:v>3.0767638709101495</c:v>
                </c:pt>
                <c:pt idx="46">
                  <c:v>3.076809706817937</c:v>
                </c:pt>
                <c:pt idx="47">
                  <c:v>3.0756880676664737</c:v>
                </c:pt>
                <c:pt idx="48">
                  <c:v>3.1393698778917969</c:v>
                </c:pt>
                <c:pt idx="49">
                  <c:v>3.2266443877973305</c:v>
                </c:pt>
                <c:pt idx="50">
                  <c:v>3.2259298803763943</c:v>
                </c:pt>
                <c:pt idx="51">
                  <c:v>3.2264652385689572</c:v>
                </c:pt>
                <c:pt idx="52">
                  <c:v>3.2234973544969172</c:v>
                </c:pt>
                <c:pt idx="53">
                  <c:v>3.4398633152851046</c:v>
                </c:pt>
                <c:pt idx="54">
                  <c:v>3.4881326920969964</c:v>
                </c:pt>
                <c:pt idx="55">
                  <c:v>3.4949194968052137</c:v>
                </c:pt>
                <c:pt idx="56">
                  <c:v>3.4831673243976176</c:v>
                </c:pt>
                <c:pt idx="57">
                  <c:v>3.4826790774052236</c:v>
                </c:pt>
                <c:pt idx="58">
                  <c:v>3.4873893494623744</c:v>
                </c:pt>
                <c:pt idx="59">
                  <c:v>3.848208641884773</c:v>
                </c:pt>
                <c:pt idx="60">
                  <c:v>3.844222914010218</c:v>
                </c:pt>
                <c:pt idx="61">
                  <c:v>3.843451239311404</c:v>
                </c:pt>
                <c:pt idx="62">
                  <c:v>3.8433849765874943</c:v>
                </c:pt>
                <c:pt idx="63">
                  <c:v>3.8555279884487219</c:v>
                </c:pt>
                <c:pt idx="64">
                  <c:v>3.7414263145480082</c:v>
                </c:pt>
                <c:pt idx="65">
                  <c:v>3.5464829638614606</c:v>
                </c:pt>
                <c:pt idx="66">
                  <c:v>3.6806812691880646</c:v>
                </c:pt>
                <c:pt idx="67">
                  <c:v>3.7882370116735267</c:v>
                </c:pt>
                <c:pt idx="68">
                  <c:v>3.8587846635637275</c:v>
                </c:pt>
                <c:pt idx="69">
                  <c:v>3.8786805121703463</c:v>
                </c:pt>
                <c:pt idx="70">
                  <c:v>3.8527773130164862</c:v>
                </c:pt>
                <c:pt idx="71">
                  <c:v>3.8448687069941148</c:v>
                </c:pt>
                <c:pt idx="72">
                  <c:v>3.8808707111724545</c:v>
                </c:pt>
                <c:pt idx="73">
                  <c:v>3.8650762920098609</c:v>
                </c:pt>
                <c:pt idx="74">
                  <c:v>3.8460853011732312</c:v>
                </c:pt>
                <c:pt idx="75">
                  <c:v>4.1605627172509072</c:v>
                </c:pt>
                <c:pt idx="76">
                  <c:v>4.1743336955214252</c:v>
                </c:pt>
                <c:pt idx="77">
                  <c:v>4.1645617564274362</c:v>
                </c:pt>
                <c:pt idx="78">
                  <c:v>4.1734453522074126</c:v>
                </c:pt>
                <c:pt idx="79">
                  <c:v>4.1741119519898495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6-4930-87A4-607EE400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57727"/>
        <c:axId val="1413451071"/>
      </c:areaChart>
      <c:lineChart>
        <c:grouping val="standard"/>
        <c:varyColors val="0"/>
        <c:ser>
          <c:idx val="0"/>
          <c:order val="0"/>
          <c:tx>
            <c:strRef>
              <c:f>'2. Descriptivos_gráficos'!$C$13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6-4930-87A4-607EE400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25487"/>
        <c:axId val="197221966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valAx>
        <c:axId val="141345107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57727"/>
        <c:crosses val="max"/>
        <c:crossBetween val="between"/>
      </c:valAx>
      <c:catAx>
        <c:axId val="141345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345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'2. Descriptivos_gráficos'!$G$13</c:f>
              <c:strCache>
                <c:ptCount val="1"/>
                <c:pt idx="0">
                  <c:v>GRPs TV 20''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Descriptivos_gráficos'!$G$14:$G$93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300</c:v>
                </c:pt>
                <c:pt idx="4">
                  <c:v>120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452</c:v>
                </c:pt>
                <c:pt idx="15">
                  <c:v>300</c:v>
                </c:pt>
                <c:pt idx="16">
                  <c:v>65</c:v>
                </c:pt>
                <c:pt idx="17">
                  <c:v>233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</c:v>
                </c:pt>
                <c:pt idx="41">
                  <c:v>200</c:v>
                </c:pt>
                <c:pt idx="42">
                  <c:v>100</c:v>
                </c:pt>
                <c:pt idx="43">
                  <c:v>200</c:v>
                </c:pt>
                <c:pt idx="44">
                  <c:v>120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400</c:v>
                </c:pt>
                <c:pt idx="72">
                  <c:v>300</c:v>
                </c:pt>
                <c:pt idx="73">
                  <c:v>200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6-4B08-915F-7692705E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57727"/>
        <c:axId val="1413451071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'2. Descriptivos_gráficos'!$H$13</c15:sqref>
                        </c15:formulaRef>
                      </c:ext>
                    </c:extLst>
                    <c:strCache>
                      <c:ptCount val="1"/>
                      <c:pt idx="0">
                        <c:v>Inversión Online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'2. Descriptivos_gráficos'!$B$14:$B$93</c15:sqref>
                        </c15:formulaRef>
                      </c:ext>
                    </c:extLst>
                    <c:strCache>
                      <c:ptCount val="80"/>
                      <c:pt idx="0">
                        <c:v>Ene. Año 1</c:v>
                      </c:pt>
                      <c:pt idx="1">
                        <c:v>Feb. Año 1</c:v>
                      </c:pt>
                      <c:pt idx="2">
                        <c:v>Mar. Año 1</c:v>
                      </c:pt>
                      <c:pt idx="3">
                        <c:v>Abr. Año 1</c:v>
                      </c:pt>
                      <c:pt idx="4">
                        <c:v>May. Año 1</c:v>
                      </c:pt>
                      <c:pt idx="5">
                        <c:v>Jun. Año 1</c:v>
                      </c:pt>
                      <c:pt idx="6">
                        <c:v>Jul. Año 1</c:v>
                      </c:pt>
                      <c:pt idx="7">
                        <c:v>Ago. Año 1</c:v>
                      </c:pt>
                      <c:pt idx="8">
                        <c:v>Sep. Año 1</c:v>
                      </c:pt>
                      <c:pt idx="9">
                        <c:v>Oct. Año 1</c:v>
                      </c:pt>
                      <c:pt idx="10">
                        <c:v>Nov. Año 1</c:v>
                      </c:pt>
                      <c:pt idx="11">
                        <c:v>Dic. Año 1</c:v>
                      </c:pt>
                      <c:pt idx="12">
                        <c:v>Ene. Año 2</c:v>
                      </c:pt>
                      <c:pt idx="13">
                        <c:v>Feb. Año 2</c:v>
                      </c:pt>
                      <c:pt idx="14">
                        <c:v>Mar. Año 2</c:v>
                      </c:pt>
                      <c:pt idx="15">
                        <c:v>Abr. Año 2</c:v>
                      </c:pt>
                      <c:pt idx="16">
                        <c:v>May. Año 2</c:v>
                      </c:pt>
                      <c:pt idx="17">
                        <c:v>Jun. Año 2</c:v>
                      </c:pt>
                      <c:pt idx="18">
                        <c:v>Jul. Año 2</c:v>
                      </c:pt>
                      <c:pt idx="19">
                        <c:v>Ago. Año 2</c:v>
                      </c:pt>
                      <c:pt idx="20">
                        <c:v>Sep. Año 2</c:v>
                      </c:pt>
                      <c:pt idx="21">
                        <c:v>Oct. Año 2</c:v>
                      </c:pt>
                      <c:pt idx="22">
                        <c:v>Nov. Año 2</c:v>
                      </c:pt>
                      <c:pt idx="23">
                        <c:v>Dic. Año 2</c:v>
                      </c:pt>
                      <c:pt idx="24">
                        <c:v>Ene. Año 3</c:v>
                      </c:pt>
                      <c:pt idx="25">
                        <c:v>Feb. Año 3</c:v>
                      </c:pt>
                      <c:pt idx="26">
                        <c:v>Mar. Año 3</c:v>
                      </c:pt>
                      <c:pt idx="27">
                        <c:v>Abr. Año 3</c:v>
                      </c:pt>
                      <c:pt idx="28">
                        <c:v>May. Año 3</c:v>
                      </c:pt>
                      <c:pt idx="29">
                        <c:v>Jun. Año 3</c:v>
                      </c:pt>
                      <c:pt idx="30">
                        <c:v>Jul. Año 3</c:v>
                      </c:pt>
                      <c:pt idx="31">
                        <c:v>Ago. Año 3</c:v>
                      </c:pt>
                      <c:pt idx="32">
                        <c:v>Sep. Año 3</c:v>
                      </c:pt>
                      <c:pt idx="33">
                        <c:v>Oct. Año 3</c:v>
                      </c:pt>
                      <c:pt idx="34">
                        <c:v>Nov. Año 3</c:v>
                      </c:pt>
                      <c:pt idx="35">
                        <c:v>Dic. Año 3</c:v>
                      </c:pt>
                      <c:pt idx="36">
                        <c:v>Ene. Año 4</c:v>
                      </c:pt>
                      <c:pt idx="37">
                        <c:v>Feb. Año 4</c:v>
                      </c:pt>
                      <c:pt idx="38">
                        <c:v>Mar. Año 4</c:v>
                      </c:pt>
                      <c:pt idx="39">
                        <c:v>Abr. Año 4</c:v>
                      </c:pt>
                      <c:pt idx="40">
                        <c:v>May. Año 4</c:v>
                      </c:pt>
                      <c:pt idx="41">
                        <c:v>Jun. Año 4</c:v>
                      </c:pt>
                      <c:pt idx="42">
                        <c:v>Jul. Año 4</c:v>
                      </c:pt>
                      <c:pt idx="43">
                        <c:v>Ago. Año 4</c:v>
                      </c:pt>
                      <c:pt idx="44">
                        <c:v>Sep. Año 4</c:v>
                      </c:pt>
                      <c:pt idx="45">
                        <c:v>Oct. Año 4</c:v>
                      </c:pt>
                      <c:pt idx="46">
                        <c:v>Nov. Año 4</c:v>
                      </c:pt>
                      <c:pt idx="47">
                        <c:v>Dic. Año 4</c:v>
                      </c:pt>
                      <c:pt idx="48">
                        <c:v>Ene. Año 5</c:v>
                      </c:pt>
                      <c:pt idx="49">
                        <c:v>Feb. Año 5</c:v>
                      </c:pt>
                      <c:pt idx="50">
                        <c:v>Mar. Año 5</c:v>
                      </c:pt>
                      <c:pt idx="51">
                        <c:v>Abr. Año 5</c:v>
                      </c:pt>
                      <c:pt idx="52">
                        <c:v>May. Año 5</c:v>
                      </c:pt>
                      <c:pt idx="53">
                        <c:v>Jun. Año 5</c:v>
                      </c:pt>
                      <c:pt idx="54">
                        <c:v>Jul. Año 5</c:v>
                      </c:pt>
                      <c:pt idx="55">
                        <c:v>Ago. Año 5</c:v>
                      </c:pt>
                      <c:pt idx="56">
                        <c:v>Sep. Año 5</c:v>
                      </c:pt>
                      <c:pt idx="57">
                        <c:v>Oct. Año 5</c:v>
                      </c:pt>
                      <c:pt idx="58">
                        <c:v>Nov. Año 5</c:v>
                      </c:pt>
                      <c:pt idx="59">
                        <c:v>Dic. Año 5</c:v>
                      </c:pt>
                      <c:pt idx="60">
                        <c:v>Ene. Año 6</c:v>
                      </c:pt>
                      <c:pt idx="61">
                        <c:v>Feb. Año 6</c:v>
                      </c:pt>
                      <c:pt idx="62">
                        <c:v>Mar. Año 6</c:v>
                      </c:pt>
                      <c:pt idx="63">
                        <c:v>Abr. Año 6</c:v>
                      </c:pt>
                      <c:pt idx="64">
                        <c:v>May. Año 6</c:v>
                      </c:pt>
                      <c:pt idx="65">
                        <c:v>Jun. Año 6</c:v>
                      </c:pt>
                      <c:pt idx="66">
                        <c:v>Jul. Año 6</c:v>
                      </c:pt>
                      <c:pt idx="67">
                        <c:v>Ago. Año 6</c:v>
                      </c:pt>
                      <c:pt idx="68">
                        <c:v>Sep. Año 6</c:v>
                      </c:pt>
                      <c:pt idx="69">
                        <c:v>Oct. Año 6</c:v>
                      </c:pt>
                      <c:pt idx="70">
                        <c:v>Nov. Año 6</c:v>
                      </c:pt>
                      <c:pt idx="71">
                        <c:v>Dic. Año 6</c:v>
                      </c:pt>
                      <c:pt idx="72">
                        <c:v>Ene. Año 7</c:v>
                      </c:pt>
                      <c:pt idx="73">
                        <c:v>Feb. Año 7</c:v>
                      </c:pt>
                      <c:pt idx="74">
                        <c:v>Mar. Año 7</c:v>
                      </c:pt>
                      <c:pt idx="75">
                        <c:v>Abr. Año 7</c:v>
                      </c:pt>
                      <c:pt idx="76">
                        <c:v>May. Año 7</c:v>
                      </c:pt>
                      <c:pt idx="77">
                        <c:v>Jun. Año 7</c:v>
                      </c:pt>
                      <c:pt idx="78">
                        <c:v>Jul. Año 7</c:v>
                      </c:pt>
                      <c:pt idx="79">
                        <c:v>Ago. Año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 Descriptivos_gráficos'!$H$14:$H$93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100</c:v>
                      </c:pt>
                      <c:pt idx="8">
                        <c:v>50</c:v>
                      </c:pt>
                      <c:pt idx="9">
                        <c:v>46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333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456</c:v>
                      </c:pt>
                      <c:pt idx="21">
                        <c:v>50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45</c:v>
                      </c:pt>
                      <c:pt idx="37">
                        <c:v>331</c:v>
                      </c:pt>
                      <c:pt idx="38">
                        <c:v>233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56</c:v>
                      </c:pt>
                      <c:pt idx="55">
                        <c:v>45</c:v>
                      </c:pt>
                      <c:pt idx="56">
                        <c:v>85</c:v>
                      </c:pt>
                      <c:pt idx="57">
                        <c:v>49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45</c:v>
                      </c:pt>
                      <c:pt idx="71">
                        <c:v>120</c:v>
                      </c:pt>
                      <c:pt idx="72">
                        <c:v>23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44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2D6-4B08-915F-7692705EE876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strRef>
              <c:f>'2. Descriptivos_gráficos'!$C$13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'2. Descriptivos_gráficos'!$B$14:$B$93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Descriptivos_gráficos'!$C$14:$C$93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6-4B08-915F-7692705E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25487"/>
        <c:axId val="197221966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valAx>
        <c:axId val="141345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57727"/>
        <c:crosses val="max"/>
        <c:crossBetween val="between"/>
      </c:valAx>
      <c:catAx>
        <c:axId val="141345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345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1350559819914"/>
          <c:y val="6.1826606684089055E-2"/>
          <c:w val="0.81347497832618443"/>
          <c:h val="0.64925549170297558"/>
        </c:manualLayout>
      </c:layout>
      <c:lineChart>
        <c:grouping val="standard"/>
        <c:varyColors val="0"/>
        <c:ser>
          <c:idx val="0"/>
          <c:order val="0"/>
          <c:tx>
            <c:strRef>
              <c:f>'2. Estacionalidad'!$C$13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'2. Estacionalidad'!$B$14:$B$93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'2. Estacionalidad'!$C$14:$C$93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2-43DC-BA55-125D74E1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25487"/>
        <c:axId val="1972219663"/>
      </c:lineChart>
      <c:lineChart>
        <c:grouping val="standard"/>
        <c:varyColors val="0"/>
        <c:ser>
          <c:idx val="1"/>
          <c:order val="1"/>
          <c:tx>
            <c:strRef>
              <c:f>'2. Estacionalidad'!$J$13</c:f>
              <c:strCache>
                <c:ptCount val="1"/>
                <c:pt idx="0">
                  <c:v>Indice estacional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 Estacionalidad'!$J$14:$J$93</c:f>
              <c:numCache>
                <c:formatCode>_(* #,##0.00_);_(* \(#,##0.00\);_(* "-"??_);_(@_)</c:formatCode>
                <c:ptCount val="80"/>
                <c:pt idx="0">
                  <c:v>0.87292998089446949</c:v>
                </c:pt>
                <c:pt idx="1">
                  <c:v>0.89587115516607652</c:v>
                </c:pt>
                <c:pt idx="2">
                  <c:v>1.0318410890850234</c:v>
                </c:pt>
                <c:pt idx="3">
                  <c:v>1.0642729258588541</c:v>
                </c:pt>
                <c:pt idx="4">
                  <c:v>1.0363545153007274</c:v>
                </c:pt>
                <c:pt idx="5">
                  <c:v>1.024311597179415</c:v>
                </c:pt>
                <c:pt idx="6">
                  <c:v>0.98026202233357362</c:v>
                </c:pt>
                <c:pt idx="7">
                  <c:v>1.0780048828856936</c:v>
                </c:pt>
                <c:pt idx="8">
                  <c:v>1.0266408254637647</c:v>
                </c:pt>
                <c:pt idx="9">
                  <c:v>0.99648795382531252</c:v>
                </c:pt>
                <c:pt idx="10">
                  <c:v>0.90570324334652774</c:v>
                </c:pt>
                <c:pt idx="11">
                  <c:v>1.0602670509317778</c:v>
                </c:pt>
                <c:pt idx="12">
                  <c:v>0.87292998089446949</c:v>
                </c:pt>
                <c:pt idx="13">
                  <c:v>0.89587115516607652</c:v>
                </c:pt>
                <c:pt idx="14">
                  <c:v>1.0318410890850234</c:v>
                </c:pt>
                <c:pt idx="15">
                  <c:v>1.0642729258588541</c:v>
                </c:pt>
                <c:pt idx="16">
                  <c:v>1.0363545153007274</c:v>
                </c:pt>
                <c:pt idx="17">
                  <c:v>1.024311597179415</c:v>
                </c:pt>
                <c:pt idx="18">
                  <c:v>0.98026202233357362</c:v>
                </c:pt>
                <c:pt idx="19">
                  <c:v>1.0780048828856936</c:v>
                </c:pt>
                <c:pt idx="20">
                  <c:v>1.0266408254637647</c:v>
                </c:pt>
                <c:pt idx="21">
                  <c:v>0.99648795382531252</c:v>
                </c:pt>
                <c:pt idx="22">
                  <c:v>0.90570324334652774</c:v>
                </c:pt>
                <c:pt idx="23">
                  <c:v>1.0602670509317778</c:v>
                </c:pt>
                <c:pt idx="24">
                  <c:v>0.87292998089446949</c:v>
                </c:pt>
                <c:pt idx="25">
                  <c:v>0.89587115516607652</c:v>
                </c:pt>
                <c:pt idx="26">
                  <c:v>1.0318410890850234</c:v>
                </c:pt>
                <c:pt idx="27">
                  <c:v>1.0642729258588541</c:v>
                </c:pt>
                <c:pt idx="28">
                  <c:v>1.0363545153007274</c:v>
                </c:pt>
                <c:pt idx="29">
                  <c:v>1.024311597179415</c:v>
                </c:pt>
                <c:pt idx="30">
                  <c:v>0.98026202233357362</c:v>
                </c:pt>
                <c:pt idx="31">
                  <c:v>1.0780048828856936</c:v>
                </c:pt>
                <c:pt idx="32">
                  <c:v>1.0266408254637647</c:v>
                </c:pt>
                <c:pt idx="33">
                  <c:v>0.99648795382531252</c:v>
                </c:pt>
                <c:pt idx="34">
                  <c:v>0.90570324334652774</c:v>
                </c:pt>
                <c:pt idx="35">
                  <c:v>1.0602670509317778</c:v>
                </c:pt>
                <c:pt idx="36">
                  <c:v>0.87292998089446949</c:v>
                </c:pt>
                <c:pt idx="37">
                  <c:v>0.89587115516607652</c:v>
                </c:pt>
                <c:pt idx="38">
                  <c:v>1.0318410890850234</c:v>
                </c:pt>
                <c:pt idx="39">
                  <c:v>1.0642729258588541</c:v>
                </c:pt>
                <c:pt idx="40">
                  <c:v>1.0363545153007274</c:v>
                </c:pt>
                <c:pt idx="41">
                  <c:v>1.024311597179415</c:v>
                </c:pt>
                <c:pt idx="42">
                  <c:v>0.98026202233357362</c:v>
                </c:pt>
                <c:pt idx="43">
                  <c:v>1.0780048828856936</c:v>
                </c:pt>
                <c:pt idx="44">
                  <c:v>1.0266408254637647</c:v>
                </c:pt>
                <c:pt idx="45">
                  <c:v>0.99648795382531252</c:v>
                </c:pt>
                <c:pt idx="46">
                  <c:v>0.90570324334652774</c:v>
                </c:pt>
                <c:pt idx="47">
                  <c:v>1.0602670509317778</c:v>
                </c:pt>
                <c:pt idx="48">
                  <c:v>0.87292998089446949</c:v>
                </c:pt>
                <c:pt idx="49">
                  <c:v>0.89587115516607652</c:v>
                </c:pt>
                <c:pt idx="50">
                  <c:v>1.0318410890850234</c:v>
                </c:pt>
                <c:pt idx="51">
                  <c:v>1.0642729258588541</c:v>
                </c:pt>
                <c:pt idx="52">
                  <c:v>1.0363545153007274</c:v>
                </c:pt>
                <c:pt idx="53">
                  <c:v>1.024311597179415</c:v>
                </c:pt>
                <c:pt idx="54">
                  <c:v>0.98026202233357362</c:v>
                </c:pt>
                <c:pt idx="55">
                  <c:v>1.0780048828856936</c:v>
                </c:pt>
                <c:pt idx="56">
                  <c:v>1.0266408254637647</c:v>
                </c:pt>
                <c:pt idx="57">
                  <c:v>0.99648795382531252</c:v>
                </c:pt>
                <c:pt idx="58">
                  <c:v>0.90570324334652774</c:v>
                </c:pt>
                <c:pt idx="59">
                  <c:v>1.0602670509317778</c:v>
                </c:pt>
                <c:pt idx="60">
                  <c:v>0.87292998089446949</c:v>
                </c:pt>
                <c:pt idx="61">
                  <c:v>0.89587115516607652</c:v>
                </c:pt>
                <c:pt idx="62">
                  <c:v>1.0318410890850234</c:v>
                </c:pt>
                <c:pt idx="63">
                  <c:v>1.0642729258588541</c:v>
                </c:pt>
                <c:pt idx="64">
                  <c:v>1.0363545153007274</c:v>
                </c:pt>
                <c:pt idx="65">
                  <c:v>1.024311597179415</c:v>
                </c:pt>
                <c:pt idx="66">
                  <c:v>0.98026202233357362</c:v>
                </c:pt>
                <c:pt idx="67">
                  <c:v>1.0780048828856936</c:v>
                </c:pt>
                <c:pt idx="68">
                  <c:v>1.0266408254637647</c:v>
                </c:pt>
                <c:pt idx="69">
                  <c:v>0.99648795382531252</c:v>
                </c:pt>
                <c:pt idx="70">
                  <c:v>0.90570324334652774</c:v>
                </c:pt>
                <c:pt idx="71">
                  <c:v>1.0602670509317778</c:v>
                </c:pt>
                <c:pt idx="72">
                  <c:v>0.87292998089446949</c:v>
                </c:pt>
                <c:pt idx="73">
                  <c:v>0.89587115516607652</c:v>
                </c:pt>
                <c:pt idx="74">
                  <c:v>1.0318410890850234</c:v>
                </c:pt>
                <c:pt idx="75">
                  <c:v>1.0642729258588541</c:v>
                </c:pt>
                <c:pt idx="76">
                  <c:v>1.0363545153007274</c:v>
                </c:pt>
                <c:pt idx="77">
                  <c:v>1.024311597179415</c:v>
                </c:pt>
                <c:pt idx="78">
                  <c:v>0.98026202233357362</c:v>
                </c:pt>
                <c:pt idx="79">
                  <c:v>1.0780048828856936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2-43DC-BA55-125D74E1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7119"/>
        <c:axId val="118342943"/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valAx>
        <c:axId val="11834294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7119"/>
        <c:crosses val="max"/>
        <c:crossBetween val="between"/>
      </c:valAx>
      <c:catAx>
        <c:axId val="118337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4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'2. Estacionalidad'!$J$13</c:f>
              <c:strCache>
                <c:ptCount val="1"/>
                <c:pt idx="0">
                  <c:v>Indice estacional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 Estacionalidad'!$J$14:$J$93</c:f>
              <c:numCache>
                <c:formatCode>_(* #,##0.00_);_(* \(#,##0.00\);_(* "-"??_);_(@_)</c:formatCode>
                <c:ptCount val="80"/>
                <c:pt idx="0">
                  <c:v>0.87292998089446949</c:v>
                </c:pt>
                <c:pt idx="1">
                  <c:v>0.89587115516607652</c:v>
                </c:pt>
                <c:pt idx="2">
                  <c:v>1.0318410890850234</c:v>
                </c:pt>
                <c:pt idx="3">
                  <c:v>1.0642729258588541</c:v>
                </c:pt>
                <c:pt idx="4">
                  <c:v>1.0363545153007274</c:v>
                </c:pt>
                <c:pt idx="5">
                  <c:v>1.024311597179415</c:v>
                </c:pt>
                <c:pt idx="6">
                  <c:v>0.98026202233357362</c:v>
                </c:pt>
                <c:pt idx="7">
                  <c:v>1.0780048828856936</c:v>
                </c:pt>
                <c:pt idx="8">
                  <c:v>1.0266408254637647</c:v>
                </c:pt>
                <c:pt idx="9">
                  <c:v>0.99648795382531252</c:v>
                </c:pt>
                <c:pt idx="10">
                  <c:v>0.90570324334652774</c:v>
                </c:pt>
                <c:pt idx="11">
                  <c:v>1.0602670509317778</c:v>
                </c:pt>
                <c:pt idx="12">
                  <c:v>0.87292998089446949</c:v>
                </c:pt>
                <c:pt idx="13">
                  <c:v>0.89587115516607652</c:v>
                </c:pt>
                <c:pt idx="14">
                  <c:v>1.0318410890850234</c:v>
                </c:pt>
                <c:pt idx="15">
                  <c:v>1.0642729258588541</c:v>
                </c:pt>
                <c:pt idx="16">
                  <c:v>1.0363545153007274</c:v>
                </c:pt>
                <c:pt idx="17">
                  <c:v>1.024311597179415</c:v>
                </c:pt>
                <c:pt idx="18">
                  <c:v>0.98026202233357362</c:v>
                </c:pt>
                <c:pt idx="19">
                  <c:v>1.0780048828856936</c:v>
                </c:pt>
                <c:pt idx="20">
                  <c:v>1.0266408254637647</c:v>
                </c:pt>
                <c:pt idx="21">
                  <c:v>0.99648795382531252</c:v>
                </c:pt>
                <c:pt idx="22">
                  <c:v>0.90570324334652774</c:v>
                </c:pt>
                <c:pt idx="23">
                  <c:v>1.0602670509317778</c:v>
                </c:pt>
                <c:pt idx="24">
                  <c:v>0.87292998089446949</c:v>
                </c:pt>
                <c:pt idx="25">
                  <c:v>0.89587115516607652</c:v>
                </c:pt>
                <c:pt idx="26">
                  <c:v>1.0318410890850234</c:v>
                </c:pt>
                <c:pt idx="27">
                  <c:v>1.0642729258588541</c:v>
                </c:pt>
                <c:pt idx="28">
                  <c:v>1.0363545153007274</c:v>
                </c:pt>
                <c:pt idx="29">
                  <c:v>1.024311597179415</c:v>
                </c:pt>
                <c:pt idx="30">
                  <c:v>0.98026202233357362</c:v>
                </c:pt>
                <c:pt idx="31">
                  <c:v>1.0780048828856936</c:v>
                </c:pt>
                <c:pt idx="32">
                  <c:v>1.0266408254637647</c:v>
                </c:pt>
                <c:pt idx="33">
                  <c:v>0.99648795382531252</c:v>
                </c:pt>
                <c:pt idx="34">
                  <c:v>0.90570324334652774</c:v>
                </c:pt>
                <c:pt idx="35">
                  <c:v>1.0602670509317778</c:v>
                </c:pt>
                <c:pt idx="36">
                  <c:v>0.87292998089446949</c:v>
                </c:pt>
                <c:pt idx="37">
                  <c:v>0.89587115516607652</c:v>
                </c:pt>
                <c:pt idx="38">
                  <c:v>1.0318410890850234</c:v>
                </c:pt>
                <c:pt idx="39">
                  <c:v>1.0642729258588541</c:v>
                </c:pt>
                <c:pt idx="40">
                  <c:v>1.0363545153007274</c:v>
                </c:pt>
                <c:pt idx="41">
                  <c:v>1.024311597179415</c:v>
                </c:pt>
                <c:pt idx="42">
                  <c:v>0.98026202233357362</c:v>
                </c:pt>
                <c:pt idx="43">
                  <c:v>1.0780048828856936</c:v>
                </c:pt>
                <c:pt idx="44">
                  <c:v>1.0266408254637647</c:v>
                </c:pt>
                <c:pt idx="45">
                  <c:v>0.99648795382531252</c:v>
                </c:pt>
                <c:pt idx="46">
                  <c:v>0.90570324334652774</c:v>
                </c:pt>
                <c:pt idx="47">
                  <c:v>1.0602670509317778</c:v>
                </c:pt>
                <c:pt idx="48">
                  <c:v>0.87292998089446949</c:v>
                </c:pt>
                <c:pt idx="49">
                  <c:v>0.89587115516607652</c:v>
                </c:pt>
                <c:pt idx="50">
                  <c:v>1.0318410890850234</c:v>
                </c:pt>
                <c:pt idx="51">
                  <c:v>1.0642729258588541</c:v>
                </c:pt>
                <c:pt idx="52">
                  <c:v>1.0363545153007274</c:v>
                </c:pt>
                <c:pt idx="53">
                  <c:v>1.024311597179415</c:v>
                </c:pt>
                <c:pt idx="54">
                  <c:v>0.98026202233357362</c:v>
                </c:pt>
                <c:pt idx="55">
                  <c:v>1.0780048828856936</c:v>
                </c:pt>
                <c:pt idx="56">
                  <c:v>1.0266408254637647</c:v>
                </c:pt>
                <c:pt idx="57">
                  <c:v>0.99648795382531252</c:v>
                </c:pt>
                <c:pt idx="58">
                  <c:v>0.90570324334652774</c:v>
                </c:pt>
                <c:pt idx="59">
                  <c:v>1.0602670509317778</c:v>
                </c:pt>
                <c:pt idx="60">
                  <c:v>0.87292998089446949</c:v>
                </c:pt>
                <c:pt idx="61">
                  <c:v>0.89587115516607652</c:v>
                </c:pt>
                <c:pt idx="62">
                  <c:v>1.0318410890850234</c:v>
                </c:pt>
                <c:pt idx="63">
                  <c:v>1.0642729258588541</c:v>
                </c:pt>
                <c:pt idx="64">
                  <c:v>1.0363545153007274</c:v>
                </c:pt>
                <c:pt idx="65">
                  <c:v>1.024311597179415</c:v>
                </c:pt>
                <c:pt idx="66">
                  <c:v>0.98026202233357362</c:v>
                </c:pt>
                <c:pt idx="67">
                  <c:v>1.0780048828856936</c:v>
                </c:pt>
                <c:pt idx="68">
                  <c:v>1.0266408254637647</c:v>
                </c:pt>
                <c:pt idx="69">
                  <c:v>0.99648795382531252</c:v>
                </c:pt>
                <c:pt idx="70">
                  <c:v>0.90570324334652774</c:v>
                </c:pt>
                <c:pt idx="71">
                  <c:v>1.0602670509317778</c:v>
                </c:pt>
                <c:pt idx="72">
                  <c:v>0.87292998089446949</c:v>
                </c:pt>
                <c:pt idx="73">
                  <c:v>0.89587115516607652</c:v>
                </c:pt>
                <c:pt idx="74">
                  <c:v>1.0318410890850234</c:v>
                </c:pt>
                <c:pt idx="75">
                  <c:v>1.0642729258588541</c:v>
                </c:pt>
                <c:pt idx="76">
                  <c:v>1.0363545153007274</c:v>
                </c:pt>
                <c:pt idx="77">
                  <c:v>1.024311597179415</c:v>
                </c:pt>
                <c:pt idx="78">
                  <c:v>0.98026202233357362</c:v>
                </c:pt>
                <c:pt idx="79">
                  <c:v>1.0780048828856936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2-43DC-BA55-125D74E1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25487"/>
        <c:axId val="1972219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 Estacionalidad'!$C$13</c15:sqref>
                        </c15:formulaRef>
                      </c:ext>
                    </c:extLst>
                    <c:strCache>
                      <c:ptCount val="1"/>
                      <c:pt idx="0">
                        <c:v>Ventas (miles de litros)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'2. Estacionalidad'!$B$14:$B$93</c15:sqref>
                        </c15:formulaRef>
                      </c:ext>
                    </c:extLst>
                    <c:strCache>
                      <c:ptCount val="80"/>
                      <c:pt idx="0">
                        <c:v>Ene. Año 1</c:v>
                      </c:pt>
                      <c:pt idx="1">
                        <c:v>Feb. Año 1</c:v>
                      </c:pt>
                      <c:pt idx="2">
                        <c:v>Mar. Año 1</c:v>
                      </c:pt>
                      <c:pt idx="3">
                        <c:v>Abr. Año 1</c:v>
                      </c:pt>
                      <c:pt idx="4">
                        <c:v>May. Año 1</c:v>
                      </c:pt>
                      <c:pt idx="5">
                        <c:v>Jun. Año 1</c:v>
                      </c:pt>
                      <c:pt idx="6">
                        <c:v>Jul. Año 1</c:v>
                      </c:pt>
                      <c:pt idx="7">
                        <c:v>Ago. Año 1</c:v>
                      </c:pt>
                      <c:pt idx="8">
                        <c:v>Sep. Año 1</c:v>
                      </c:pt>
                      <c:pt idx="9">
                        <c:v>Oct. Año 1</c:v>
                      </c:pt>
                      <c:pt idx="10">
                        <c:v>Nov. Año 1</c:v>
                      </c:pt>
                      <c:pt idx="11">
                        <c:v>Dic. Año 1</c:v>
                      </c:pt>
                      <c:pt idx="12">
                        <c:v>Ene. Año 2</c:v>
                      </c:pt>
                      <c:pt idx="13">
                        <c:v>Feb. Año 2</c:v>
                      </c:pt>
                      <c:pt idx="14">
                        <c:v>Mar. Año 2</c:v>
                      </c:pt>
                      <c:pt idx="15">
                        <c:v>Abr. Año 2</c:v>
                      </c:pt>
                      <c:pt idx="16">
                        <c:v>May. Año 2</c:v>
                      </c:pt>
                      <c:pt idx="17">
                        <c:v>Jun. Año 2</c:v>
                      </c:pt>
                      <c:pt idx="18">
                        <c:v>Jul. Año 2</c:v>
                      </c:pt>
                      <c:pt idx="19">
                        <c:v>Ago. Año 2</c:v>
                      </c:pt>
                      <c:pt idx="20">
                        <c:v>Sep. Año 2</c:v>
                      </c:pt>
                      <c:pt idx="21">
                        <c:v>Oct. Año 2</c:v>
                      </c:pt>
                      <c:pt idx="22">
                        <c:v>Nov. Año 2</c:v>
                      </c:pt>
                      <c:pt idx="23">
                        <c:v>Dic. Año 2</c:v>
                      </c:pt>
                      <c:pt idx="24">
                        <c:v>Ene. Año 3</c:v>
                      </c:pt>
                      <c:pt idx="25">
                        <c:v>Feb. Año 3</c:v>
                      </c:pt>
                      <c:pt idx="26">
                        <c:v>Mar. Año 3</c:v>
                      </c:pt>
                      <c:pt idx="27">
                        <c:v>Abr. Año 3</c:v>
                      </c:pt>
                      <c:pt idx="28">
                        <c:v>May. Año 3</c:v>
                      </c:pt>
                      <c:pt idx="29">
                        <c:v>Jun. Año 3</c:v>
                      </c:pt>
                      <c:pt idx="30">
                        <c:v>Jul. Año 3</c:v>
                      </c:pt>
                      <c:pt idx="31">
                        <c:v>Ago. Año 3</c:v>
                      </c:pt>
                      <c:pt idx="32">
                        <c:v>Sep. Año 3</c:v>
                      </c:pt>
                      <c:pt idx="33">
                        <c:v>Oct. Año 3</c:v>
                      </c:pt>
                      <c:pt idx="34">
                        <c:v>Nov. Año 3</c:v>
                      </c:pt>
                      <c:pt idx="35">
                        <c:v>Dic. Año 3</c:v>
                      </c:pt>
                      <c:pt idx="36">
                        <c:v>Ene. Año 4</c:v>
                      </c:pt>
                      <c:pt idx="37">
                        <c:v>Feb. Año 4</c:v>
                      </c:pt>
                      <c:pt idx="38">
                        <c:v>Mar. Año 4</c:v>
                      </c:pt>
                      <c:pt idx="39">
                        <c:v>Abr. Año 4</c:v>
                      </c:pt>
                      <c:pt idx="40">
                        <c:v>May. Año 4</c:v>
                      </c:pt>
                      <c:pt idx="41">
                        <c:v>Jun. Año 4</c:v>
                      </c:pt>
                      <c:pt idx="42">
                        <c:v>Jul. Año 4</c:v>
                      </c:pt>
                      <c:pt idx="43">
                        <c:v>Ago. Año 4</c:v>
                      </c:pt>
                      <c:pt idx="44">
                        <c:v>Sep. Año 4</c:v>
                      </c:pt>
                      <c:pt idx="45">
                        <c:v>Oct. Año 4</c:v>
                      </c:pt>
                      <c:pt idx="46">
                        <c:v>Nov. Año 4</c:v>
                      </c:pt>
                      <c:pt idx="47">
                        <c:v>Dic. Año 4</c:v>
                      </c:pt>
                      <c:pt idx="48">
                        <c:v>Ene. Año 5</c:v>
                      </c:pt>
                      <c:pt idx="49">
                        <c:v>Feb. Año 5</c:v>
                      </c:pt>
                      <c:pt idx="50">
                        <c:v>Mar. Año 5</c:v>
                      </c:pt>
                      <c:pt idx="51">
                        <c:v>Abr. Año 5</c:v>
                      </c:pt>
                      <c:pt idx="52">
                        <c:v>May. Año 5</c:v>
                      </c:pt>
                      <c:pt idx="53">
                        <c:v>Jun. Año 5</c:v>
                      </c:pt>
                      <c:pt idx="54">
                        <c:v>Jul. Año 5</c:v>
                      </c:pt>
                      <c:pt idx="55">
                        <c:v>Ago. Año 5</c:v>
                      </c:pt>
                      <c:pt idx="56">
                        <c:v>Sep. Año 5</c:v>
                      </c:pt>
                      <c:pt idx="57">
                        <c:v>Oct. Año 5</c:v>
                      </c:pt>
                      <c:pt idx="58">
                        <c:v>Nov. Año 5</c:v>
                      </c:pt>
                      <c:pt idx="59">
                        <c:v>Dic. Año 5</c:v>
                      </c:pt>
                      <c:pt idx="60">
                        <c:v>Ene. Año 6</c:v>
                      </c:pt>
                      <c:pt idx="61">
                        <c:v>Feb. Año 6</c:v>
                      </c:pt>
                      <c:pt idx="62">
                        <c:v>Mar. Año 6</c:v>
                      </c:pt>
                      <c:pt idx="63">
                        <c:v>Abr. Año 6</c:v>
                      </c:pt>
                      <c:pt idx="64">
                        <c:v>May. Año 6</c:v>
                      </c:pt>
                      <c:pt idx="65">
                        <c:v>Jun. Año 6</c:v>
                      </c:pt>
                      <c:pt idx="66">
                        <c:v>Jul. Año 6</c:v>
                      </c:pt>
                      <c:pt idx="67">
                        <c:v>Ago. Año 6</c:v>
                      </c:pt>
                      <c:pt idx="68">
                        <c:v>Sep. Año 6</c:v>
                      </c:pt>
                      <c:pt idx="69">
                        <c:v>Oct. Año 6</c:v>
                      </c:pt>
                      <c:pt idx="70">
                        <c:v>Nov. Año 6</c:v>
                      </c:pt>
                      <c:pt idx="71">
                        <c:v>Dic. Año 6</c:v>
                      </c:pt>
                      <c:pt idx="72">
                        <c:v>Ene. Año 7</c:v>
                      </c:pt>
                      <c:pt idx="73">
                        <c:v>Feb. Año 7</c:v>
                      </c:pt>
                      <c:pt idx="74">
                        <c:v>Mar. Año 7</c:v>
                      </c:pt>
                      <c:pt idx="75">
                        <c:v>Abr. Año 7</c:v>
                      </c:pt>
                      <c:pt idx="76">
                        <c:v>May. Año 7</c:v>
                      </c:pt>
                      <c:pt idx="77">
                        <c:v>Jun. Año 7</c:v>
                      </c:pt>
                      <c:pt idx="78">
                        <c:v>Jul. Año 7</c:v>
                      </c:pt>
                      <c:pt idx="79">
                        <c:v>Ago. Año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 Estacionalidad'!$C$14:$C$93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0"/>
                      <c:pt idx="0">
                        <c:v>7770.319731175643</c:v>
                      </c:pt>
                      <c:pt idx="1">
                        <c:v>7345.786637910649</c:v>
                      </c:pt>
                      <c:pt idx="2">
                        <c:v>9321.6089238787772</c:v>
                      </c:pt>
                      <c:pt idx="3">
                        <c:v>9546.8340651211238</c:v>
                      </c:pt>
                      <c:pt idx="4">
                        <c:v>9715.6960370133002</c:v>
                      </c:pt>
                      <c:pt idx="5">
                        <c:v>8731.2960568196922</c:v>
                      </c:pt>
                      <c:pt idx="6">
                        <c:v>8857.4781238522119</c:v>
                      </c:pt>
                      <c:pt idx="7">
                        <c:v>10543.621657815829</c:v>
                      </c:pt>
                      <c:pt idx="8">
                        <c:v>9793.0691900555121</c:v>
                      </c:pt>
                      <c:pt idx="9">
                        <c:v>8726.8074655660057</c:v>
                      </c:pt>
                      <c:pt idx="10">
                        <c:v>8196.4501914970297</c:v>
                      </c:pt>
                      <c:pt idx="11">
                        <c:v>9088.4390611908766</c:v>
                      </c:pt>
                      <c:pt idx="12">
                        <c:v>7380.7878943316482</c:v>
                      </c:pt>
                      <c:pt idx="13">
                        <c:v>8137.0194507319738</c:v>
                      </c:pt>
                      <c:pt idx="14">
                        <c:v>10334.241532695751</c:v>
                      </c:pt>
                      <c:pt idx="15">
                        <c:v>10432.710291220095</c:v>
                      </c:pt>
                      <c:pt idx="16">
                        <c:v>9565.7208005906778</c:v>
                      </c:pt>
                      <c:pt idx="17">
                        <c:v>10071.737219725404</c:v>
                      </c:pt>
                      <c:pt idx="18">
                        <c:v>8942.3545376504226</c:v>
                      </c:pt>
                      <c:pt idx="19">
                        <c:v>9573.4378827510245</c:v>
                      </c:pt>
                      <c:pt idx="20">
                        <c:v>10693.517229414036</c:v>
                      </c:pt>
                      <c:pt idx="21">
                        <c:v>9541.5418258574009</c:v>
                      </c:pt>
                      <c:pt idx="22">
                        <c:v>8918.6118241485747</c:v>
                      </c:pt>
                      <c:pt idx="23">
                        <c:v>9411.1976462026996</c:v>
                      </c:pt>
                      <c:pt idx="24">
                        <c:v>7158.9515684621829</c:v>
                      </c:pt>
                      <c:pt idx="25">
                        <c:v>7400.1631291114363</c:v>
                      </c:pt>
                      <c:pt idx="26">
                        <c:v>8211.5759344522303</c:v>
                      </c:pt>
                      <c:pt idx="27">
                        <c:v>9189.7417877875305</c:v>
                      </c:pt>
                      <c:pt idx="28">
                        <c:v>8308.1693608549467</c:v>
                      </c:pt>
                      <c:pt idx="29">
                        <c:v>9513.1883058752373</c:v>
                      </c:pt>
                      <c:pt idx="30">
                        <c:v>8325.1813644565336</c:v>
                      </c:pt>
                      <c:pt idx="31">
                        <c:v>9366.3365839547496</c:v>
                      </c:pt>
                      <c:pt idx="32">
                        <c:v>8089.383137780037</c:v>
                      </c:pt>
                      <c:pt idx="33">
                        <c:v>8665.2504053006232</c:v>
                      </c:pt>
                      <c:pt idx="34">
                        <c:v>7405.3060301096912</c:v>
                      </c:pt>
                      <c:pt idx="35">
                        <c:v>9539.362917646371</c:v>
                      </c:pt>
                      <c:pt idx="36">
                        <c:v>7945.5663447953266</c:v>
                      </c:pt>
                      <c:pt idx="37">
                        <c:v>9085.1071171915264</c:v>
                      </c:pt>
                      <c:pt idx="38">
                        <c:v>9490.5397163997422</c:v>
                      </c:pt>
                      <c:pt idx="39">
                        <c:v>8699.5229594778684</c:v>
                      </c:pt>
                      <c:pt idx="40">
                        <c:v>8792.2906176693195</c:v>
                      </c:pt>
                      <c:pt idx="41">
                        <c:v>8994.9543934693083</c:v>
                      </c:pt>
                      <c:pt idx="42">
                        <c:v>8770.9068437400219</c:v>
                      </c:pt>
                      <c:pt idx="43">
                        <c:v>9971.9914746206068</c:v>
                      </c:pt>
                      <c:pt idx="44">
                        <c:v>8936.3871377260075</c:v>
                      </c:pt>
                      <c:pt idx="45">
                        <c:v>8223.3100978062139</c:v>
                      </c:pt>
                      <c:pt idx="46">
                        <c:v>8132.4280692829934</c:v>
                      </c:pt>
                      <c:pt idx="47">
                        <c:v>9514.9662405968447</c:v>
                      </c:pt>
                      <c:pt idx="48">
                        <c:v>7272.3048186599299</c:v>
                      </c:pt>
                      <c:pt idx="49">
                        <c:v>6864.9811187401237</c:v>
                      </c:pt>
                      <c:pt idx="50">
                        <c:v>7966.9752783453168</c:v>
                      </c:pt>
                      <c:pt idx="51">
                        <c:v>9001.9487314310063</c:v>
                      </c:pt>
                      <c:pt idx="52">
                        <c:v>8680.0947313617544</c:v>
                      </c:pt>
                      <c:pt idx="53">
                        <c:v>6890.3819169259768</c:v>
                      </c:pt>
                      <c:pt idx="54">
                        <c:v>6562.880675361117</c:v>
                      </c:pt>
                      <c:pt idx="55">
                        <c:v>7622.4380619492458</c:v>
                      </c:pt>
                      <c:pt idx="56">
                        <c:v>6536.3177444428684</c:v>
                      </c:pt>
                      <c:pt idx="57">
                        <c:v>7175.0900960569825</c:v>
                      </c:pt>
                      <c:pt idx="58">
                        <c:v>5628.4828769675187</c:v>
                      </c:pt>
                      <c:pt idx="59">
                        <c:v>6647.5615685776756</c:v>
                      </c:pt>
                      <c:pt idx="60">
                        <c:v>4739.6938907763806</c:v>
                      </c:pt>
                      <c:pt idx="61">
                        <c:v>4728.320245951275</c:v>
                      </c:pt>
                      <c:pt idx="62">
                        <c:v>5904.3773362591373</c:v>
                      </c:pt>
                      <c:pt idx="63">
                        <c:v>6187.5344288785982</c:v>
                      </c:pt>
                      <c:pt idx="64">
                        <c:v>6421.8790775392745</c:v>
                      </c:pt>
                      <c:pt idx="65">
                        <c:v>6603.1397516231755</c:v>
                      </c:pt>
                      <c:pt idx="66">
                        <c:v>6861.7473449870276</c:v>
                      </c:pt>
                      <c:pt idx="67">
                        <c:v>6754.8718964731679</c:v>
                      </c:pt>
                      <c:pt idx="68">
                        <c:v>6887.3786054188731</c:v>
                      </c:pt>
                      <c:pt idx="69">
                        <c:v>6903.600453307442</c:v>
                      </c:pt>
                      <c:pt idx="70">
                        <c:v>5834.5732897812095</c:v>
                      </c:pt>
                      <c:pt idx="71">
                        <c:v>8630.8559703047904</c:v>
                      </c:pt>
                      <c:pt idx="72">
                        <c:v>6960.7265883036753</c:v>
                      </c:pt>
                      <c:pt idx="73">
                        <c:v>5862.1558611341798</c:v>
                      </c:pt>
                      <c:pt idx="74">
                        <c:v>7671.2530492513151</c:v>
                      </c:pt>
                      <c:pt idx="75">
                        <c:v>6525.3902862649056</c:v>
                      </c:pt>
                      <c:pt idx="76">
                        <c:v>7144.7489757718768</c:v>
                      </c:pt>
                      <c:pt idx="77">
                        <c:v>5821.9550715251053</c:v>
                      </c:pt>
                      <c:pt idx="78">
                        <c:v>6486.1537547528233</c:v>
                      </c:pt>
                      <c:pt idx="79">
                        <c:v>6356.5953671844609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C2-43DC-BA55-125D74E18710}"/>
                  </c:ext>
                </c:extLst>
              </c15:ser>
            </c15:filteredLineSeries>
          </c:ext>
        </c:extLst>
      </c:lineChart>
      <c:catAx>
        <c:axId val="19722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9663"/>
        <c:crosses val="autoZero"/>
        <c:auto val="1"/>
        <c:lblAlgn val="ctr"/>
        <c:lblOffset val="100"/>
        <c:noMultiLvlLbl val="0"/>
      </c:catAx>
      <c:valAx>
        <c:axId val="1972219663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'6. Modelo MMM resuelto'!$D$8</c:f>
              <c:strCache>
                <c:ptCount val="1"/>
                <c:pt idx="0">
                  <c:v>Ventas (miles de litros)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'6. Modelo MMM resuelto'!$C$9:$C$88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resuelto'!$D$9:$D$88</c:f>
              <c:numCache>
                <c:formatCode>_(* #,##0.00_);_(* \(#,##0.00\);_(* "-"??_);_(@_)</c:formatCode>
                <c:ptCount val="80"/>
                <c:pt idx="0">
                  <c:v>7770.319731175643</c:v>
                </c:pt>
                <c:pt idx="1">
                  <c:v>7345.786637910649</c:v>
                </c:pt>
                <c:pt idx="2">
                  <c:v>9321.6089238787772</c:v>
                </c:pt>
                <c:pt idx="3">
                  <c:v>9546.8340651211238</c:v>
                </c:pt>
                <c:pt idx="4">
                  <c:v>9715.6960370133002</c:v>
                </c:pt>
                <c:pt idx="5">
                  <c:v>8731.2960568196922</c:v>
                </c:pt>
                <c:pt idx="6">
                  <c:v>8857.4781238522119</c:v>
                </c:pt>
                <c:pt idx="7">
                  <c:v>10543.621657815829</c:v>
                </c:pt>
                <c:pt idx="8">
                  <c:v>9793.0691900555121</c:v>
                </c:pt>
                <c:pt idx="9">
                  <c:v>8726.8074655660057</c:v>
                </c:pt>
                <c:pt idx="10">
                  <c:v>8196.4501914970297</c:v>
                </c:pt>
                <c:pt idx="11">
                  <c:v>9088.4390611908766</c:v>
                </c:pt>
                <c:pt idx="12">
                  <c:v>7380.7878943316482</c:v>
                </c:pt>
                <c:pt idx="13">
                  <c:v>8137.0194507319738</c:v>
                </c:pt>
                <c:pt idx="14">
                  <c:v>10334.241532695751</c:v>
                </c:pt>
                <c:pt idx="15">
                  <c:v>10432.710291220095</c:v>
                </c:pt>
                <c:pt idx="16">
                  <c:v>9565.7208005906778</c:v>
                </c:pt>
                <c:pt idx="17">
                  <c:v>10071.737219725404</c:v>
                </c:pt>
                <c:pt idx="18">
                  <c:v>8942.3545376504226</c:v>
                </c:pt>
                <c:pt idx="19">
                  <c:v>9573.4378827510245</c:v>
                </c:pt>
                <c:pt idx="20">
                  <c:v>10693.517229414036</c:v>
                </c:pt>
                <c:pt idx="21">
                  <c:v>9541.5418258574009</c:v>
                </c:pt>
                <c:pt idx="22">
                  <c:v>8918.6118241485747</c:v>
                </c:pt>
                <c:pt idx="23">
                  <c:v>9411.1976462026996</c:v>
                </c:pt>
                <c:pt idx="24">
                  <c:v>7158.9515684621829</c:v>
                </c:pt>
                <c:pt idx="25">
                  <c:v>7400.1631291114363</c:v>
                </c:pt>
                <c:pt idx="26">
                  <c:v>8211.5759344522303</c:v>
                </c:pt>
                <c:pt idx="27">
                  <c:v>9189.7417877875305</c:v>
                </c:pt>
                <c:pt idx="28">
                  <c:v>8308.1693608549467</c:v>
                </c:pt>
                <c:pt idx="29">
                  <c:v>9513.1883058752373</c:v>
                </c:pt>
                <c:pt idx="30">
                  <c:v>8325.1813644565336</c:v>
                </c:pt>
                <c:pt idx="31">
                  <c:v>9366.3365839547496</c:v>
                </c:pt>
                <c:pt idx="32">
                  <c:v>8089.383137780037</c:v>
                </c:pt>
                <c:pt idx="33">
                  <c:v>8665.2504053006232</c:v>
                </c:pt>
                <c:pt idx="34">
                  <c:v>7405.3060301096912</c:v>
                </c:pt>
                <c:pt idx="35">
                  <c:v>9539.362917646371</c:v>
                </c:pt>
                <c:pt idx="36">
                  <c:v>7945.5663447953266</c:v>
                </c:pt>
                <c:pt idx="37">
                  <c:v>9085.1071171915264</c:v>
                </c:pt>
                <c:pt idx="38">
                  <c:v>9490.5397163997422</c:v>
                </c:pt>
                <c:pt idx="39">
                  <c:v>8699.5229594778684</c:v>
                </c:pt>
                <c:pt idx="40">
                  <c:v>8792.2906176693195</c:v>
                </c:pt>
                <c:pt idx="41">
                  <c:v>8994.9543934693083</c:v>
                </c:pt>
                <c:pt idx="42">
                  <c:v>8770.9068437400219</c:v>
                </c:pt>
                <c:pt idx="43">
                  <c:v>9971.9914746206068</c:v>
                </c:pt>
                <c:pt idx="44">
                  <c:v>8936.3871377260075</c:v>
                </c:pt>
                <c:pt idx="45">
                  <c:v>8223.3100978062139</c:v>
                </c:pt>
                <c:pt idx="46">
                  <c:v>8132.4280692829934</c:v>
                </c:pt>
                <c:pt idx="47">
                  <c:v>9514.9662405968447</c:v>
                </c:pt>
                <c:pt idx="48">
                  <c:v>7272.3048186599299</c:v>
                </c:pt>
                <c:pt idx="49">
                  <c:v>6864.9811187401237</c:v>
                </c:pt>
                <c:pt idx="50">
                  <c:v>7966.9752783453168</c:v>
                </c:pt>
                <c:pt idx="51">
                  <c:v>9001.9487314310063</c:v>
                </c:pt>
                <c:pt idx="52">
                  <c:v>8680.0947313617544</c:v>
                </c:pt>
                <c:pt idx="53">
                  <c:v>6890.3819169259768</c:v>
                </c:pt>
                <c:pt idx="54">
                  <c:v>6562.880675361117</c:v>
                </c:pt>
                <c:pt idx="55">
                  <c:v>7622.4380619492458</c:v>
                </c:pt>
                <c:pt idx="56">
                  <c:v>6536.3177444428684</c:v>
                </c:pt>
                <c:pt idx="57">
                  <c:v>7175.0900960569825</c:v>
                </c:pt>
                <c:pt idx="58">
                  <c:v>5628.4828769675187</c:v>
                </c:pt>
                <c:pt idx="59">
                  <c:v>6647.5615685776756</c:v>
                </c:pt>
                <c:pt idx="60">
                  <c:v>4739.6938907763806</c:v>
                </c:pt>
                <c:pt idx="61">
                  <c:v>4728.320245951275</c:v>
                </c:pt>
                <c:pt idx="62">
                  <c:v>5904.3773362591373</c:v>
                </c:pt>
                <c:pt idx="63">
                  <c:v>6187.5344288785982</c:v>
                </c:pt>
                <c:pt idx="64">
                  <c:v>6421.8790775392745</c:v>
                </c:pt>
                <c:pt idx="65">
                  <c:v>6603.1397516231755</c:v>
                </c:pt>
                <c:pt idx="66">
                  <c:v>6861.7473449870276</c:v>
                </c:pt>
                <c:pt idx="67">
                  <c:v>6754.8718964731679</c:v>
                </c:pt>
                <c:pt idx="68">
                  <c:v>6887.3786054188731</c:v>
                </c:pt>
                <c:pt idx="69">
                  <c:v>6903.600453307442</c:v>
                </c:pt>
                <c:pt idx="70">
                  <c:v>5834.5732897812095</c:v>
                </c:pt>
                <c:pt idx="71">
                  <c:v>8630.8559703047904</c:v>
                </c:pt>
                <c:pt idx="72">
                  <c:v>6960.7265883036753</c:v>
                </c:pt>
                <c:pt idx="73">
                  <c:v>5862.1558611341798</c:v>
                </c:pt>
                <c:pt idx="74">
                  <c:v>7671.2530492513151</c:v>
                </c:pt>
                <c:pt idx="75">
                  <c:v>6525.3902862649056</c:v>
                </c:pt>
                <c:pt idx="76">
                  <c:v>7144.7489757718768</c:v>
                </c:pt>
                <c:pt idx="77">
                  <c:v>5821.9550715251053</c:v>
                </c:pt>
                <c:pt idx="78">
                  <c:v>6486.1537547528233</c:v>
                </c:pt>
                <c:pt idx="79">
                  <c:v>6356.5953671844609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2-470B-8642-FA243651A18E}"/>
            </c:ext>
          </c:extLst>
        </c:ser>
        <c:ser>
          <c:idx val="0"/>
          <c:order val="1"/>
          <c:tx>
            <c:strRef>
              <c:f>'6. Modelo MMM resuelto'!$AH$8</c:f>
              <c:strCache>
                <c:ptCount val="1"/>
                <c:pt idx="0">
                  <c:v>Ajuste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'6. Modelo MMM resuelto'!$C$9:$C$88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resuelto'!$AH$9:$AH$88</c:f>
              <c:numCache>
                <c:formatCode>_(* #,##0.00_);_(* \(#,##0.00\);_(* "-"??_);_(@_)</c:formatCode>
                <c:ptCount val="80"/>
                <c:pt idx="0">
                  <c:v>8059.3442601336419</c:v>
                </c:pt>
                <c:pt idx="1">
                  <c:v>7033.3048457231343</c:v>
                </c:pt>
                <c:pt idx="2">
                  <c:v>9508.2251703138591</c:v>
                </c:pt>
                <c:pt idx="3">
                  <c:v>9661.6101019051348</c:v>
                </c:pt>
                <c:pt idx="4">
                  <c:v>9963.4058957713842</c:v>
                </c:pt>
                <c:pt idx="5">
                  <c:v>8848.1272630821113</c:v>
                </c:pt>
                <c:pt idx="6">
                  <c:v>9056.1743132989595</c:v>
                </c:pt>
                <c:pt idx="7">
                  <c:v>10018.14346826578</c:v>
                </c:pt>
                <c:pt idx="8">
                  <c:v>9494.404882789262</c:v>
                </c:pt>
                <c:pt idx="9">
                  <c:v>8906.2793863618772</c:v>
                </c:pt>
                <c:pt idx="10">
                  <c:v>8437.0223294905936</c:v>
                </c:pt>
                <c:pt idx="11">
                  <c:v>9259.4319328692982</c:v>
                </c:pt>
                <c:pt idx="12">
                  <c:v>7223.0090735215736</c:v>
                </c:pt>
                <c:pt idx="13">
                  <c:v>8603.197494017968</c:v>
                </c:pt>
                <c:pt idx="14">
                  <c:v>10168.603929178134</c:v>
                </c:pt>
                <c:pt idx="15">
                  <c:v>10088.060046884413</c:v>
                </c:pt>
                <c:pt idx="16">
                  <c:v>9482.2658789529614</c:v>
                </c:pt>
                <c:pt idx="17">
                  <c:v>9949.2597086627975</c:v>
                </c:pt>
                <c:pt idx="18">
                  <c:v>9175.2293536620855</c:v>
                </c:pt>
                <c:pt idx="19">
                  <c:v>8937.2046898817607</c:v>
                </c:pt>
                <c:pt idx="20">
                  <c:v>10891.198654394708</c:v>
                </c:pt>
                <c:pt idx="21">
                  <c:v>9393.973981173147</c:v>
                </c:pt>
                <c:pt idx="22">
                  <c:v>8525.8819706766517</c:v>
                </c:pt>
                <c:pt idx="23">
                  <c:v>9398.7130129975067</c:v>
                </c:pt>
                <c:pt idx="24">
                  <c:v>7395.7538091823963</c:v>
                </c:pt>
                <c:pt idx="25">
                  <c:v>7441.6177820174435</c:v>
                </c:pt>
                <c:pt idx="26">
                  <c:v>8566.596792217475</c:v>
                </c:pt>
                <c:pt idx="27">
                  <c:v>8769.1828663418037</c:v>
                </c:pt>
                <c:pt idx="28">
                  <c:v>8644.5642522895432</c:v>
                </c:pt>
                <c:pt idx="29">
                  <c:v>9110.3598753379974</c:v>
                </c:pt>
                <c:pt idx="30">
                  <c:v>8812.7223566374942</c:v>
                </c:pt>
                <c:pt idx="31">
                  <c:v>9372.1046577232009</c:v>
                </c:pt>
                <c:pt idx="32">
                  <c:v>8296.6285380511654</c:v>
                </c:pt>
                <c:pt idx="33">
                  <c:v>8581.8205628688193</c:v>
                </c:pt>
                <c:pt idx="34">
                  <c:v>7920.8387431351857</c:v>
                </c:pt>
                <c:pt idx="35">
                  <c:v>9501.1946063295363</c:v>
                </c:pt>
                <c:pt idx="36">
                  <c:v>7295.7113277106282</c:v>
                </c:pt>
                <c:pt idx="37">
                  <c:v>8801.097160309313</c:v>
                </c:pt>
                <c:pt idx="38">
                  <c:v>9457.3927542950987</c:v>
                </c:pt>
                <c:pt idx="39">
                  <c:v>8846.0192570089057</c:v>
                </c:pt>
                <c:pt idx="40">
                  <c:v>8699.2163328583974</c:v>
                </c:pt>
                <c:pt idx="41">
                  <c:v>9039.1390167103527</c:v>
                </c:pt>
                <c:pt idx="42">
                  <c:v>9153.9820897025093</c:v>
                </c:pt>
                <c:pt idx="43">
                  <c:v>10225.418922275408</c:v>
                </c:pt>
                <c:pt idx="44">
                  <c:v>9001.1901154811185</c:v>
                </c:pt>
                <c:pt idx="45">
                  <c:v>8369.540732956586</c:v>
                </c:pt>
                <c:pt idx="46">
                  <c:v>8126.1376990756562</c:v>
                </c:pt>
                <c:pt idx="47">
                  <c:v>9263.4937190778692</c:v>
                </c:pt>
                <c:pt idx="48">
                  <c:v>7423.147050034072</c:v>
                </c:pt>
                <c:pt idx="49">
                  <c:v>6815.8537543400143</c:v>
                </c:pt>
                <c:pt idx="50">
                  <c:v>8171.558690496262</c:v>
                </c:pt>
                <c:pt idx="51">
                  <c:v>8748.4788803087813</c:v>
                </c:pt>
                <c:pt idx="52">
                  <c:v>8744.0444593776811</c:v>
                </c:pt>
                <c:pt idx="53">
                  <c:v>6431.3346142304208</c:v>
                </c:pt>
                <c:pt idx="54">
                  <c:v>6637.7683316144266</c:v>
                </c:pt>
                <c:pt idx="55">
                  <c:v>7102.0944450258039</c:v>
                </c:pt>
                <c:pt idx="56">
                  <c:v>6687.5334681869763</c:v>
                </c:pt>
                <c:pt idx="57">
                  <c:v>6874.8044075085509</c:v>
                </c:pt>
                <c:pt idx="58">
                  <c:v>5939.5313303911889</c:v>
                </c:pt>
                <c:pt idx="59">
                  <c:v>6731.4346031216573</c:v>
                </c:pt>
                <c:pt idx="60">
                  <c:v>4824.8825039859039</c:v>
                </c:pt>
                <c:pt idx="61">
                  <c:v>4951.5831453496758</c:v>
                </c:pt>
                <c:pt idx="62">
                  <c:v>5688.6112888285479</c:v>
                </c:pt>
                <c:pt idx="63">
                  <c:v>6076.9919885809895</c:v>
                </c:pt>
                <c:pt idx="64">
                  <c:v>6627.6410564052449</c:v>
                </c:pt>
                <c:pt idx="65">
                  <c:v>6515.5448842024671</c:v>
                </c:pt>
                <c:pt idx="66">
                  <c:v>6641.7720596132021</c:v>
                </c:pt>
                <c:pt idx="67">
                  <c:v>7061.1312078166147</c:v>
                </c:pt>
                <c:pt idx="68">
                  <c:v>6584.5751816452139</c:v>
                </c:pt>
                <c:pt idx="69">
                  <c:v>6431.7492801122098</c:v>
                </c:pt>
                <c:pt idx="70">
                  <c:v>5928.7578912273675</c:v>
                </c:pt>
                <c:pt idx="71">
                  <c:v>8678.1155301233848</c:v>
                </c:pt>
                <c:pt idx="72">
                  <c:v>7006.502811936557</c:v>
                </c:pt>
                <c:pt idx="73">
                  <c:v>5776.8793790136115</c:v>
                </c:pt>
                <c:pt idx="74">
                  <c:v>7232.7323900151396</c:v>
                </c:pt>
                <c:pt idx="75">
                  <c:v>6808.7948997324365</c:v>
                </c:pt>
                <c:pt idx="76">
                  <c:v>6776.9342425564055</c:v>
                </c:pt>
                <c:pt idx="77">
                  <c:v>6252.4559483851817</c:v>
                </c:pt>
                <c:pt idx="78">
                  <c:v>6905.4577400707958</c:v>
                </c:pt>
                <c:pt idx="79">
                  <c:v>6628.1605584251529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2-470B-8642-FA243651A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9536"/>
        <c:axId val="101891072"/>
      </c:lineChart>
      <c:catAx>
        <c:axId val="1018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91072"/>
        <c:crosses val="autoZero"/>
        <c:auto val="1"/>
        <c:lblAlgn val="ctr"/>
        <c:lblOffset val="100"/>
        <c:noMultiLvlLbl val="0"/>
      </c:catAx>
      <c:valAx>
        <c:axId val="1018910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101889536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31567794455201E-2"/>
          <c:y val="3.0027173650428694E-2"/>
          <c:w val="0.8977138812704587"/>
          <c:h val="0.53757475069513672"/>
        </c:manualLayout>
      </c:layout>
      <c:areaChart>
        <c:grouping val="stacked"/>
        <c:varyColors val="0"/>
        <c:ser>
          <c:idx val="0"/>
          <c:order val="0"/>
          <c:tx>
            <c:strRef>
              <c:f>'6. Modelo MMM resuelto'!$V$8</c:f>
              <c:strCache>
                <c:ptCount val="1"/>
                <c:pt idx="0">
                  <c:v>Distribución ponderada</c:v>
                </c:pt>
              </c:strCache>
            </c:strRef>
          </c:tx>
          <c:spPr>
            <a:solidFill>
              <a:srgbClr val="FFFF99"/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resuelto'!$V$9:$V$88</c:f>
              <c:numCache>
                <c:formatCode>_(* #,##0.00_);_(* \(#,##0.00\);_(* "-"??_);_(@_)</c:formatCode>
                <c:ptCount val="80"/>
                <c:pt idx="0">
                  <c:v>8880.8523915265941</c:v>
                </c:pt>
                <c:pt idx="1">
                  <c:v>8348.0012480349978</c:v>
                </c:pt>
                <c:pt idx="2">
                  <c:v>8436.8097719502639</c:v>
                </c:pt>
                <c:pt idx="3">
                  <c:v>8170.3842002044685</c:v>
                </c:pt>
                <c:pt idx="4">
                  <c:v>8792.0438676113281</c:v>
                </c:pt>
                <c:pt idx="5">
                  <c:v>8081.5756762892024</c:v>
                </c:pt>
                <c:pt idx="6">
                  <c:v>8348.0012480349978</c:v>
                </c:pt>
                <c:pt idx="7">
                  <c:v>8880.8523915265941</c:v>
                </c:pt>
                <c:pt idx="8">
                  <c:v>8792.0438676113281</c:v>
                </c:pt>
                <c:pt idx="9">
                  <c:v>8525.6182958655299</c:v>
                </c:pt>
                <c:pt idx="10">
                  <c:v>8614.4268197807978</c:v>
                </c:pt>
                <c:pt idx="11">
                  <c:v>8436.8097719502639</c:v>
                </c:pt>
                <c:pt idx="12">
                  <c:v>8170.3842002044685</c:v>
                </c:pt>
                <c:pt idx="13">
                  <c:v>8614.4268197807978</c:v>
                </c:pt>
                <c:pt idx="14">
                  <c:v>8703.235343696062</c:v>
                </c:pt>
                <c:pt idx="15">
                  <c:v>8525.6182958655299</c:v>
                </c:pt>
                <c:pt idx="16">
                  <c:v>8525.6182958655299</c:v>
                </c:pt>
                <c:pt idx="17">
                  <c:v>8614.4268197807978</c:v>
                </c:pt>
                <c:pt idx="18">
                  <c:v>8259.1927241197318</c:v>
                </c:pt>
                <c:pt idx="19">
                  <c:v>8170.3842002044685</c:v>
                </c:pt>
                <c:pt idx="20">
                  <c:v>8525.6182958655299</c:v>
                </c:pt>
                <c:pt idx="21">
                  <c:v>8703.235343696062</c:v>
                </c:pt>
                <c:pt idx="22">
                  <c:v>8614.4268197807978</c:v>
                </c:pt>
                <c:pt idx="23">
                  <c:v>8614.4268197807978</c:v>
                </c:pt>
                <c:pt idx="24">
                  <c:v>8348.0012480349978</c:v>
                </c:pt>
                <c:pt idx="25">
                  <c:v>8880.8523915265941</c:v>
                </c:pt>
                <c:pt idx="26">
                  <c:v>8703.235343696062</c:v>
                </c:pt>
                <c:pt idx="27">
                  <c:v>8880.8523915265941</c:v>
                </c:pt>
                <c:pt idx="28">
                  <c:v>8436.8097719502639</c:v>
                </c:pt>
                <c:pt idx="29">
                  <c:v>8880.8523915265941</c:v>
                </c:pt>
                <c:pt idx="30">
                  <c:v>8348.0012480349978</c:v>
                </c:pt>
                <c:pt idx="31">
                  <c:v>8792.0438676113281</c:v>
                </c:pt>
                <c:pt idx="32">
                  <c:v>7992.7671523739364</c:v>
                </c:pt>
                <c:pt idx="33">
                  <c:v>8525.6182958655299</c:v>
                </c:pt>
                <c:pt idx="34">
                  <c:v>8170.3842002044685</c:v>
                </c:pt>
                <c:pt idx="35">
                  <c:v>8703.235343696062</c:v>
                </c:pt>
                <c:pt idx="36">
                  <c:v>7992.7671523739364</c:v>
                </c:pt>
                <c:pt idx="37">
                  <c:v>8703.235343696062</c:v>
                </c:pt>
                <c:pt idx="38">
                  <c:v>8259.1927241197318</c:v>
                </c:pt>
                <c:pt idx="39">
                  <c:v>8525.6182958655299</c:v>
                </c:pt>
                <c:pt idx="40">
                  <c:v>8081.5756762892024</c:v>
                </c:pt>
                <c:pt idx="41">
                  <c:v>7992.7671523739364</c:v>
                </c:pt>
                <c:pt idx="42">
                  <c:v>8081.5756762892024</c:v>
                </c:pt>
                <c:pt idx="43">
                  <c:v>8792.0438676113281</c:v>
                </c:pt>
                <c:pt idx="44">
                  <c:v>7992.7671523739364</c:v>
                </c:pt>
                <c:pt idx="45">
                  <c:v>7992.7671523739364</c:v>
                </c:pt>
                <c:pt idx="46">
                  <c:v>8259.1927241197318</c:v>
                </c:pt>
                <c:pt idx="47">
                  <c:v>8436.8097719502639</c:v>
                </c:pt>
                <c:pt idx="48">
                  <c:v>8348.0012480349978</c:v>
                </c:pt>
                <c:pt idx="49">
                  <c:v>8259.1927241197318</c:v>
                </c:pt>
                <c:pt idx="50">
                  <c:v>8348.0012480349978</c:v>
                </c:pt>
                <c:pt idx="51">
                  <c:v>8792.0438676113281</c:v>
                </c:pt>
                <c:pt idx="52">
                  <c:v>8614.4268197807978</c:v>
                </c:pt>
                <c:pt idx="53">
                  <c:v>6261.0009360262484</c:v>
                </c:pt>
                <c:pt idx="54">
                  <c:v>5994.575364280452</c:v>
                </c:pt>
                <c:pt idx="55">
                  <c:v>6327.6073289626993</c:v>
                </c:pt>
                <c:pt idx="56">
                  <c:v>6061.1817572169011</c:v>
                </c:pt>
                <c:pt idx="57">
                  <c:v>6594.0329007084956</c:v>
                </c:pt>
                <c:pt idx="58">
                  <c:v>6261.0009360262484</c:v>
                </c:pt>
                <c:pt idx="59">
                  <c:v>6194.3945430898002</c:v>
                </c:pt>
                <c:pt idx="60">
                  <c:v>5994.575364280452</c:v>
                </c:pt>
                <c:pt idx="61">
                  <c:v>6594.0329007084956</c:v>
                </c:pt>
                <c:pt idx="62">
                  <c:v>6061.1817572169011</c:v>
                </c:pt>
                <c:pt idx="63">
                  <c:v>6261.0009360262484</c:v>
                </c:pt>
                <c:pt idx="64">
                  <c:v>6660.6392936449456</c:v>
                </c:pt>
                <c:pt idx="65">
                  <c:v>6261.0009360262484</c:v>
                </c:pt>
                <c:pt idx="66">
                  <c:v>6194.3945430898002</c:v>
                </c:pt>
                <c:pt idx="67">
                  <c:v>6527.4265077720465</c:v>
                </c:pt>
                <c:pt idx="68">
                  <c:v>6394.2137218991475</c:v>
                </c:pt>
                <c:pt idx="69">
                  <c:v>6527.4265077720465</c:v>
                </c:pt>
                <c:pt idx="70">
                  <c:v>6194.3945430898002</c:v>
                </c:pt>
                <c:pt idx="71">
                  <c:v>6327.6073289626993</c:v>
                </c:pt>
                <c:pt idx="72">
                  <c:v>6460.8201148355993</c:v>
                </c:pt>
                <c:pt idx="73">
                  <c:v>6061.1817572169011</c:v>
                </c:pt>
                <c:pt idx="74">
                  <c:v>6660.6392936449456</c:v>
                </c:pt>
                <c:pt idx="75">
                  <c:v>6460.8201148355993</c:v>
                </c:pt>
                <c:pt idx="76">
                  <c:v>6660.6392936449456</c:v>
                </c:pt>
                <c:pt idx="77">
                  <c:v>6061.1817572169011</c:v>
                </c:pt>
                <c:pt idx="78">
                  <c:v>6527.4265077720465</c:v>
                </c:pt>
                <c:pt idx="79">
                  <c:v>6127.7881501533511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8F1-A01B-DF25F468678C}"/>
            </c:ext>
          </c:extLst>
        </c:ser>
        <c:ser>
          <c:idx val="1"/>
          <c:order val="1"/>
          <c:tx>
            <c:strRef>
              <c:f>'6. Modelo MMM resuelto'!$W$8</c:f>
              <c:strCache>
                <c:ptCount val="1"/>
                <c:pt idx="0">
                  <c:v> Intensidad Promocional (en %) 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resuelto'!$W$9:$W$88</c:f>
              <c:numCache>
                <c:formatCode>_(* #,##0.00_);_(* \(#,##0.00\);_(* "-"??_);_(@_)</c:formatCode>
                <c:ptCount val="80"/>
                <c:pt idx="0">
                  <c:v>221.42221293519029</c:v>
                </c:pt>
                <c:pt idx="1">
                  <c:v>224.51727220175707</c:v>
                </c:pt>
                <c:pt idx="2">
                  <c:v>227.61233146832379</c:v>
                </c:pt>
                <c:pt idx="3">
                  <c:v>223.09521794414536</c:v>
                </c:pt>
                <c:pt idx="4">
                  <c:v>218.57810441996691</c:v>
                </c:pt>
                <c:pt idx="5">
                  <c:v>214.06099089578848</c:v>
                </c:pt>
                <c:pt idx="6">
                  <c:v>210.88228137877402</c:v>
                </c:pt>
                <c:pt idx="7">
                  <c:v>207.70357186175963</c:v>
                </c:pt>
                <c:pt idx="8">
                  <c:v>204.52486234474517</c:v>
                </c:pt>
                <c:pt idx="9">
                  <c:v>205.77961610146144</c:v>
                </c:pt>
                <c:pt idx="10">
                  <c:v>207.03436985817763</c:v>
                </c:pt>
                <c:pt idx="11">
                  <c:v>208.28912361489387</c:v>
                </c:pt>
                <c:pt idx="12">
                  <c:v>209.7111778725056</c:v>
                </c:pt>
                <c:pt idx="13">
                  <c:v>211.13323213011731</c:v>
                </c:pt>
                <c:pt idx="14">
                  <c:v>212.55528638772907</c:v>
                </c:pt>
                <c:pt idx="15">
                  <c:v>208.20547336444614</c:v>
                </c:pt>
                <c:pt idx="16">
                  <c:v>203.85566034116317</c:v>
                </c:pt>
                <c:pt idx="17">
                  <c:v>199.50584731788027</c:v>
                </c:pt>
                <c:pt idx="18">
                  <c:v>200.17504932146224</c:v>
                </c:pt>
                <c:pt idx="19">
                  <c:v>200.84425132504427</c:v>
                </c:pt>
                <c:pt idx="20">
                  <c:v>201.51345332862621</c:v>
                </c:pt>
                <c:pt idx="21">
                  <c:v>206.28151760414789</c:v>
                </c:pt>
                <c:pt idx="22">
                  <c:v>211.04958187966957</c:v>
                </c:pt>
                <c:pt idx="23">
                  <c:v>215.8176461551912</c:v>
                </c:pt>
                <c:pt idx="24">
                  <c:v>224.43362195130933</c:v>
                </c:pt>
                <c:pt idx="25">
                  <c:v>233.04959774742741</c:v>
                </c:pt>
                <c:pt idx="26">
                  <c:v>241.66557354354555</c:v>
                </c:pt>
                <c:pt idx="27">
                  <c:v>248.44124382981317</c:v>
                </c:pt>
                <c:pt idx="28">
                  <c:v>255.21691411608077</c:v>
                </c:pt>
                <c:pt idx="29">
                  <c:v>261.99258440234843</c:v>
                </c:pt>
                <c:pt idx="30">
                  <c:v>269.43745669219805</c:v>
                </c:pt>
                <c:pt idx="31">
                  <c:v>276.88232898204768</c:v>
                </c:pt>
                <c:pt idx="32">
                  <c:v>284.32720127189725</c:v>
                </c:pt>
                <c:pt idx="33">
                  <c:v>305.9089658874164</c:v>
                </c:pt>
                <c:pt idx="34">
                  <c:v>327.49073050293555</c:v>
                </c:pt>
                <c:pt idx="35">
                  <c:v>349.07249511845464</c:v>
                </c:pt>
                <c:pt idx="36">
                  <c:v>377.93183152292789</c:v>
                </c:pt>
                <c:pt idx="37">
                  <c:v>406.7911679274012</c:v>
                </c:pt>
                <c:pt idx="38">
                  <c:v>435.6505043318744</c:v>
                </c:pt>
                <c:pt idx="39">
                  <c:v>440.33491835694826</c:v>
                </c:pt>
                <c:pt idx="40">
                  <c:v>445.01933238202224</c:v>
                </c:pt>
                <c:pt idx="41">
                  <c:v>449.70374640709622</c:v>
                </c:pt>
                <c:pt idx="42">
                  <c:v>449.78739665754392</c:v>
                </c:pt>
                <c:pt idx="43">
                  <c:v>449.87104690799163</c:v>
                </c:pt>
                <c:pt idx="44">
                  <c:v>449.95469715843933</c:v>
                </c:pt>
                <c:pt idx="45">
                  <c:v>457.48321969873678</c:v>
                </c:pt>
                <c:pt idx="46">
                  <c:v>465.01174223903405</c:v>
                </c:pt>
                <c:pt idx="47">
                  <c:v>472.54026477933149</c:v>
                </c:pt>
                <c:pt idx="48">
                  <c:v>482.74559533395677</c:v>
                </c:pt>
                <c:pt idx="49">
                  <c:v>492.95092588858216</c:v>
                </c:pt>
                <c:pt idx="50">
                  <c:v>503.1562564432075</c:v>
                </c:pt>
                <c:pt idx="51">
                  <c:v>503.49085744499843</c:v>
                </c:pt>
                <c:pt idx="52">
                  <c:v>503.82545844678947</c:v>
                </c:pt>
                <c:pt idx="53">
                  <c:v>504.1600594485804</c:v>
                </c:pt>
                <c:pt idx="54">
                  <c:v>501.65055193514797</c:v>
                </c:pt>
                <c:pt idx="55">
                  <c:v>499.14104442171549</c:v>
                </c:pt>
                <c:pt idx="56">
                  <c:v>496.63153690828307</c:v>
                </c:pt>
                <c:pt idx="57">
                  <c:v>501.14865043246147</c:v>
                </c:pt>
                <c:pt idx="58">
                  <c:v>505.66576395663986</c:v>
                </c:pt>
                <c:pt idx="59">
                  <c:v>510.18287748081826</c:v>
                </c:pt>
                <c:pt idx="60">
                  <c:v>518.21330152380222</c:v>
                </c:pt>
                <c:pt idx="61">
                  <c:v>526.243725566786</c:v>
                </c:pt>
                <c:pt idx="62">
                  <c:v>534.27414960976989</c:v>
                </c:pt>
                <c:pt idx="63">
                  <c:v>530.92813959185992</c:v>
                </c:pt>
                <c:pt idx="64">
                  <c:v>527.58212957395006</c:v>
                </c:pt>
                <c:pt idx="65">
                  <c:v>524.23611955604008</c:v>
                </c:pt>
                <c:pt idx="66">
                  <c:v>529.50608533424827</c:v>
                </c:pt>
                <c:pt idx="67">
                  <c:v>534.77605111245634</c:v>
                </c:pt>
                <c:pt idx="68">
                  <c:v>540.04601689066453</c:v>
                </c:pt>
                <c:pt idx="69">
                  <c:v>551.17150020021518</c:v>
                </c:pt>
                <c:pt idx="70">
                  <c:v>562.29698350976571</c:v>
                </c:pt>
                <c:pt idx="71">
                  <c:v>573.42246681931624</c:v>
                </c:pt>
                <c:pt idx="72">
                  <c:v>586.72285664050833</c:v>
                </c:pt>
                <c:pt idx="73">
                  <c:v>600.0232464617003</c:v>
                </c:pt>
                <c:pt idx="74">
                  <c:v>613.32363628289227</c:v>
                </c:pt>
                <c:pt idx="75">
                  <c:v>614.91299104139944</c:v>
                </c:pt>
                <c:pt idx="76">
                  <c:v>616.50234579990672</c:v>
                </c:pt>
                <c:pt idx="77">
                  <c:v>618.09170055841389</c:v>
                </c:pt>
                <c:pt idx="78">
                  <c:v>620.55101792157768</c:v>
                </c:pt>
                <c:pt idx="79">
                  <c:v>623.01033528474159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48F1-A01B-DF25F468678C}"/>
            </c:ext>
          </c:extLst>
        </c:ser>
        <c:ser>
          <c:idx val="3"/>
          <c:order val="3"/>
          <c:tx>
            <c:strRef>
              <c:f>'6. Modelo MMM resuelto'!$Y$8</c:f>
              <c:strCache>
                <c:ptCount val="1"/>
                <c:pt idx="0">
                  <c:v>GRPS_ad_45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resuelto'!$Y$9:$Y$88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1204.9528900103946</c:v>
                </c:pt>
                <c:pt idx="3">
                  <c:v>1445.9434680124734</c:v>
                </c:pt>
                <c:pt idx="4">
                  <c:v>1012.1604276087314</c:v>
                </c:pt>
                <c:pt idx="5">
                  <c:v>455.47219242392919</c:v>
                </c:pt>
                <c:pt idx="6">
                  <c:v>204.96248659076812</c:v>
                </c:pt>
                <c:pt idx="7">
                  <c:v>92.233118965845662</c:v>
                </c:pt>
                <c:pt idx="8">
                  <c:v>41.50490353463055</c:v>
                </c:pt>
                <c:pt idx="9">
                  <c:v>18.677206590583747</c:v>
                </c:pt>
                <c:pt idx="10">
                  <c:v>8.4047429657626864</c:v>
                </c:pt>
                <c:pt idx="11">
                  <c:v>3.7821343345932092</c:v>
                </c:pt>
                <c:pt idx="12">
                  <c:v>1.7019604505669441</c:v>
                </c:pt>
                <c:pt idx="13">
                  <c:v>0.76588220275512497</c:v>
                </c:pt>
                <c:pt idx="14">
                  <c:v>1361.9414127029856</c:v>
                </c:pt>
                <c:pt idx="15">
                  <c:v>1516.5883032241395</c:v>
                </c:pt>
                <c:pt idx="16">
                  <c:v>878.26958107755195</c:v>
                </c:pt>
                <c:pt idx="17">
                  <c:v>1097.1063699159533</c:v>
                </c:pt>
                <c:pt idx="18">
                  <c:v>493.69786646217904</c:v>
                </c:pt>
                <c:pt idx="19">
                  <c:v>222.16403990798059</c:v>
                </c:pt>
                <c:pt idx="20">
                  <c:v>99.973817958591255</c:v>
                </c:pt>
                <c:pt idx="21">
                  <c:v>44.988218081366071</c:v>
                </c:pt>
                <c:pt idx="22">
                  <c:v>20.244698136614733</c:v>
                </c:pt>
                <c:pt idx="23">
                  <c:v>9.1101141614766306</c:v>
                </c:pt>
                <c:pt idx="24">
                  <c:v>4.0995513726644841</c:v>
                </c:pt>
                <c:pt idx="25">
                  <c:v>1.8447981176990178</c:v>
                </c:pt>
                <c:pt idx="26">
                  <c:v>0.830159152964558</c:v>
                </c:pt>
                <c:pt idx="27">
                  <c:v>0.3735716188340511</c:v>
                </c:pt>
                <c:pt idx="28">
                  <c:v>0.168107228475323</c:v>
                </c:pt>
                <c:pt idx="29">
                  <c:v>7.5648252813895353E-2</c:v>
                </c:pt>
                <c:pt idx="30">
                  <c:v>3.404171376625291E-2</c:v>
                </c:pt>
                <c:pt idx="31">
                  <c:v>1.5318771194813809E-2</c:v>
                </c:pt>
                <c:pt idx="32">
                  <c:v>6.8934470376662144E-3</c:v>
                </c:pt>
                <c:pt idx="33">
                  <c:v>3.1020511669497962E-3</c:v>
                </c:pt>
                <c:pt idx="34">
                  <c:v>1.3959230251274083E-3</c:v>
                </c:pt>
                <c:pt idx="35">
                  <c:v>6.2816536130733374E-4</c:v>
                </c:pt>
                <c:pt idx="36">
                  <c:v>2.8267441258830023E-4</c:v>
                </c:pt>
                <c:pt idx="37">
                  <c:v>1.2720348566473509E-4</c:v>
                </c:pt>
                <c:pt idx="38">
                  <c:v>5.7241568549130792E-5</c:v>
                </c:pt>
                <c:pt idx="39">
                  <c:v>2.5758705847108853E-5</c:v>
                </c:pt>
                <c:pt idx="40">
                  <c:v>361.48587859453602</c:v>
                </c:pt>
                <c:pt idx="41">
                  <c:v>765.14509037273842</c:v>
                </c:pt>
                <c:pt idx="42">
                  <c:v>645.55351317033092</c:v>
                </c:pt>
                <c:pt idx="43">
                  <c:v>892.97552593184628</c:v>
                </c:pt>
                <c:pt idx="44">
                  <c:v>763.32485367244919</c:v>
                </c:pt>
                <c:pt idx="45">
                  <c:v>343.49618415260215</c:v>
                </c:pt>
                <c:pt idx="46">
                  <c:v>154.57328286867099</c:v>
                </c:pt>
                <c:pt idx="47">
                  <c:v>69.557977290901931</c:v>
                </c:pt>
                <c:pt idx="48">
                  <c:v>31.301089780905873</c:v>
                </c:pt>
                <c:pt idx="49">
                  <c:v>14.085490401407643</c:v>
                </c:pt>
                <c:pt idx="50">
                  <c:v>6.3384706806334394</c:v>
                </c:pt>
                <c:pt idx="51">
                  <c:v>2.8523118062850479</c:v>
                </c:pt>
                <c:pt idx="52">
                  <c:v>1.2835403128282714</c:v>
                </c:pt>
                <c:pt idx="53">
                  <c:v>0.57759314077272217</c:v>
                </c:pt>
                <c:pt idx="54">
                  <c:v>0.25991691334772504</c:v>
                </c:pt>
                <c:pt idx="55">
                  <c:v>0.11696261100647627</c:v>
                </c:pt>
                <c:pt idx="56">
                  <c:v>5.2633174952914322E-2</c:v>
                </c:pt>
                <c:pt idx="57">
                  <c:v>2.3684928728811443E-2</c:v>
                </c:pt>
                <c:pt idx="58">
                  <c:v>1.065821792796515E-2</c:v>
                </c:pt>
                <c:pt idx="59">
                  <c:v>4.7961980675843173E-3</c:v>
                </c:pt>
                <c:pt idx="60">
                  <c:v>2.1582891304129429E-3</c:v>
                </c:pt>
                <c:pt idx="61">
                  <c:v>9.7123010868582424E-4</c:v>
                </c:pt>
                <c:pt idx="62">
                  <c:v>4.3705354890862094E-4</c:v>
                </c:pt>
                <c:pt idx="63">
                  <c:v>1.9667409700887943E-4</c:v>
                </c:pt>
                <c:pt idx="64">
                  <c:v>8.8503343653995752E-5</c:v>
                </c:pt>
                <c:pt idx="65">
                  <c:v>3.9826504644298085E-5</c:v>
                </c:pt>
                <c:pt idx="66">
                  <c:v>1.7921927089934139E-5</c:v>
                </c:pt>
                <c:pt idx="67">
                  <c:v>8.0648671904703619E-6</c:v>
                </c:pt>
                <c:pt idx="68">
                  <c:v>3.6291902357116629E-6</c:v>
                </c:pt>
                <c:pt idx="69">
                  <c:v>1.6331356060702483E-6</c:v>
                </c:pt>
                <c:pt idx="70">
                  <c:v>7.3491102273161169E-7</c:v>
                </c:pt>
                <c:pt idx="71">
                  <c:v>1204.9528903411044</c:v>
                </c:pt>
                <c:pt idx="72">
                  <c:v>1445.9434681612931</c:v>
                </c:pt>
                <c:pt idx="73">
                  <c:v>1253.151005677779</c:v>
                </c:pt>
                <c:pt idx="74">
                  <c:v>865.15617505759928</c:v>
                </c:pt>
                <c:pt idx="75">
                  <c:v>389.32027877591963</c:v>
                </c:pt>
                <c:pt idx="76">
                  <c:v>175.19412544916383</c:v>
                </c:pt>
                <c:pt idx="77">
                  <c:v>78.837356452123743</c:v>
                </c:pt>
                <c:pt idx="78">
                  <c:v>35.47681040345568</c:v>
                </c:pt>
                <c:pt idx="79">
                  <c:v>15.964564681555057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C-48F1-A01B-DF25F468678C}"/>
            </c:ext>
          </c:extLst>
        </c:ser>
        <c:ser>
          <c:idx val="4"/>
          <c:order val="4"/>
          <c:tx>
            <c:strRef>
              <c:f>'6. Modelo MMM resuelto'!$Z$8</c:f>
              <c:strCache>
                <c:ptCount val="1"/>
                <c:pt idx="0">
                  <c:v>Inversión Online_ad_20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resuelto'!$Z$9:$Z$88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433.75645396380474</c:v>
                </c:pt>
                <c:pt idx="8">
                  <c:v>303.62951777466333</c:v>
                </c:pt>
                <c:pt idx="9">
                  <c:v>260.25387237828284</c:v>
                </c:pt>
                <c:pt idx="10">
                  <c:v>52.050774475656567</c:v>
                </c:pt>
                <c:pt idx="11">
                  <c:v>19.08528397440741</c:v>
                </c:pt>
                <c:pt idx="12">
                  <c:v>12.492185874157576</c:v>
                </c:pt>
                <c:pt idx="13">
                  <c:v>1446.9074288743016</c:v>
                </c:pt>
                <c:pt idx="14">
                  <c:v>298.0566148541364</c:v>
                </c:pt>
                <c:pt idx="15">
                  <c:v>72.624016589741416</c:v>
                </c:pt>
                <c:pt idx="16">
                  <c:v>14.524803317948285</c:v>
                </c:pt>
                <c:pt idx="17">
                  <c:v>2.9049606635896574</c:v>
                </c:pt>
                <c:pt idx="18">
                  <c:v>0.58099213271793149</c:v>
                </c:pt>
                <c:pt idx="19">
                  <c:v>0.11619842654358631</c:v>
                </c:pt>
                <c:pt idx="20">
                  <c:v>1977.9526697602582</c:v>
                </c:pt>
                <c:pt idx="21">
                  <c:v>612.46876093395406</c:v>
                </c:pt>
                <c:pt idx="22">
                  <c:v>165.86939758317129</c:v>
                </c:pt>
                <c:pt idx="23">
                  <c:v>33.173879516634258</c:v>
                </c:pt>
                <c:pt idx="24">
                  <c:v>6.6347759033268519</c:v>
                </c:pt>
                <c:pt idx="25">
                  <c:v>1.3269551806653705</c:v>
                </c:pt>
                <c:pt idx="26">
                  <c:v>0.26539103613307413</c:v>
                </c:pt>
                <c:pt idx="27">
                  <c:v>5.3078207226614826E-2</c:v>
                </c:pt>
                <c:pt idx="28">
                  <c:v>1.0615641445322966E-2</c:v>
                </c:pt>
                <c:pt idx="29">
                  <c:v>2.1231282890645932E-3</c:v>
                </c:pt>
                <c:pt idx="30">
                  <c:v>4.2462565781291865E-4</c:v>
                </c:pt>
                <c:pt idx="31">
                  <c:v>8.4925131562583735E-5</c:v>
                </c:pt>
                <c:pt idx="32">
                  <c:v>1.6985026312516752E-5</c:v>
                </c:pt>
                <c:pt idx="33">
                  <c:v>3.3970052625033502E-6</c:v>
                </c:pt>
                <c:pt idx="34">
                  <c:v>6.7940105250067018E-7</c:v>
                </c:pt>
                <c:pt idx="35">
                  <c:v>1.3588021050013404E-7</c:v>
                </c:pt>
                <c:pt idx="36">
                  <c:v>195.19040431088817</c:v>
                </c:pt>
                <c:pt idx="37">
                  <c:v>1474.7719434823714</c:v>
                </c:pt>
                <c:pt idx="38">
                  <c:v>1305.6069264321395</c:v>
                </c:pt>
                <c:pt idx="39">
                  <c:v>261.12138528642788</c:v>
                </c:pt>
                <c:pt idx="40">
                  <c:v>52.224277057285576</c:v>
                </c:pt>
                <c:pt idx="41">
                  <c:v>10.444855411457116</c:v>
                </c:pt>
                <c:pt idx="42">
                  <c:v>2.0889710822914234</c:v>
                </c:pt>
                <c:pt idx="43">
                  <c:v>0.41779421645828468</c:v>
                </c:pt>
                <c:pt idx="44">
                  <c:v>8.3558843291656942E-2</c:v>
                </c:pt>
                <c:pt idx="45">
                  <c:v>1.6711768658331391E-2</c:v>
                </c:pt>
                <c:pt idx="46">
                  <c:v>3.3423537316662781E-3</c:v>
                </c:pt>
                <c:pt idx="47">
                  <c:v>6.6847074633325562E-4</c:v>
                </c:pt>
                <c:pt idx="48">
                  <c:v>1.3369414926665111E-4</c:v>
                </c:pt>
                <c:pt idx="49">
                  <c:v>2.6738829853330225E-5</c:v>
                </c:pt>
                <c:pt idx="50">
                  <c:v>5.3477659706660447E-6</c:v>
                </c:pt>
                <c:pt idx="51">
                  <c:v>1.069553194133209E-6</c:v>
                </c:pt>
                <c:pt idx="52">
                  <c:v>2.1391063882664179E-7</c:v>
                </c:pt>
                <c:pt idx="53">
                  <c:v>4.2782127765328364E-8</c:v>
                </c:pt>
                <c:pt idx="54">
                  <c:v>242.90361422828707</c:v>
                </c:pt>
                <c:pt idx="55">
                  <c:v>243.77112712936955</c:v>
                </c:pt>
                <c:pt idx="56">
                  <c:v>417.44721129510799</c:v>
                </c:pt>
                <c:pt idx="57">
                  <c:v>296.03010470128589</c:v>
                </c:pt>
                <c:pt idx="58">
                  <c:v>59.206020940257183</c:v>
                </c:pt>
                <c:pt idx="59">
                  <c:v>11.841204188051437</c:v>
                </c:pt>
                <c:pt idx="60">
                  <c:v>2.3682408376102875</c:v>
                </c:pt>
                <c:pt idx="61">
                  <c:v>0.47364816752205752</c:v>
                </c:pt>
                <c:pt idx="62">
                  <c:v>9.4729633504411506E-2</c:v>
                </c:pt>
                <c:pt idx="63">
                  <c:v>1.8945926700882302E-2</c:v>
                </c:pt>
                <c:pt idx="64">
                  <c:v>3.7891853401764604E-3</c:v>
                </c:pt>
                <c:pt idx="65">
                  <c:v>7.5783706803529216E-4</c:v>
                </c:pt>
                <c:pt idx="66">
                  <c:v>1.5156741360705845E-4</c:v>
                </c:pt>
                <c:pt idx="67">
                  <c:v>3.0313482721411691E-5</c:v>
                </c:pt>
                <c:pt idx="68">
                  <c:v>6.0626965442823378E-6</c:v>
                </c:pt>
                <c:pt idx="69">
                  <c:v>1.2125393088564677E-6</c:v>
                </c:pt>
                <c:pt idx="70">
                  <c:v>195.19040452622002</c:v>
                </c:pt>
                <c:pt idx="71">
                  <c:v>559.54582566180966</c:v>
                </c:pt>
                <c:pt idx="72">
                  <c:v>211.67314954403705</c:v>
                </c:pt>
                <c:pt idx="73">
                  <c:v>42.334629908807408</c:v>
                </c:pt>
                <c:pt idx="74">
                  <c:v>8.4669259817614826</c:v>
                </c:pt>
                <c:pt idx="75">
                  <c:v>192.54622494042638</c:v>
                </c:pt>
                <c:pt idx="76">
                  <c:v>38.509244988085278</c:v>
                </c:pt>
                <c:pt idx="77">
                  <c:v>7.7018489976170557</c:v>
                </c:pt>
                <c:pt idx="78">
                  <c:v>1.5403697995234114</c:v>
                </c:pt>
                <c:pt idx="79">
                  <c:v>0.30807395990468228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C-48F1-A01B-DF25F468678C}"/>
            </c:ext>
          </c:extLst>
        </c:ser>
        <c:ser>
          <c:idx val="5"/>
          <c:order val="5"/>
          <c:tx>
            <c:strRef>
              <c:f>'6. Modelo MMM resuelto'!$AA$8</c:f>
              <c:strCache>
                <c:ptCount val="1"/>
                <c:pt idx="0">
                  <c:v>Viajeros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resuelto'!$AA$9:$AA$88</c:f>
              <c:numCache>
                <c:formatCode>_(* #,##0.00_);_(* \(#,##0.00\);_(* "-"??_);_(@_)</c:formatCode>
                <c:ptCount val="80"/>
                <c:pt idx="0">
                  <c:v>321.44137844927423</c:v>
                </c:pt>
                <c:pt idx="1">
                  <c:v>377.64104402065846</c:v>
                </c:pt>
                <c:pt idx="2">
                  <c:v>479.90959654900297</c:v>
                </c:pt>
                <c:pt idx="3">
                  <c:v>666.97820085844899</c:v>
                </c:pt>
                <c:pt idx="4">
                  <c:v>786.1277720238453</c:v>
                </c:pt>
                <c:pt idx="5">
                  <c:v>942.82995711695128</c:v>
                </c:pt>
                <c:pt idx="6">
                  <c:v>1140.1313096265458</c:v>
                </c:pt>
                <c:pt idx="7">
                  <c:v>1254.2679803675485</c:v>
                </c:pt>
                <c:pt idx="8">
                  <c:v>995.15832654043197</c:v>
                </c:pt>
                <c:pt idx="9">
                  <c:v>743.73912322398621</c:v>
                </c:pt>
                <c:pt idx="10">
                  <c:v>403.95802884534953</c:v>
                </c:pt>
                <c:pt idx="11">
                  <c:v>366.85320949398283</c:v>
                </c:pt>
                <c:pt idx="12">
                  <c:v>328.08475095221854</c:v>
                </c:pt>
                <c:pt idx="13">
                  <c:v>385.25108356830486</c:v>
                </c:pt>
                <c:pt idx="14">
                  <c:v>511.84408739393041</c:v>
                </c:pt>
                <c:pt idx="15">
                  <c:v>684.83028311084297</c:v>
                </c:pt>
                <c:pt idx="16">
                  <c:v>780.11557737263024</c:v>
                </c:pt>
                <c:pt idx="17">
                  <c:v>954.65241270120612</c:v>
                </c:pt>
                <c:pt idx="18">
                  <c:v>1144.0461472503507</c:v>
                </c:pt>
                <c:pt idx="19">
                  <c:v>1269.1936820619951</c:v>
                </c:pt>
                <c:pt idx="20">
                  <c:v>1005.5841381846573</c:v>
                </c:pt>
                <c:pt idx="21">
                  <c:v>747.09740899771748</c:v>
                </c:pt>
                <c:pt idx="22">
                  <c:v>433.29511060216026</c:v>
                </c:pt>
                <c:pt idx="23">
                  <c:v>366.08878469872883</c:v>
                </c:pt>
                <c:pt idx="24">
                  <c:v>336.25928703021827</c:v>
                </c:pt>
                <c:pt idx="25">
                  <c:v>417.5487928543655</c:v>
                </c:pt>
                <c:pt idx="26">
                  <c:v>575.07599057145978</c:v>
                </c:pt>
                <c:pt idx="27">
                  <c:v>593.5342210760615</c:v>
                </c:pt>
                <c:pt idx="28">
                  <c:v>824.59818935589647</c:v>
                </c:pt>
                <c:pt idx="29">
                  <c:v>921.14942599719097</c:v>
                </c:pt>
                <c:pt idx="30">
                  <c:v>1149.7713306848623</c:v>
                </c:pt>
                <c:pt idx="31">
                  <c:v>1260.6299337831124</c:v>
                </c:pt>
                <c:pt idx="32">
                  <c:v>972.7639311877798</c:v>
                </c:pt>
                <c:pt idx="33">
                  <c:v>703.59627356025703</c:v>
                </c:pt>
                <c:pt idx="34">
                  <c:v>375.72321362772215</c:v>
                </c:pt>
                <c:pt idx="35">
                  <c:v>321.23547239095927</c:v>
                </c:pt>
                <c:pt idx="36">
                  <c:v>285.94551112016677</c:v>
                </c:pt>
                <c:pt idx="37">
                  <c:v>350.73387743713721</c:v>
                </c:pt>
                <c:pt idx="38">
                  <c:v>452.94504314870471</c:v>
                </c:pt>
                <c:pt idx="39">
                  <c:v>615.84928532514493</c:v>
                </c:pt>
                <c:pt idx="40">
                  <c:v>756.14578277365695</c:v>
                </c:pt>
                <c:pt idx="41">
                  <c:v>872.89135539269535</c:v>
                </c:pt>
                <c:pt idx="42">
                  <c:v>1094.7145806478784</c:v>
                </c:pt>
                <c:pt idx="43">
                  <c:v>1212.7350430533409</c:v>
                </c:pt>
                <c:pt idx="44">
                  <c:v>913.99103766679991</c:v>
                </c:pt>
                <c:pt idx="45">
                  <c:v>694.15405961433953</c:v>
                </c:pt>
                <c:pt idx="46">
                  <c:v>365.74986309534398</c:v>
                </c:pt>
                <c:pt idx="47">
                  <c:v>321.6815314788916</c:v>
                </c:pt>
                <c:pt idx="48">
                  <c:v>283.16275186979846</c:v>
                </c:pt>
                <c:pt idx="49">
                  <c:v>360.33853309828652</c:v>
                </c:pt>
                <c:pt idx="50">
                  <c:v>486.65983657163088</c:v>
                </c:pt>
                <c:pt idx="51">
                  <c:v>622.88356695097377</c:v>
                </c:pt>
                <c:pt idx="52">
                  <c:v>796.22156545191888</c:v>
                </c:pt>
                <c:pt idx="53">
                  <c:v>915.95607334450438</c:v>
                </c:pt>
                <c:pt idx="54">
                  <c:v>1166.2844257788677</c:v>
                </c:pt>
                <c:pt idx="55">
                  <c:v>1301.8304672170771</c:v>
                </c:pt>
                <c:pt idx="56">
                  <c:v>978.32100364491816</c:v>
                </c:pt>
                <c:pt idx="57">
                  <c:v>749.49226730511293</c:v>
                </c:pt>
                <c:pt idx="58">
                  <c:v>381.28329426477228</c:v>
                </c:pt>
                <c:pt idx="59">
                  <c:v>332.9121083823149</c:v>
                </c:pt>
                <c:pt idx="60">
                  <c:v>287.99508436667185</c:v>
                </c:pt>
                <c:pt idx="61">
                  <c:v>365.74970882970746</c:v>
                </c:pt>
                <c:pt idx="62">
                  <c:v>490.09683638638489</c:v>
                </c:pt>
                <c:pt idx="63">
                  <c:v>686.49426939892271</c:v>
                </c:pt>
                <c:pt idx="64">
                  <c:v>799.39130005144102</c:v>
                </c:pt>
                <c:pt idx="65">
                  <c:v>1019.4223828410243</c:v>
                </c:pt>
                <c:pt idx="66">
                  <c:v>1255.7665167604848</c:v>
                </c:pt>
                <c:pt idx="67">
                  <c:v>1375.9194316256605</c:v>
                </c:pt>
                <c:pt idx="68">
                  <c:v>1052.949704949197</c:v>
                </c:pt>
                <c:pt idx="69">
                  <c:v>763.01750698502656</c:v>
                </c:pt>
                <c:pt idx="70">
                  <c:v>377.32661208706753</c:v>
                </c:pt>
                <c:pt idx="71">
                  <c:v>329.27390761115913</c:v>
                </c:pt>
                <c:pt idx="72">
                  <c:v>292.93601987163947</c:v>
                </c:pt>
                <c:pt idx="73">
                  <c:v>362.96706527856651</c:v>
                </c:pt>
                <c:pt idx="74">
                  <c:v>483.16452434628087</c:v>
                </c:pt>
                <c:pt idx="75">
                  <c:v>663.52322909704299</c:v>
                </c:pt>
                <c:pt idx="76">
                  <c:v>803.42280106284704</c:v>
                </c:pt>
                <c:pt idx="77">
                  <c:v>1000.4248396712275</c:v>
                </c:pt>
                <c:pt idx="78">
                  <c:v>1237.4736975846174</c:v>
                </c:pt>
                <c:pt idx="79">
                  <c:v>1378.3424009115345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C-48F1-A01B-DF25F468678C}"/>
            </c:ext>
          </c:extLst>
        </c:ser>
        <c:ser>
          <c:idx val="6"/>
          <c:order val="6"/>
          <c:tx>
            <c:strRef>
              <c:f>'6. Modelo MMM resuelto'!$AB$8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resuelto'!$AB$9:$AB$88</c:f>
              <c:numCache>
                <c:formatCode>_(* #,##0.00_);_(* \(#,##0.00\);_(* "-"??_);_(@_)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1080.8890547463302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1080.8890547463302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1080.8890547463302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1080.8890547463302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1080.8890547463302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1080.8890547463302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C-48F1-A01B-DF25F468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7136"/>
        <c:axId val="153096192"/>
      </c:areaChart>
      <c:areaChart>
        <c:grouping val="stacked"/>
        <c:varyColors val="0"/>
        <c:ser>
          <c:idx val="2"/>
          <c:order val="2"/>
          <c:tx>
            <c:strRef>
              <c:f>'6. Modelo MMM resuelto'!$X$8</c:f>
              <c:strCache>
                <c:ptCount val="1"/>
                <c:pt idx="0">
                  <c:v> Precio (€/l)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resuelto'!$X$9:$X$88</c:f>
              <c:numCache>
                <c:formatCode>_(* #,##0.00_);_(* \(#,##0.00\);_(* "-"??_);_(@_)</c:formatCode>
                <c:ptCount val="80"/>
                <c:pt idx="0">
                  <c:v>-783.44128141737065</c:v>
                </c:pt>
                <c:pt idx="1">
                  <c:v>-778.99761636999358</c:v>
                </c:pt>
                <c:pt idx="2">
                  <c:v>-841.05941966412786</c:v>
                </c:pt>
                <c:pt idx="3">
                  <c:v>-844.79098511440213</c:v>
                </c:pt>
                <c:pt idx="4">
                  <c:v>-845.5042758924875</c:v>
                </c:pt>
                <c:pt idx="5">
                  <c:v>-845.81155364375911</c:v>
                </c:pt>
                <c:pt idx="6">
                  <c:v>-847.80301233212595</c:v>
                </c:pt>
                <c:pt idx="7">
                  <c:v>-850.67004841977268</c:v>
                </c:pt>
                <c:pt idx="8">
                  <c:v>-842.45659501653768</c:v>
                </c:pt>
                <c:pt idx="9">
                  <c:v>-847.78872779796689</c:v>
                </c:pt>
                <c:pt idx="10">
                  <c:v>-848.85240643515169</c:v>
                </c:pt>
                <c:pt idx="11">
                  <c:v>-856.2766452451732</c:v>
                </c:pt>
                <c:pt idx="12">
                  <c:v>-918.43476047229626</c:v>
                </c:pt>
                <c:pt idx="13">
                  <c:v>-917.42985037402309</c:v>
                </c:pt>
                <c:pt idx="14">
                  <c:v>-919.02881585670877</c:v>
                </c:pt>
                <c:pt idx="15">
                  <c:v>-919.80632527028661</c:v>
                </c:pt>
                <c:pt idx="16">
                  <c:v>-920.11803902186102</c:v>
                </c:pt>
                <c:pt idx="17">
                  <c:v>-919.336701716628</c:v>
                </c:pt>
                <c:pt idx="18">
                  <c:v>-922.46342562435689</c:v>
                </c:pt>
                <c:pt idx="19">
                  <c:v>-925.49768204427039</c:v>
                </c:pt>
                <c:pt idx="20">
                  <c:v>-919.44372070295401</c:v>
                </c:pt>
                <c:pt idx="21">
                  <c:v>-920.09726814009957</c:v>
                </c:pt>
                <c:pt idx="22">
                  <c:v>-919.00363730576294</c:v>
                </c:pt>
                <c:pt idx="23">
                  <c:v>-920.79328606165222</c:v>
                </c:pt>
                <c:pt idx="24">
                  <c:v>-942.74423375007541</c:v>
                </c:pt>
                <c:pt idx="25">
                  <c:v>-955.14765124502151</c:v>
                </c:pt>
                <c:pt idx="26">
                  <c:v>-954.47566578269038</c:v>
                </c:pt>
                <c:pt idx="27">
                  <c:v>-954.07163991672553</c:v>
                </c:pt>
                <c:pt idx="28">
                  <c:v>-872.2393460026185</c:v>
                </c:pt>
                <c:pt idx="29">
                  <c:v>-953.71229796923956</c:v>
                </c:pt>
                <c:pt idx="30">
                  <c:v>-954.52214511398779</c:v>
                </c:pt>
                <c:pt idx="31">
                  <c:v>-957.46687634961472</c:v>
                </c:pt>
                <c:pt idx="32">
                  <c:v>-953.23665721451198</c:v>
                </c:pt>
                <c:pt idx="33">
                  <c:v>-953.30607789255725</c:v>
                </c:pt>
                <c:pt idx="34">
                  <c:v>-952.76079780236648</c:v>
                </c:pt>
                <c:pt idx="35">
                  <c:v>-953.23838792351114</c:v>
                </c:pt>
                <c:pt idx="36">
                  <c:v>-975.19341293165667</c:v>
                </c:pt>
                <c:pt idx="37">
                  <c:v>-996.57819727285937</c:v>
                </c:pt>
                <c:pt idx="38">
                  <c:v>-996.00250097891831</c:v>
                </c:pt>
                <c:pt idx="39">
                  <c:v>-996.90465358385177</c:v>
                </c:pt>
                <c:pt idx="40">
                  <c:v>-997.23461423830645</c:v>
                </c:pt>
                <c:pt idx="41">
                  <c:v>-1051.8131832475699</c:v>
                </c:pt>
                <c:pt idx="42">
                  <c:v>-1119.7380481447371</c:v>
                </c:pt>
                <c:pt idx="43">
                  <c:v>-1122.6243554455573</c:v>
                </c:pt>
                <c:pt idx="44">
                  <c:v>-1118.9311842337981</c:v>
                </c:pt>
                <c:pt idx="45">
                  <c:v>-1118.3765946516862</c:v>
                </c:pt>
                <c:pt idx="46">
                  <c:v>-1118.3932556008572</c:v>
                </c:pt>
                <c:pt idx="47">
                  <c:v>-1117.9855496385956</c:v>
                </c:pt>
                <c:pt idx="48">
                  <c:v>-1141.1333273196899</c:v>
                </c:pt>
                <c:pt idx="49">
                  <c:v>-1172.8568437425386</c:v>
                </c:pt>
                <c:pt idx="50">
                  <c:v>-1172.5971265819742</c:v>
                </c:pt>
                <c:pt idx="51">
                  <c:v>-1172.7917245743577</c:v>
                </c:pt>
                <c:pt idx="52">
                  <c:v>-1171.7129248285628</c:v>
                </c:pt>
                <c:pt idx="53">
                  <c:v>-1250.3600477724669</c:v>
                </c:pt>
                <c:pt idx="54">
                  <c:v>-1267.9055415216749</c:v>
                </c:pt>
                <c:pt idx="55">
                  <c:v>-1270.3724853160638</c:v>
                </c:pt>
                <c:pt idx="56">
                  <c:v>-1266.100674053187</c:v>
                </c:pt>
                <c:pt idx="57">
                  <c:v>-1265.9232005675337</c:v>
                </c:pt>
                <c:pt idx="58">
                  <c:v>-1267.6353430146567</c:v>
                </c:pt>
                <c:pt idx="59">
                  <c:v>-1398.7899809637245</c:v>
                </c:pt>
                <c:pt idx="60">
                  <c:v>-1397.3412039517159</c:v>
                </c:pt>
                <c:pt idx="61">
                  <c:v>-1397.0607069886573</c:v>
                </c:pt>
                <c:pt idx="62">
                  <c:v>-1397.0366210715613</c:v>
                </c:pt>
                <c:pt idx="63">
                  <c:v>-1401.4504990368398</c:v>
                </c:pt>
                <c:pt idx="64">
                  <c:v>-1359.9755445537746</c:v>
                </c:pt>
                <c:pt idx="65">
                  <c:v>-1289.1153518844174</c:v>
                </c:pt>
                <c:pt idx="66">
                  <c:v>-1337.8952550606718</c:v>
                </c:pt>
                <c:pt idx="67">
                  <c:v>-1376.9908210718984</c:v>
                </c:pt>
                <c:pt idx="68">
                  <c:v>-1402.6342717856824</c:v>
                </c:pt>
                <c:pt idx="69">
                  <c:v>-1409.866237690753</c:v>
                </c:pt>
                <c:pt idx="70">
                  <c:v>-1400.4506527203962</c:v>
                </c:pt>
                <c:pt idx="71">
                  <c:v>-1397.5759440190343</c:v>
                </c:pt>
                <c:pt idx="72">
                  <c:v>-1410.6623557564735</c:v>
                </c:pt>
                <c:pt idx="73">
                  <c:v>-1404.9212233658563</c:v>
                </c:pt>
                <c:pt idx="74">
                  <c:v>-1398.0181652983392</c:v>
                </c:pt>
                <c:pt idx="75">
                  <c:v>-1512.3279389579518</c:v>
                </c:pt>
                <c:pt idx="76">
                  <c:v>-1517.3335683885421</c:v>
                </c:pt>
                <c:pt idx="77">
                  <c:v>-1513.7815545111018</c:v>
                </c:pt>
                <c:pt idx="78">
                  <c:v>-1517.0106634104252</c:v>
                </c:pt>
                <c:pt idx="79">
                  <c:v>-1517.252966565934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C-48F1-A01B-DF25F468678C}"/>
            </c:ext>
          </c:extLst>
        </c:ser>
        <c:ser>
          <c:idx val="7"/>
          <c:order val="7"/>
          <c:tx>
            <c:strRef>
              <c:f>'6. Modelo MMM resuelto'!$AC$8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resuelto'!$AC$9:$AC$88</c:f>
              <c:numCache>
                <c:formatCode>_(* #,##0.00_);_(* \(#,##0.00\);_(* "-"??_);_(@_)</c:formatCode>
                <c:ptCount val="80"/>
                <c:pt idx="0">
                  <c:v>-580.9304413600463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-580.9304413600463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-580.9304413600463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-580.9304413600463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-580.9304413600463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-580.9304413600463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-580.9304413600463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1C-48F1-A01B-DF25F468678C}"/>
            </c:ext>
          </c:extLst>
        </c:ser>
        <c:ser>
          <c:idx val="8"/>
          <c:order val="8"/>
          <c:tx>
            <c:strRef>
              <c:f>'6. Modelo MMM resuelto'!$AD$8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strRef>
              <c:f>'6. Modelo MMM resuelto'!$U$9:$U$88</c:f>
              <c:strCache>
                <c:ptCount val="80"/>
                <c:pt idx="0">
                  <c:v>Ene. Año 1</c:v>
                </c:pt>
                <c:pt idx="1">
                  <c:v>Feb. Año 1</c:v>
                </c:pt>
                <c:pt idx="2">
                  <c:v>Mar. Año 1</c:v>
                </c:pt>
                <c:pt idx="3">
                  <c:v>Abr. Año 1</c:v>
                </c:pt>
                <c:pt idx="4">
                  <c:v>May. Año 1</c:v>
                </c:pt>
                <c:pt idx="5">
                  <c:v>Jun. Año 1</c:v>
                </c:pt>
                <c:pt idx="6">
                  <c:v>Jul. Año 1</c:v>
                </c:pt>
                <c:pt idx="7">
                  <c:v>Ago. Año 1</c:v>
                </c:pt>
                <c:pt idx="8">
                  <c:v>Sep. Año 1</c:v>
                </c:pt>
                <c:pt idx="9">
                  <c:v>Oct. Año 1</c:v>
                </c:pt>
                <c:pt idx="10">
                  <c:v>Nov. Año 1</c:v>
                </c:pt>
                <c:pt idx="11">
                  <c:v>Dic. Año 1</c:v>
                </c:pt>
                <c:pt idx="12">
                  <c:v>Ene. Año 2</c:v>
                </c:pt>
                <c:pt idx="13">
                  <c:v>Feb. Año 2</c:v>
                </c:pt>
                <c:pt idx="14">
                  <c:v>Mar. Año 2</c:v>
                </c:pt>
                <c:pt idx="15">
                  <c:v>Abr. Año 2</c:v>
                </c:pt>
                <c:pt idx="16">
                  <c:v>May. Año 2</c:v>
                </c:pt>
                <c:pt idx="17">
                  <c:v>Jun. Año 2</c:v>
                </c:pt>
                <c:pt idx="18">
                  <c:v>Jul. Año 2</c:v>
                </c:pt>
                <c:pt idx="19">
                  <c:v>Ago. Año 2</c:v>
                </c:pt>
                <c:pt idx="20">
                  <c:v>Sep. Año 2</c:v>
                </c:pt>
                <c:pt idx="21">
                  <c:v>Oct. Año 2</c:v>
                </c:pt>
                <c:pt idx="22">
                  <c:v>Nov. Año 2</c:v>
                </c:pt>
                <c:pt idx="23">
                  <c:v>Dic. Año 2</c:v>
                </c:pt>
                <c:pt idx="24">
                  <c:v>Ene. Año 3</c:v>
                </c:pt>
                <c:pt idx="25">
                  <c:v>Feb. Año 3</c:v>
                </c:pt>
                <c:pt idx="26">
                  <c:v>Mar. Año 3</c:v>
                </c:pt>
                <c:pt idx="27">
                  <c:v>Abr. Año 3</c:v>
                </c:pt>
                <c:pt idx="28">
                  <c:v>May. Año 3</c:v>
                </c:pt>
                <c:pt idx="29">
                  <c:v>Jun. Año 3</c:v>
                </c:pt>
                <c:pt idx="30">
                  <c:v>Jul. Año 3</c:v>
                </c:pt>
                <c:pt idx="31">
                  <c:v>Ago. Año 3</c:v>
                </c:pt>
                <c:pt idx="32">
                  <c:v>Sep. Año 3</c:v>
                </c:pt>
                <c:pt idx="33">
                  <c:v>Oct. Año 3</c:v>
                </c:pt>
                <c:pt idx="34">
                  <c:v>Nov. Año 3</c:v>
                </c:pt>
                <c:pt idx="35">
                  <c:v>Dic. Año 3</c:v>
                </c:pt>
                <c:pt idx="36">
                  <c:v>Ene. Año 4</c:v>
                </c:pt>
                <c:pt idx="37">
                  <c:v>Feb. Año 4</c:v>
                </c:pt>
                <c:pt idx="38">
                  <c:v>Mar. Año 4</c:v>
                </c:pt>
                <c:pt idx="39">
                  <c:v>Abr. Año 4</c:v>
                </c:pt>
                <c:pt idx="40">
                  <c:v>May. Año 4</c:v>
                </c:pt>
                <c:pt idx="41">
                  <c:v>Jun. Año 4</c:v>
                </c:pt>
                <c:pt idx="42">
                  <c:v>Jul. Año 4</c:v>
                </c:pt>
                <c:pt idx="43">
                  <c:v>Ago. Año 4</c:v>
                </c:pt>
                <c:pt idx="44">
                  <c:v>Sep. Año 4</c:v>
                </c:pt>
                <c:pt idx="45">
                  <c:v>Oct. Año 4</c:v>
                </c:pt>
                <c:pt idx="46">
                  <c:v>Nov. Año 4</c:v>
                </c:pt>
                <c:pt idx="47">
                  <c:v>Dic. Año 4</c:v>
                </c:pt>
                <c:pt idx="48">
                  <c:v>Ene. Año 5</c:v>
                </c:pt>
                <c:pt idx="49">
                  <c:v>Feb. Año 5</c:v>
                </c:pt>
                <c:pt idx="50">
                  <c:v>Mar. Año 5</c:v>
                </c:pt>
                <c:pt idx="51">
                  <c:v>Abr. Año 5</c:v>
                </c:pt>
                <c:pt idx="52">
                  <c:v>May. Año 5</c:v>
                </c:pt>
                <c:pt idx="53">
                  <c:v>Jun. Año 5</c:v>
                </c:pt>
                <c:pt idx="54">
                  <c:v>Jul. Año 5</c:v>
                </c:pt>
                <c:pt idx="55">
                  <c:v>Ago. Año 5</c:v>
                </c:pt>
                <c:pt idx="56">
                  <c:v>Sep. Año 5</c:v>
                </c:pt>
                <c:pt idx="57">
                  <c:v>Oct. Año 5</c:v>
                </c:pt>
                <c:pt idx="58">
                  <c:v>Nov. Año 5</c:v>
                </c:pt>
                <c:pt idx="59">
                  <c:v>Dic. Año 5</c:v>
                </c:pt>
                <c:pt idx="60">
                  <c:v>Ene. Año 6</c:v>
                </c:pt>
                <c:pt idx="61">
                  <c:v>Feb. Año 6</c:v>
                </c:pt>
                <c:pt idx="62">
                  <c:v>Mar. Año 6</c:v>
                </c:pt>
                <c:pt idx="63">
                  <c:v>Abr. Año 6</c:v>
                </c:pt>
                <c:pt idx="64">
                  <c:v>May. Año 6</c:v>
                </c:pt>
                <c:pt idx="65">
                  <c:v>Jun. Año 6</c:v>
                </c:pt>
                <c:pt idx="66">
                  <c:v>Jul. Año 6</c:v>
                </c:pt>
                <c:pt idx="67">
                  <c:v>Ago. Año 6</c:v>
                </c:pt>
                <c:pt idx="68">
                  <c:v>Sep. Año 6</c:v>
                </c:pt>
                <c:pt idx="69">
                  <c:v>Oct. Año 6</c:v>
                </c:pt>
                <c:pt idx="70">
                  <c:v>Nov. Año 6</c:v>
                </c:pt>
                <c:pt idx="71">
                  <c:v>Dic. Año 6</c:v>
                </c:pt>
                <c:pt idx="72">
                  <c:v>Ene. Año 7</c:v>
                </c:pt>
                <c:pt idx="73">
                  <c:v>Feb. Año 7</c:v>
                </c:pt>
                <c:pt idx="74">
                  <c:v>Mar. Año 7</c:v>
                </c:pt>
                <c:pt idx="75">
                  <c:v>Abr. Año 7</c:v>
                </c:pt>
                <c:pt idx="76">
                  <c:v>May. Año 7</c:v>
                </c:pt>
                <c:pt idx="77">
                  <c:v>Jun. Año 7</c:v>
                </c:pt>
                <c:pt idx="78">
                  <c:v>Jul. Año 7</c:v>
                </c:pt>
                <c:pt idx="79">
                  <c:v>Ago. Año 7</c:v>
                </c:pt>
              </c:strCache>
            </c:strRef>
          </c:cat>
          <c:val>
            <c:numRef>
              <c:f>'6. Modelo MMM resuelto'!$AD$9:$AD$88</c:f>
              <c:numCache>
                <c:formatCode>_(* #,##0.00_);_(* \(#,##0.00\);_(* "-"??_);_(@_)</c:formatCode>
                <c:ptCount val="80"/>
                <c:pt idx="0">
                  <c:v>0</c:v>
                </c:pt>
                <c:pt idx="1">
                  <c:v>-1137.8571021642861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-1137.8571021642861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-1137.8571021642861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-1137.8571021642861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-1137.8571021642861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-1137.8571021642861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-1137.8571021642861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1C-48F1-A01B-DF25F468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33711"/>
        <c:axId val="1228909071"/>
      </c:areaChart>
      <c:catAx>
        <c:axId val="1534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53096192"/>
        <c:crosses val="autoZero"/>
        <c:auto val="1"/>
        <c:lblAlgn val="ctr"/>
        <c:lblOffset val="100"/>
        <c:noMultiLvlLbl val="0"/>
      </c:catAx>
      <c:valAx>
        <c:axId val="153096192"/>
        <c:scaling>
          <c:orientation val="minMax"/>
          <c:min val="-3000"/>
        </c:scaling>
        <c:delete val="0"/>
        <c:axPos val="l"/>
        <c:numFmt formatCode="#,##0" sourceLinked="0"/>
        <c:majorTickMark val="out"/>
        <c:minorTickMark val="none"/>
        <c:tickLblPos val="nextTo"/>
        <c:crossAx val="153467136"/>
        <c:crosses val="autoZero"/>
        <c:crossBetween val="midCat"/>
      </c:valAx>
      <c:valAx>
        <c:axId val="1228909071"/>
        <c:scaling>
          <c:orientation val="minMax"/>
          <c:max val="13000"/>
          <c:min val="-3000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562433711"/>
        <c:crosses val="max"/>
        <c:crossBetween val="midCat"/>
      </c:valAx>
      <c:catAx>
        <c:axId val="56243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8909071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1068970841119559"/>
          <c:w val="1"/>
          <c:h val="0.1505386420019415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38747</xdr:colOff>
      <xdr:row>2</xdr:row>
      <xdr:rowOff>154985</xdr:rowOff>
    </xdr:from>
    <xdr:to>
      <xdr:col>16</xdr:col>
      <xdr:colOff>762000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1641-4AAF-464E-9393-ED98C7225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38747</xdr:colOff>
      <xdr:row>18</xdr:row>
      <xdr:rowOff>154985</xdr:rowOff>
    </xdr:from>
    <xdr:to>
      <xdr:col>16</xdr:col>
      <xdr:colOff>762000</xdr:colOff>
      <xdr:row>32</xdr:row>
      <xdr:rowOff>147485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BF7CB-517D-43BB-AFED-0D09B651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38747</xdr:colOff>
      <xdr:row>35</xdr:row>
      <xdr:rowOff>154984</xdr:rowOff>
    </xdr:from>
    <xdr:to>
      <xdr:col>16</xdr:col>
      <xdr:colOff>762000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F9B3F-D5D1-41BC-AC9C-3BC34EB34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38747</xdr:colOff>
      <xdr:row>52</xdr:row>
      <xdr:rowOff>154984</xdr:rowOff>
    </xdr:from>
    <xdr:to>
      <xdr:col>16</xdr:col>
      <xdr:colOff>762000</xdr:colOff>
      <xdr:row>68</xdr:row>
      <xdr:rowOff>5167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B8F0F-7F57-4589-81C1-735B001B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38747</xdr:colOff>
      <xdr:row>70</xdr:row>
      <xdr:rowOff>154984</xdr:rowOff>
    </xdr:from>
    <xdr:to>
      <xdr:col>16</xdr:col>
      <xdr:colOff>762000</xdr:colOff>
      <xdr:row>86</xdr:row>
      <xdr:rowOff>5167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2B7F5-B929-4073-833A-44495293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29566</xdr:colOff>
      <xdr:row>13</xdr:row>
      <xdr:rowOff>136623</xdr:rowOff>
    </xdr:from>
    <xdr:to>
      <xdr:col>18</xdr:col>
      <xdr:colOff>201976</xdr:colOff>
      <xdr:row>25</xdr:row>
      <xdr:rowOff>165252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7C1D0-73A2-4F3E-BF29-7E12081A5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29566</xdr:colOff>
      <xdr:row>27</xdr:row>
      <xdr:rowOff>8092</xdr:rowOff>
    </xdr:from>
    <xdr:to>
      <xdr:col>17</xdr:col>
      <xdr:colOff>752819</xdr:colOff>
      <xdr:row>39</xdr:row>
      <xdr:rowOff>64263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74A7E-8F82-4ECE-810B-6B3BBC050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449855</xdr:colOff>
      <xdr:row>30</xdr:row>
      <xdr:rowOff>36723</xdr:rowOff>
    </xdr:from>
    <xdr:to>
      <xdr:col>17</xdr:col>
      <xdr:colOff>578385</xdr:colOff>
      <xdr:row>30</xdr:row>
      <xdr:rowOff>36723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0025253-AC6C-4D4C-A3D8-BDE0AA8B2D11}"/>
            </a:ext>
          </a:extLst>
        </xdr:cNvPr>
        <xdr:cNvCxnSpPr/>
      </xdr:nvCxnSpPr>
      <xdr:spPr>
        <a:xfrm>
          <a:off x="4874963" y="6252072"/>
          <a:ext cx="486578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706916</xdr:colOff>
      <xdr:row>15</xdr:row>
      <xdr:rowOff>119349</xdr:rowOff>
    </xdr:from>
    <xdr:to>
      <xdr:col>17</xdr:col>
      <xdr:colOff>605928</xdr:colOff>
      <xdr:row>15</xdr:row>
      <xdr:rowOff>119349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129DE10-A501-492A-8D74-3F1E878ABE6C}"/>
            </a:ext>
          </a:extLst>
        </xdr:cNvPr>
        <xdr:cNvCxnSpPr/>
      </xdr:nvCxnSpPr>
      <xdr:spPr>
        <a:xfrm>
          <a:off x="5132024" y="3580482"/>
          <a:ext cx="463626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82398</xdr:colOff>
      <xdr:row>92</xdr:row>
      <xdr:rowOff>36286</xdr:rowOff>
    </xdr:from>
    <xdr:to>
      <xdr:col>11</xdr:col>
      <xdr:colOff>687916</xdr:colOff>
      <xdr:row>117</xdr:row>
      <xdr:rowOff>17929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AB03C358-F245-4C57-8E70-81A69B150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491290</xdr:colOff>
      <xdr:row>92</xdr:row>
      <xdr:rowOff>60476</xdr:rowOff>
    </xdr:from>
    <xdr:to>
      <xdr:col>26</xdr:col>
      <xdr:colOff>50131</xdr:colOff>
      <xdr:row>117</xdr:row>
      <xdr:rowOff>60158</xdr:rowOff>
    </xdr:to>
    <xdr:graphicFrame macro="">
      <xdr:nvGraphicFramePr>
        <xdr:cNvPr id="8" name="3 Gráfico">
          <a:extLst>
            <a:ext uri="{FF2B5EF4-FFF2-40B4-BE49-F238E27FC236}">
              <a16:creationId xmlns:a16="http://schemas.microsoft.com/office/drawing/2014/main" id="{821A84C3-44E3-405D-8785-3549F45C4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671763</xdr:colOff>
      <xdr:row>92</xdr:row>
      <xdr:rowOff>58300</xdr:rowOff>
    </xdr:from>
    <xdr:to>
      <xdr:col>36</xdr:col>
      <xdr:colOff>24190</xdr:colOff>
      <xdr:row>115</xdr:row>
      <xdr:rowOff>160421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374D12-33D6-41F1-B737-F76C2120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12095</xdr:colOff>
      <xdr:row>92</xdr:row>
      <xdr:rowOff>60477</xdr:rowOff>
    </xdr:from>
    <xdr:to>
      <xdr:col>41</xdr:col>
      <xdr:colOff>888999</xdr:colOff>
      <xdr:row>107</xdr:row>
      <xdr:rowOff>96762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EAAE8F-E1A7-4BE5-B11F-1ECE5F6D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991809</xdr:colOff>
      <xdr:row>92</xdr:row>
      <xdr:rowOff>60477</xdr:rowOff>
    </xdr:from>
    <xdr:to>
      <xdr:col>44</xdr:col>
      <xdr:colOff>755952</xdr:colOff>
      <xdr:row>107</xdr:row>
      <xdr:rowOff>60476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48631E-721A-46B1-98D5-26EFFE653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60475</xdr:colOff>
      <xdr:row>92</xdr:row>
      <xdr:rowOff>60476</xdr:rowOff>
    </xdr:from>
    <xdr:to>
      <xdr:col>48</xdr:col>
      <xdr:colOff>151189</xdr:colOff>
      <xdr:row>107</xdr:row>
      <xdr:rowOff>72570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A51557-2991-4BF3-A43F-AABE209B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48</xdr:col>
      <xdr:colOff>778042</xdr:colOff>
      <xdr:row>91</xdr:row>
      <xdr:rowOff>88231</xdr:rowOff>
    </xdr:from>
    <xdr:to>
      <xdr:col>54</xdr:col>
      <xdr:colOff>763294</xdr:colOff>
      <xdr:row>109</xdr:row>
      <xdr:rowOff>176463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B05EB-82D9-462B-9FBF-9BA831C17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838316" y="17301410"/>
          <a:ext cx="4749757" cy="340894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0.292</cdr:x>
      <cdr:y>0.73164</cdr:y>
    </cdr:from>
    <cdr:to>
      <cdr:x>0.49333</cdr:x>
      <cdr:y>0.89144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9AB89-7D52-4E3F-9F9A-51FC30B2B8F9}"/>
            </a:ext>
          </a:extLst>
        </cdr:cNvPr>
        <cdr:cNvSpPr txBox="1"/>
      </cdr:nvSpPr>
      <cdr:spPr>
        <a:xfrm xmlns:a="http://schemas.openxmlformats.org/drawingml/2006/main">
          <a:off x="725261" y="2026310"/>
          <a:ext cx="500046" cy="4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67%</a:t>
          </a:r>
        </a:p>
      </cdr:txBody>
    </cdr:sp>
  </cdr:relSizeAnchor>
  <cdr:relSizeAnchor xmlns:cdr="http://schemas.openxmlformats.org/drawingml/2006/chartDrawing">
    <cdr:from>
      <cdr:x>0.53211</cdr:x>
      <cdr:y>0.73164</cdr:y>
    </cdr:from>
    <cdr:to>
      <cdr:x>0.73344</cdr:x>
      <cdr:y>0.89144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17AF6B3-C862-489E-8A08-64B025FEB9C2}"/>
            </a:ext>
          </a:extLst>
        </cdr:cNvPr>
        <cdr:cNvSpPr txBox="1"/>
      </cdr:nvSpPr>
      <cdr:spPr>
        <a:xfrm xmlns:a="http://schemas.openxmlformats.org/drawingml/2006/main">
          <a:off x="1321609" y="2026310"/>
          <a:ext cx="500046" cy="4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/>
              </a:solidFill>
            </a:rPr>
            <a:t>33%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0.29523</cdr:x>
      <cdr:y>0.7398</cdr:y>
    </cdr:from>
    <cdr:to>
      <cdr:x>0.49747</cdr:x>
      <cdr:y>0.90172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1EFE3E-47B4-46C7-BED0-613E7D6F25CF}"/>
            </a:ext>
          </a:extLst>
        </cdr:cNvPr>
        <cdr:cNvSpPr txBox="1"/>
      </cdr:nvSpPr>
      <cdr:spPr>
        <a:xfrm xmlns:a="http://schemas.openxmlformats.org/drawingml/2006/main">
          <a:off x="729974" y="2022061"/>
          <a:ext cx="500046" cy="4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63%</a:t>
          </a:r>
        </a:p>
      </cdr:txBody>
    </cdr:sp>
  </cdr:relSizeAnchor>
  <cdr:relSizeAnchor xmlns:cdr="http://schemas.openxmlformats.org/drawingml/2006/chartDrawing">
    <cdr:from>
      <cdr:x>0.53642</cdr:x>
      <cdr:y>0.7398</cdr:y>
    </cdr:from>
    <cdr:to>
      <cdr:x>0.73866</cdr:x>
      <cdr:y>0.90172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FF88B2-8C48-4151-917C-765F95246037}"/>
            </a:ext>
          </a:extLst>
        </cdr:cNvPr>
        <cdr:cNvSpPr txBox="1"/>
      </cdr:nvSpPr>
      <cdr:spPr>
        <a:xfrm xmlns:a="http://schemas.openxmlformats.org/drawingml/2006/main">
          <a:off x="1326322" y="2022061"/>
          <a:ext cx="500046" cy="4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37%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real.CONENTO\Datos%20de%20programa\Microsoft\Excel\Otras%20variables\Otras%20variables%20PRISA%20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4EB2-9767-4050-9F54-8AA57222C9DE}">
  <sheetPr>
    <tabColor theme="9"/>
  </sheetPr>
  <dimension ref="A1:H81"/>
  <sheetViews>
    <sheetView showGridLines="0" zoomScale="102" zoomScaleNormal="102" workbookViewId="0">
      <selection activeCell="K9" sqref="K9"/>
    </sheetView>
  </sheetViews>
  <sheetFormatPr defaultColWidth="11.5703125" defaultRowHeight="14.45"/>
  <cols>
    <col min="1" max="8" width="15.28515625" customWidth="1"/>
  </cols>
  <sheetData>
    <row r="1" spans="1:8" ht="45" customHeight="1">
      <c r="A1" s="38" t="s">
        <v>0</v>
      </c>
      <c r="B1" s="42" t="s">
        <v>1</v>
      </c>
      <c r="C1" s="39" t="s">
        <v>2</v>
      </c>
      <c r="D1" s="43" t="s">
        <v>3</v>
      </c>
      <c r="E1" s="44" t="s">
        <v>4</v>
      </c>
      <c r="F1" s="40" t="s">
        <v>5</v>
      </c>
      <c r="G1" s="40" t="s">
        <v>6</v>
      </c>
      <c r="H1" s="41" t="s">
        <v>7</v>
      </c>
    </row>
    <row r="2" spans="1:8">
      <c r="A2" s="25" t="s">
        <v>8</v>
      </c>
      <c r="B2" s="27">
        <v>7770.319731175643</v>
      </c>
      <c r="C2" s="45">
        <v>89.3</v>
      </c>
      <c r="D2" s="46">
        <v>8.8233333333333303E-2</v>
      </c>
      <c r="E2" s="47">
        <v>2.1553239232400476</v>
      </c>
      <c r="F2" s="48">
        <v>0</v>
      </c>
      <c r="G2" s="48">
        <v>0</v>
      </c>
      <c r="H2" s="31">
        <v>8334750</v>
      </c>
    </row>
    <row r="3" spans="1:8">
      <c r="A3" s="25" t="s">
        <v>9</v>
      </c>
      <c r="B3" s="27">
        <v>7345.786637910649</v>
      </c>
      <c r="C3" s="45">
        <v>83.941999999999993</v>
      </c>
      <c r="D3" s="46">
        <v>8.9466666666666667E-2</v>
      </c>
      <c r="E3" s="47">
        <v>2.1430989641899578</v>
      </c>
      <c r="F3" s="48">
        <v>0</v>
      </c>
      <c r="G3" s="48">
        <v>0</v>
      </c>
      <c r="H3" s="31">
        <v>9791968</v>
      </c>
    </row>
    <row r="4" spans="1:8">
      <c r="A4" s="25" t="s">
        <v>10</v>
      </c>
      <c r="B4" s="27">
        <v>9321.6089238787772</v>
      </c>
      <c r="C4" s="45">
        <v>84.834999999999994</v>
      </c>
      <c r="D4" s="46">
        <v>9.0700000000000003E-2</v>
      </c>
      <c r="E4" s="47">
        <v>2.3138370814324731</v>
      </c>
      <c r="F4" s="48">
        <v>400</v>
      </c>
      <c r="G4" s="48">
        <v>0</v>
      </c>
      <c r="H4" s="31">
        <v>12443720</v>
      </c>
    </row>
    <row r="5" spans="1:8">
      <c r="A5" s="25" t="s">
        <v>11</v>
      </c>
      <c r="B5" s="27">
        <v>9546.8340651211238</v>
      </c>
      <c r="C5" s="45">
        <v>82.156000000000006</v>
      </c>
      <c r="D5" s="46">
        <v>8.8900000000000007E-2</v>
      </c>
      <c r="E5" s="47">
        <v>2.324102984540823</v>
      </c>
      <c r="F5" s="48">
        <v>300</v>
      </c>
      <c r="G5" s="48">
        <v>0</v>
      </c>
      <c r="H5" s="31">
        <v>17294278</v>
      </c>
    </row>
    <row r="6" spans="1:8">
      <c r="A6" s="25" t="s">
        <v>12</v>
      </c>
      <c r="B6" s="27">
        <v>9715.6960370133002</v>
      </c>
      <c r="C6" s="45">
        <v>88.406999999999982</v>
      </c>
      <c r="D6" s="46">
        <v>8.7099999999999997E-2</v>
      </c>
      <c r="E6" s="47">
        <v>2.3260653175384571</v>
      </c>
      <c r="F6" s="48">
        <v>120</v>
      </c>
      <c r="G6" s="48">
        <v>0</v>
      </c>
      <c r="H6" s="31">
        <v>20383743</v>
      </c>
    </row>
    <row r="7" spans="1:8">
      <c r="A7" s="25" t="s">
        <v>13</v>
      </c>
      <c r="B7" s="27">
        <v>8731.2960568196922</v>
      </c>
      <c r="C7" s="45">
        <v>81.263000000000005</v>
      </c>
      <c r="D7" s="46">
        <v>8.5299999999999987E-2</v>
      </c>
      <c r="E7" s="47">
        <v>2.3269106688163435</v>
      </c>
      <c r="F7" s="48">
        <v>0</v>
      </c>
      <c r="G7" s="48">
        <v>0</v>
      </c>
      <c r="H7" s="31">
        <v>24446921</v>
      </c>
    </row>
    <row r="8" spans="1:8">
      <c r="A8" s="25" t="s">
        <v>14</v>
      </c>
      <c r="B8" s="27">
        <v>8857.4781238522119</v>
      </c>
      <c r="C8" s="45">
        <v>83.941999999999993</v>
      </c>
      <c r="D8" s="46">
        <v>8.4033333333333321E-2</v>
      </c>
      <c r="E8" s="47">
        <v>2.3323893672906131</v>
      </c>
      <c r="F8" s="48">
        <v>0</v>
      </c>
      <c r="G8" s="48">
        <v>0</v>
      </c>
      <c r="H8" s="31">
        <v>29562807</v>
      </c>
    </row>
    <row r="9" spans="1:8">
      <c r="A9" s="25" t="s">
        <v>15</v>
      </c>
      <c r="B9" s="27">
        <v>10543.621657815829</v>
      </c>
      <c r="C9" s="45">
        <v>89.3</v>
      </c>
      <c r="D9" s="46">
        <v>8.2766666666666669E-2</v>
      </c>
      <c r="E9" s="47">
        <v>2.3402768651989669</v>
      </c>
      <c r="F9" s="48">
        <v>0</v>
      </c>
      <c r="G9" s="48">
        <v>100</v>
      </c>
      <c r="H9" s="31">
        <v>32522291</v>
      </c>
    </row>
    <row r="10" spans="1:8">
      <c r="A10" s="25" t="s">
        <v>16</v>
      </c>
      <c r="B10" s="27">
        <v>9793.0691900555121</v>
      </c>
      <c r="C10" s="45">
        <v>88.406999999999982</v>
      </c>
      <c r="D10" s="46">
        <v>8.1500000000000003E-2</v>
      </c>
      <c r="E10" s="47">
        <v>2.3176808480725999</v>
      </c>
      <c r="F10" s="48">
        <v>0</v>
      </c>
      <c r="G10" s="48">
        <v>50</v>
      </c>
      <c r="H10" s="31">
        <v>25803759</v>
      </c>
    </row>
    <row r="11" spans="1:8">
      <c r="A11" s="25" t="s">
        <v>17</v>
      </c>
      <c r="B11" s="27">
        <v>8726.8074655660057</v>
      </c>
      <c r="C11" s="45">
        <v>85.727999999999994</v>
      </c>
      <c r="D11" s="46">
        <v>8.2000000000000017E-2</v>
      </c>
      <c r="E11" s="47">
        <v>2.3323500691339603</v>
      </c>
      <c r="F11" s="48">
        <v>0</v>
      </c>
      <c r="G11" s="48">
        <v>46</v>
      </c>
      <c r="H11" s="31">
        <v>19284635</v>
      </c>
    </row>
    <row r="12" spans="1:8">
      <c r="A12" s="25" t="s">
        <v>18</v>
      </c>
      <c r="B12" s="27">
        <v>8196.4501914970297</v>
      </c>
      <c r="C12" s="45">
        <v>86.621000000000009</v>
      </c>
      <c r="D12" s="46">
        <v>8.2500000000000004E-2</v>
      </c>
      <c r="E12" s="47">
        <v>2.3352763535508552</v>
      </c>
      <c r="F12" s="48">
        <v>0</v>
      </c>
      <c r="G12" s="48">
        <v>0</v>
      </c>
      <c r="H12" s="31">
        <v>10474349</v>
      </c>
    </row>
    <row r="13" spans="1:8">
      <c r="A13" s="25" t="s">
        <v>19</v>
      </c>
      <c r="B13" s="27">
        <v>9088.4390611908766</v>
      </c>
      <c r="C13" s="45">
        <v>84.834999999999994</v>
      </c>
      <c r="D13" s="46">
        <v>8.3000000000000004E-2</v>
      </c>
      <c r="E13" s="47">
        <v>2.3557011638061138</v>
      </c>
      <c r="F13" s="48">
        <v>0</v>
      </c>
      <c r="G13" s="48">
        <v>2</v>
      </c>
      <c r="H13" s="31">
        <v>9512247</v>
      </c>
    </row>
    <row r="14" spans="1:8">
      <c r="A14" s="25" t="s">
        <v>20</v>
      </c>
      <c r="B14" s="27">
        <v>7380.7878943316482</v>
      </c>
      <c r="C14" s="45">
        <v>82.156000000000006</v>
      </c>
      <c r="D14" s="46">
        <v>8.3566666666666678E-2</v>
      </c>
      <c r="E14" s="47">
        <v>2.5267042446370795</v>
      </c>
      <c r="F14" s="48">
        <v>0</v>
      </c>
      <c r="G14" s="48">
        <v>2</v>
      </c>
      <c r="H14" s="31">
        <v>8507008</v>
      </c>
    </row>
    <row r="15" spans="1:8">
      <c r="A15" s="25" t="s">
        <v>21</v>
      </c>
      <c r="B15" s="27">
        <v>8137.0194507319738</v>
      </c>
      <c r="C15" s="45">
        <v>86.621000000000009</v>
      </c>
      <c r="D15" s="46">
        <v>8.4133333333333338E-2</v>
      </c>
      <c r="E15" s="47">
        <v>2.5239396382436108</v>
      </c>
      <c r="F15" s="48">
        <v>0</v>
      </c>
      <c r="G15" s="48">
        <v>333</v>
      </c>
      <c r="H15" s="31">
        <v>9989291</v>
      </c>
    </row>
    <row r="16" spans="1:8">
      <c r="A16" s="25" t="s">
        <v>22</v>
      </c>
      <c r="B16" s="27">
        <v>10334.241532695751</v>
      </c>
      <c r="C16" s="45">
        <v>87.513999999999996</v>
      </c>
      <c r="D16" s="46">
        <v>8.4700000000000011E-2</v>
      </c>
      <c r="E16" s="47">
        <v>2.5283385493541317</v>
      </c>
      <c r="F16" s="48">
        <v>452</v>
      </c>
      <c r="G16" s="48">
        <v>2</v>
      </c>
      <c r="H16" s="31">
        <v>13271759</v>
      </c>
    </row>
    <row r="17" spans="1:8">
      <c r="A17" s="25" t="s">
        <v>23</v>
      </c>
      <c r="B17" s="27">
        <v>10432.710291220095</v>
      </c>
      <c r="C17" s="45">
        <v>85.727999999999994</v>
      </c>
      <c r="D17" s="46">
        <v>8.2966666666666675E-2</v>
      </c>
      <c r="E17" s="47">
        <v>2.5304775541262532</v>
      </c>
      <c r="F17" s="48">
        <v>300</v>
      </c>
      <c r="G17" s="48">
        <v>3</v>
      </c>
      <c r="H17" s="31">
        <v>17757170</v>
      </c>
    </row>
    <row r="18" spans="1:8">
      <c r="A18" s="25" t="s">
        <v>24</v>
      </c>
      <c r="B18" s="27">
        <v>9565.7208005906778</v>
      </c>
      <c r="C18" s="45">
        <v>85.727999999999994</v>
      </c>
      <c r="D18" s="46">
        <v>8.1233333333333324E-2</v>
      </c>
      <c r="E18" s="47">
        <v>2.5313351092767244</v>
      </c>
      <c r="F18" s="48">
        <v>65</v>
      </c>
      <c r="G18" s="48">
        <v>0</v>
      </c>
      <c r="H18" s="31">
        <v>20227851</v>
      </c>
    </row>
    <row r="19" spans="1:8">
      <c r="A19" s="25" t="s">
        <v>25</v>
      </c>
      <c r="B19" s="27">
        <v>10071.737219725404</v>
      </c>
      <c r="C19" s="45">
        <v>86.621000000000009</v>
      </c>
      <c r="D19" s="46">
        <v>7.9500000000000001E-2</v>
      </c>
      <c r="E19" s="47">
        <v>2.5291855735986428</v>
      </c>
      <c r="F19" s="48">
        <v>233</v>
      </c>
      <c r="G19" s="48">
        <v>0</v>
      </c>
      <c r="H19" s="31">
        <v>24753469</v>
      </c>
    </row>
    <row r="20" spans="1:8">
      <c r="A20" s="25" t="s">
        <v>26</v>
      </c>
      <c r="B20" s="27">
        <v>8942.3545376504226</v>
      </c>
      <c r="C20" s="45">
        <v>83.048999999999992</v>
      </c>
      <c r="D20" s="46">
        <v>7.9766666666666666E-2</v>
      </c>
      <c r="E20" s="47">
        <v>2.5377874982093838</v>
      </c>
      <c r="F20" s="48">
        <v>0</v>
      </c>
      <c r="G20" s="48">
        <v>0</v>
      </c>
      <c r="H20" s="31">
        <v>29664316</v>
      </c>
    </row>
    <row r="21" spans="1:8">
      <c r="A21" s="25" t="s">
        <v>27</v>
      </c>
      <c r="B21" s="27">
        <v>9573.4378827510245</v>
      </c>
      <c r="C21" s="45">
        <v>82.156000000000006</v>
      </c>
      <c r="D21" s="46">
        <v>8.0033333333333345E-2</v>
      </c>
      <c r="E21" s="47">
        <v>2.5461350356779899</v>
      </c>
      <c r="F21" s="48">
        <v>0</v>
      </c>
      <c r="G21" s="48">
        <v>0</v>
      </c>
      <c r="H21" s="31">
        <v>32909304</v>
      </c>
    </row>
    <row r="22" spans="1:8">
      <c r="A22" s="25" t="s">
        <v>28</v>
      </c>
      <c r="B22" s="27">
        <v>10693.517229414036</v>
      </c>
      <c r="C22" s="45">
        <v>85.727999999999994</v>
      </c>
      <c r="D22" s="46">
        <v>8.0299999999999996E-2</v>
      </c>
      <c r="E22" s="47">
        <v>2.5294799933425858</v>
      </c>
      <c r="F22" s="48">
        <v>0</v>
      </c>
      <c r="G22" s="48">
        <v>456</v>
      </c>
      <c r="H22" s="31">
        <v>26074093</v>
      </c>
    </row>
    <row r="23" spans="1:8">
      <c r="A23" s="25" t="s">
        <v>29</v>
      </c>
      <c r="B23" s="27">
        <v>9541.5418258574009</v>
      </c>
      <c r="C23" s="45">
        <v>87.513999999999996</v>
      </c>
      <c r="D23" s="46">
        <v>8.2199999999999995E-2</v>
      </c>
      <c r="E23" s="47">
        <v>2.5312779665406584</v>
      </c>
      <c r="F23" s="48">
        <v>0</v>
      </c>
      <c r="G23" s="48">
        <v>50</v>
      </c>
      <c r="H23" s="31">
        <v>19371713</v>
      </c>
    </row>
    <row r="24" spans="1:8">
      <c r="A24" s="25" t="s">
        <v>30</v>
      </c>
      <c r="B24" s="27">
        <v>8918.6118241485747</v>
      </c>
      <c r="C24" s="45">
        <v>86.621000000000009</v>
      </c>
      <c r="D24" s="46">
        <v>8.4100000000000008E-2</v>
      </c>
      <c r="E24" s="47">
        <v>2.5282692806871707</v>
      </c>
      <c r="F24" s="48">
        <v>0</v>
      </c>
      <c r="G24" s="48">
        <v>10</v>
      </c>
      <c r="H24" s="31">
        <v>11235039</v>
      </c>
    </row>
    <row r="25" spans="1:8">
      <c r="A25" s="25" t="s">
        <v>31</v>
      </c>
      <c r="B25" s="27">
        <v>9411.1976462026996</v>
      </c>
      <c r="C25" s="45">
        <v>86.621000000000009</v>
      </c>
      <c r="D25" s="46">
        <v>8.5999999999999993E-2</v>
      </c>
      <c r="E25" s="47">
        <v>2.5331927802132443</v>
      </c>
      <c r="F25" s="48">
        <v>0</v>
      </c>
      <c r="G25" s="48">
        <v>0</v>
      </c>
      <c r="H25" s="31">
        <v>9492426</v>
      </c>
    </row>
    <row r="26" spans="1:8">
      <c r="A26" s="25" t="s">
        <v>32</v>
      </c>
      <c r="B26" s="27">
        <v>7158.9515684621829</v>
      </c>
      <c r="C26" s="45">
        <v>83.941999999999993</v>
      </c>
      <c r="D26" s="46">
        <v>8.9433333333333337E-2</v>
      </c>
      <c r="E26" s="47">
        <v>2.5935819935631654</v>
      </c>
      <c r="F26" s="48">
        <v>0</v>
      </c>
      <c r="G26" s="48">
        <v>0</v>
      </c>
      <c r="H26" s="31">
        <v>8718968</v>
      </c>
    </row>
    <row r="27" spans="1:8">
      <c r="A27" s="25" t="s">
        <v>33</v>
      </c>
      <c r="B27" s="27">
        <v>7400.1631291114363</v>
      </c>
      <c r="C27" s="45">
        <v>89.3</v>
      </c>
      <c r="D27" s="46">
        <v>9.2866666666666667E-2</v>
      </c>
      <c r="E27" s="47">
        <v>2.6277050134893387</v>
      </c>
      <c r="F27" s="48">
        <v>0</v>
      </c>
      <c r="G27" s="48">
        <v>0</v>
      </c>
      <c r="H27" s="31">
        <v>10826748</v>
      </c>
    </row>
    <row r="28" spans="1:8">
      <c r="A28" s="25" t="s">
        <v>34</v>
      </c>
      <c r="B28" s="27">
        <v>8211.5759344522303</v>
      </c>
      <c r="C28" s="45">
        <v>87.513999999999996</v>
      </c>
      <c r="D28" s="46">
        <v>9.6300000000000011E-2</v>
      </c>
      <c r="E28" s="47">
        <v>2.6258563154727987</v>
      </c>
      <c r="F28" s="48">
        <v>0</v>
      </c>
      <c r="G28" s="48">
        <v>0</v>
      </c>
      <c r="H28" s="31">
        <v>14911318</v>
      </c>
    </row>
    <row r="29" spans="1:8">
      <c r="A29" s="25" t="s">
        <v>35</v>
      </c>
      <c r="B29" s="27">
        <v>9189.7417877875305</v>
      </c>
      <c r="C29" s="45">
        <v>89.3</v>
      </c>
      <c r="D29" s="46">
        <v>9.9000000000000005E-2</v>
      </c>
      <c r="E29" s="47">
        <v>2.624744800627747</v>
      </c>
      <c r="F29" s="48">
        <v>0</v>
      </c>
      <c r="G29" s="48">
        <v>0</v>
      </c>
      <c r="H29" s="31">
        <v>15389927</v>
      </c>
    </row>
    <row r="30" spans="1:8">
      <c r="A30" s="25" t="s">
        <v>36</v>
      </c>
      <c r="B30" s="27">
        <v>8308.1693608549467</v>
      </c>
      <c r="C30" s="45">
        <v>84.834999999999994</v>
      </c>
      <c r="D30" s="46">
        <v>0.1017</v>
      </c>
      <c r="E30" s="47">
        <v>2.3996161216186511</v>
      </c>
      <c r="F30" s="48">
        <v>0</v>
      </c>
      <c r="G30" s="48">
        <v>0</v>
      </c>
      <c r="H30" s="31">
        <v>21381254</v>
      </c>
    </row>
    <row r="31" spans="1:8">
      <c r="A31" s="25" t="s">
        <v>37</v>
      </c>
      <c r="B31" s="27">
        <v>9513.1883058752373</v>
      </c>
      <c r="C31" s="45">
        <v>89.3</v>
      </c>
      <c r="D31" s="46">
        <v>0.10439999999999999</v>
      </c>
      <c r="E31" s="47">
        <v>2.6237562156317673</v>
      </c>
      <c r="F31" s="48">
        <v>0</v>
      </c>
      <c r="G31" s="48">
        <v>0</v>
      </c>
      <c r="H31" s="31">
        <v>23884760</v>
      </c>
    </row>
    <row r="32" spans="1:8">
      <c r="A32" s="25" t="s">
        <v>38</v>
      </c>
      <c r="B32" s="27">
        <v>8325.1813644565336</v>
      </c>
      <c r="C32" s="45">
        <v>83.941999999999993</v>
      </c>
      <c r="D32" s="46">
        <v>0.10736666666666667</v>
      </c>
      <c r="E32" s="47">
        <v>2.6259841846788996</v>
      </c>
      <c r="F32" s="48">
        <v>0</v>
      </c>
      <c r="G32" s="48">
        <v>0</v>
      </c>
      <c r="H32" s="31">
        <v>29812766</v>
      </c>
    </row>
    <row r="33" spans="1:8">
      <c r="A33" s="25" t="s">
        <v>39</v>
      </c>
      <c r="B33" s="27">
        <v>9366.3365839547496</v>
      </c>
      <c r="C33" s="45">
        <v>88.406999999999982</v>
      </c>
      <c r="D33" s="46">
        <v>0.11033333333333334</v>
      </c>
      <c r="E33" s="47">
        <v>2.6340854295714031</v>
      </c>
      <c r="F33" s="48">
        <v>0</v>
      </c>
      <c r="G33" s="48">
        <v>0</v>
      </c>
      <c r="H33" s="31">
        <v>32687252</v>
      </c>
    </row>
    <row r="34" spans="1:8">
      <c r="A34" s="25" t="s">
        <v>40</v>
      </c>
      <c r="B34" s="27">
        <v>8089.383137780037</v>
      </c>
      <c r="C34" s="45">
        <v>80.37</v>
      </c>
      <c r="D34" s="46">
        <v>0.1133</v>
      </c>
      <c r="E34" s="47">
        <v>2.6224476811929418</v>
      </c>
      <c r="F34" s="48">
        <v>0</v>
      </c>
      <c r="G34" s="48">
        <v>0</v>
      </c>
      <c r="H34" s="31">
        <v>25223088</v>
      </c>
    </row>
    <row r="35" spans="1:8">
      <c r="A35" s="25" t="s">
        <v>41</v>
      </c>
      <c r="B35" s="27">
        <v>8665.2504053006232</v>
      </c>
      <c r="C35" s="45">
        <v>85.727999999999994</v>
      </c>
      <c r="D35" s="46">
        <v>0.12189999999999999</v>
      </c>
      <c r="E35" s="47">
        <v>2.6226386642974928</v>
      </c>
      <c r="F35" s="48">
        <v>0</v>
      </c>
      <c r="G35" s="48">
        <v>0</v>
      </c>
      <c r="H35" s="31">
        <v>18243759</v>
      </c>
    </row>
    <row r="36" spans="1:8">
      <c r="A36" s="25" t="s">
        <v>42</v>
      </c>
      <c r="B36" s="27">
        <v>7405.3060301096912</v>
      </c>
      <c r="C36" s="45">
        <v>82.156000000000006</v>
      </c>
      <c r="D36" s="46">
        <v>0.1305</v>
      </c>
      <c r="E36" s="47">
        <v>2.6211385452060805</v>
      </c>
      <c r="F36" s="48">
        <v>0</v>
      </c>
      <c r="G36" s="48">
        <v>0</v>
      </c>
      <c r="H36" s="31">
        <v>9742240</v>
      </c>
    </row>
    <row r="37" spans="1:8">
      <c r="A37" s="25" t="s">
        <v>43</v>
      </c>
      <c r="B37" s="27">
        <v>9539.362917646371</v>
      </c>
      <c r="C37" s="45">
        <v>87.513999999999996</v>
      </c>
      <c r="D37" s="46">
        <v>0.1391</v>
      </c>
      <c r="E37" s="47">
        <v>2.6224524425434073</v>
      </c>
      <c r="F37" s="48">
        <v>0</v>
      </c>
      <c r="G37" s="48">
        <v>0</v>
      </c>
      <c r="H37" s="31">
        <v>8329411</v>
      </c>
    </row>
    <row r="38" spans="1:8">
      <c r="A38" s="25" t="s">
        <v>44</v>
      </c>
      <c r="B38" s="27">
        <v>7945.5663447953266</v>
      </c>
      <c r="C38" s="45">
        <v>80.37</v>
      </c>
      <c r="D38" s="46">
        <v>0.15060000000000001</v>
      </c>
      <c r="E38" s="47">
        <v>2.6828528730004031</v>
      </c>
      <c r="F38" s="48">
        <v>0</v>
      </c>
      <c r="G38" s="48">
        <v>45</v>
      </c>
      <c r="H38" s="31">
        <v>7414367</v>
      </c>
    </row>
    <row r="39" spans="1:8">
      <c r="A39" s="25" t="s">
        <v>45</v>
      </c>
      <c r="B39" s="27">
        <v>9085.1071171915264</v>
      </c>
      <c r="C39" s="45">
        <v>87.513999999999996</v>
      </c>
      <c r="D39" s="46">
        <v>0.16210000000000002</v>
      </c>
      <c r="E39" s="47">
        <v>2.7416845153674445</v>
      </c>
      <c r="F39" s="48">
        <v>0</v>
      </c>
      <c r="G39" s="48">
        <v>331</v>
      </c>
      <c r="H39" s="31">
        <v>9094284</v>
      </c>
    </row>
    <row r="40" spans="1:8">
      <c r="A40" s="25" t="s">
        <v>46</v>
      </c>
      <c r="B40" s="27">
        <v>9490.5397163997422</v>
      </c>
      <c r="C40" s="45">
        <v>83.048999999999992</v>
      </c>
      <c r="D40" s="46">
        <v>0.1736</v>
      </c>
      <c r="E40" s="47">
        <v>2.7401007183117074</v>
      </c>
      <c r="F40" s="48">
        <v>0</v>
      </c>
      <c r="G40" s="48">
        <v>233</v>
      </c>
      <c r="H40" s="31">
        <v>11744548</v>
      </c>
    </row>
    <row r="41" spans="1:8">
      <c r="A41" s="25" t="s">
        <v>47</v>
      </c>
      <c r="B41" s="27">
        <v>8699.5229594778684</v>
      </c>
      <c r="C41" s="45">
        <v>85.727999999999994</v>
      </c>
      <c r="D41" s="46">
        <v>0.17546666666666666</v>
      </c>
      <c r="E41" s="47">
        <v>2.7425826287470478</v>
      </c>
      <c r="F41" s="48">
        <v>0</v>
      </c>
      <c r="G41" s="48">
        <v>0</v>
      </c>
      <c r="H41" s="31">
        <v>15968541</v>
      </c>
    </row>
    <row r="42" spans="1:8">
      <c r="A42" s="25" t="s">
        <v>48</v>
      </c>
      <c r="B42" s="27">
        <v>8792.2906176693195</v>
      </c>
      <c r="C42" s="45">
        <v>81.263000000000005</v>
      </c>
      <c r="D42" s="46">
        <v>0.17733333333333334</v>
      </c>
      <c r="E42" s="47">
        <v>2.7434903829197506</v>
      </c>
      <c r="F42" s="48">
        <v>120</v>
      </c>
      <c r="G42" s="48">
        <v>0</v>
      </c>
      <c r="H42" s="31">
        <v>19606331</v>
      </c>
    </row>
    <row r="43" spans="1:8">
      <c r="A43" s="25" t="s">
        <v>49</v>
      </c>
      <c r="B43" s="27">
        <v>8994.9543934693083</v>
      </c>
      <c r="C43" s="45">
        <v>80.37</v>
      </c>
      <c r="D43" s="46">
        <v>0.17920000000000003</v>
      </c>
      <c r="E43" s="47">
        <v>2.8936413875605242</v>
      </c>
      <c r="F43" s="48">
        <v>200</v>
      </c>
      <c r="G43" s="48">
        <v>0</v>
      </c>
      <c r="H43" s="31">
        <v>22633462</v>
      </c>
    </row>
    <row r="44" spans="1:8">
      <c r="A44" s="25" t="s">
        <v>50</v>
      </c>
      <c r="B44" s="27">
        <v>8770.9068437400219</v>
      </c>
      <c r="C44" s="45">
        <v>81.263000000000005</v>
      </c>
      <c r="D44" s="46">
        <v>0.17923333333333336</v>
      </c>
      <c r="E44" s="47">
        <v>3.0805093632061933</v>
      </c>
      <c r="F44" s="48">
        <v>100</v>
      </c>
      <c r="G44" s="48">
        <v>0</v>
      </c>
      <c r="H44" s="31">
        <v>28385183</v>
      </c>
    </row>
    <row r="45" spans="1:8">
      <c r="A45" s="25" t="s">
        <v>51</v>
      </c>
      <c r="B45" s="27">
        <v>9971.9914746206068</v>
      </c>
      <c r="C45" s="45">
        <v>88.406999999999982</v>
      </c>
      <c r="D45" s="46">
        <v>0.17926666666666666</v>
      </c>
      <c r="E45" s="47">
        <v>3.0884498781150138</v>
      </c>
      <c r="F45" s="48">
        <v>200</v>
      </c>
      <c r="G45" s="48">
        <v>0</v>
      </c>
      <c r="H45" s="31">
        <v>31445371</v>
      </c>
    </row>
    <row r="46" spans="1:8">
      <c r="A46" s="25" t="s">
        <v>52</v>
      </c>
      <c r="B46" s="27">
        <v>8936.3871377260075</v>
      </c>
      <c r="C46" s="45">
        <v>80.37</v>
      </c>
      <c r="D46" s="46">
        <v>0.17929999999999999</v>
      </c>
      <c r="E46" s="47">
        <v>3.0782896013283154</v>
      </c>
      <c r="F46" s="48">
        <v>120</v>
      </c>
      <c r="G46" s="48">
        <v>0</v>
      </c>
      <c r="H46" s="31">
        <v>23699148</v>
      </c>
    </row>
    <row r="47" spans="1:8">
      <c r="A47" s="25" t="s">
        <v>53</v>
      </c>
      <c r="B47" s="27">
        <v>8223.3100978062139</v>
      </c>
      <c r="C47" s="45">
        <v>80.37</v>
      </c>
      <c r="D47" s="46">
        <v>0.18230000000000002</v>
      </c>
      <c r="E47" s="47">
        <v>3.0767638709101495</v>
      </c>
      <c r="F47" s="48">
        <v>0</v>
      </c>
      <c r="G47" s="48">
        <v>0</v>
      </c>
      <c r="H47" s="31">
        <v>17998929</v>
      </c>
    </row>
    <row r="48" spans="1:8">
      <c r="A48" s="25" t="s">
        <v>54</v>
      </c>
      <c r="B48" s="27">
        <v>8132.4280692829934</v>
      </c>
      <c r="C48" s="45">
        <v>83.048999999999992</v>
      </c>
      <c r="D48" s="46">
        <v>0.18529999999999996</v>
      </c>
      <c r="E48" s="47">
        <v>3.076809706817937</v>
      </c>
      <c r="F48" s="48">
        <v>0</v>
      </c>
      <c r="G48" s="48">
        <v>0</v>
      </c>
      <c r="H48" s="31">
        <v>9483638</v>
      </c>
    </row>
    <row r="49" spans="1:8">
      <c r="A49" s="25" t="s">
        <v>55</v>
      </c>
      <c r="B49" s="27">
        <v>9514.9662405968447</v>
      </c>
      <c r="C49" s="45">
        <v>84.834999999999994</v>
      </c>
      <c r="D49" s="46">
        <v>0.1883</v>
      </c>
      <c r="E49" s="47">
        <v>3.0756880676664737</v>
      </c>
      <c r="F49" s="48">
        <v>0</v>
      </c>
      <c r="G49" s="48">
        <v>0</v>
      </c>
      <c r="H49" s="31">
        <v>8340977</v>
      </c>
    </row>
    <row r="50" spans="1:8">
      <c r="A50" s="25" t="s">
        <v>56</v>
      </c>
      <c r="B50" s="27">
        <v>7272.3048186599299</v>
      </c>
      <c r="C50" s="45">
        <v>83.941999999999993</v>
      </c>
      <c r="D50" s="46">
        <v>0.19236666666666666</v>
      </c>
      <c r="E50" s="47">
        <v>3.1393698778917969</v>
      </c>
      <c r="F50" s="48">
        <v>0</v>
      </c>
      <c r="G50" s="48">
        <v>0</v>
      </c>
      <c r="H50" s="31">
        <v>7342212</v>
      </c>
    </row>
    <row r="51" spans="1:8">
      <c r="A51" s="25" t="s">
        <v>57</v>
      </c>
      <c r="B51" s="27">
        <v>6864.9811187401237</v>
      </c>
      <c r="C51" s="45">
        <v>83.048999999999992</v>
      </c>
      <c r="D51" s="46">
        <v>0.19643333333333335</v>
      </c>
      <c r="E51" s="47">
        <v>3.2266443877973305</v>
      </c>
      <c r="F51" s="48">
        <v>0</v>
      </c>
      <c r="G51" s="48">
        <v>0</v>
      </c>
      <c r="H51" s="31">
        <v>9343326</v>
      </c>
    </row>
    <row r="52" spans="1:8">
      <c r="A52" s="25" t="s">
        <v>58</v>
      </c>
      <c r="B52" s="27">
        <v>7966.9752783453168</v>
      </c>
      <c r="C52" s="45">
        <v>83.941999999999993</v>
      </c>
      <c r="D52" s="46">
        <v>0.20050000000000001</v>
      </c>
      <c r="E52" s="47">
        <v>3.2259298803763943</v>
      </c>
      <c r="F52" s="48">
        <v>0</v>
      </c>
      <c r="G52" s="48">
        <v>0</v>
      </c>
      <c r="H52" s="31">
        <v>12618749</v>
      </c>
    </row>
    <row r="53" spans="1:8">
      <c r="A53" s="25" t="s">
        <v>59</v>
      </c>
      <c r="B53" s="27">
        <v>9001.9487314310063</v>
      </c>
      <c r="C53" s="45">
        <v>88.406999999999982</v>
      </c>
      <c r="D53" s="46">
        <v>0.20063333333333333</v>
      </c>
      <c r="E53" s="47">
        <v>3.2264652385689572</v>
      </c>
      <c r="F53" s="48">
        <v>0</v>
      </c>
      <c r="G53" s="48">
        <v>0</v>
      </c>
      <c r="H53" s="31">
        <v>16150935</v>
      </c>
    </row>
    <row r="54" spans="1:8">
      <c r="A54" s="25" t="s">
        <v>60</v>
      </c>
      <c r="B54" s="27">
        <v>8680.0947313617544</v>
      </c>
      <c r="C54" s="45">
        <v>86.621000000000009</v>
      </c>
      <c r="D54" s="46">
        <v>0.20076666666666668</v>
      </c>
      <c r="E54" s="47">
        <v>3.2234973544969172</v>
      </c>
      <c r="F54" s="48">
        <v>0</v>
      </c>
      <c r="G54" s="48">
        <v>0</v>
      </c>
      <c r="H54" s="31">
        <v>20645468</v>
      </c>
    </row>
    <row r="55" spans="1:8">
      <c r="A55" s="25" t="s">
        <v>61</v>
      </c>
      <c r="B55" s="27">
        <v>6890.3819169259768</v>
      </c>
      <c r="C55" s="45">
        <v>62.956499999999991</v>
      </c>
      <c r="D55" s="46">
        <v>0.2009</v>
      </c>
      <c r="E55" s="47">
        <v>3.4398633152851046</v>
      </c>
      <c r="F55" s="48">
        <v>0</v>
      </c>
      <c r="G55" s="48">
        <v>0</v>
      </c>
      <c r="H55" s="31">
        <v>23750100</v>
      </c>
    </row>
    <row r="56" spans="1:8">
      <c r="A56" s="25" t="s">
        <v>62</v>
      </c>
      <c r="B56" s="27">
        <v>6562.880675361117</v>
      </c>
      <c r="C56" s="45">
        <v>60.277500000000003</v>
      </c>
      <c r="D56" s="46">
        <v>0.19989999999999999</v>
      </c>
      <c r="E56" s="47">
        <v>3.4881326920969964</v>
      </c>
      <c r="F56" s="48">
        <v>0</v>
      </c>
      <c r="G56" s="48">
        <v>56</v>
      </c>
      <c r="H56" s="31">
        <v>30240939</v>
      </c>
    </row>
    <row r="57" spans="1:8">
      <c r="A57" s="25" t="s">
        <v>63</v>
      </c>
      <c r="B57" s="27">
        <v>7622.4380619492458</v>
      </c>
      <c r="C57" s="45">
        <v>63.626249999999999</v>
      </c>
      <c r="D57" s="46">
        <v>0.19889999999999999</v>
      </c>
      <c r="E57" s="47">
        <v>3.4949194968052137</v>
      </c>
      <c r="F57" s="48">
        <v>0</v>
      </c>
      <c r="G57" s="48">
        <v>45</v>
      </c>
      <c r="H57" s="31">
        <v>33755553</v>
      </c>
    </row>
    <row r="58" spans="1:8">
      <c r="A58" s="25" t="s">
        <v>64</v>
      </c>
      <c r="B58" s="27">
        <v>6536.3177444428684</v>
      </c>
      <c r="C58" s="45">
        <v>60.947250000000004</v>
      </c>
      <c r="D58" s="46">
        <v>0.19789999999999999</v>
      </c>
      <c r="E58" s="47">
        <v>3.4831673243976176</v>
      </c>
      <c r="F58" s="48">
        <v>0</v>
      </c>
      <c r="G58" s="48">
        <v>85</v>
      </c>
      <c r="H58" s="31">
        <v>25367179</v>
      </c>
    </row>
    <row r="59" spans="1:8">
      <c r="A59" s="25" t="s">
        <v>65</v>
      </c>
      <c r="B59" s="27">
        <v>7175.0900960569825</v>
      </c>
      <c r="C59" s="45">
        <v>66.305249999999987</v>
      </c>
      <c r="D59" s="46">
        <v>0.19969999999999999</v>
      </c>
      <c r="E59" s="47">
        <v>3.4826790774052236</v>
      </c>
      <c r="F59" s="48">
        <v>0</v>
      </c>
      <c r="G59" s="48">
        <v>49</v>
      </c>
      <c r="H59" s="31">
        <v>19433810</v>
      </c>
    </row>
    <row r="60" spans="1:8">
      <c r="A60" s="25" t="s">
        <v>66</v>
      </c>
      <c r="B60" s="27">
        <v>5628.4828769675187</v>
      </c>
      <c r="C60" s="45">
        <v>62.956499999999991</v>
      </c>
      <c r="D60" s="46">
        <v>0.20149999999999998</v>
      </c>
      <c r="E60" s="47">
        <v>3.4873893494623744</v>
      </c>
      <c r="F60" s="48">
        <v>0</v>
      </c>
      <c r="G60" s="48">
        <v>0</v>
      </c>
      <c r="H60" s="31">
        <v>9886409</v>
      </c>
    </row>
    <row r="61" spans="1:8">
      <c r="A61" s="25" t="s">
        <v>67</v>
      </c>
      <c r="B61" s="27">
        <v>6647.5615685776756</v>
      </c>
      <c r="C61" s="45">
        <v>62.286749999999998</v>
      </c>
      <c r="D61" s="46">
        <v>0.20329999999999998</v>
      </c>
      <c r="E61" s="47">
        <v>3.848208641884773</v>
      </c>
      <c r="F61" s="48">
        <v>0</v>
      </c>
      <c r="G61" s="48">
        <v>0</v>
      </c>
      <c r="H61" s="31">
        <v>8632178</v>
      </c>
    </row>
    <row r="62" spans="1:8">
      <c r="A62" s="25" t="s">
        <v>68</v>
      </c>
      <c r="B62" s="27">
        <v>4739.6938907763806</v>
      </c>
      <c r="C62" s="45">
        <v>60.277500000000003</v>
      </c>
      <c r="D62" s="46">
        <v>0.20649999999999999</v>
      </c>
      <c r="E62" s="47">
        <v>3.844222914010218</v>
      </c>
      <c r="F62" s="48">
        <v>0</v>
      </c>
      <c r="G62" s="48">
        <v>0</v>
      </c>
      <c r="H62" s="31">
        <v>7467511</v>
      </c>
    </row>
    <row r="63" spans="1:8">
      <c r="A63" s="25" t="s">
        <v>69</v>
      </c>
      <c r="B63" s="27">
        <v>4728.320245951275</v>
      </c>
      <c r="C63" s="45">
        <v>66.305249999999987</v>
      </c>
      <c r="D63" s="46">
        <v>0.2097</v>
      </c>
      <c r="E63" s="47">
        <v>3.843451239311404</v>
      </c>
      <c r="F63" s="48">
        <v>0</v>
      </c>
      <c r="G63" s="48">
        <v>0</v>
      </c>
      <c r="H63" s="31">
        <v>9483634</v>
      </c>
    </row>
    <row r="64" spans="1:8">
      <c r="A64" s="25" t="s">
        <v>70</v>
      </c>
      <c r="B64" s="27">
        <v>5904.3773362591373</v>
      </c>
      <c r="C64" s="45">
        <v>60.947250000000004</v>
      </c>
      <c r="D64" s="46">
        <v>0.21289999999999998</v>
      </c>
      <c r="E64" s="47">
        <v>3.8433849765874943</v>
      </c>
      <c r="F64" s="48">
        <v>0</v>
      </c>
      <c r="G64" s="48">
        <v>0</v>
      </c>
      <c r="H64" s="31">
        <v>12707868</v>
      </c>
    </row>
    <row r="65" spans="1:8">
      <c r="A65" s="25" t="s">
        <v>71</v>
      </c>
      <c r="B65" s="27">
        <v>6187.5344288785982</v>
      </c>
      <c r="C65" s="45">
        <v>62.956499999999991</v>
      </c>
      <c r="D65" s="46">
        <v>0.21156666666666665</v>
      </c>
      <c r="E65" s="47">
        <v>3.8555279884487219</v>
      </c>
      <c r="F65" s="48">
        <v>0</v>
      </c>
      <c r="G65" s="48">
        <v>0</v>
      </c>
      <c r="H65" s="31">
        <v>17800316</v>
      </c>
    </row>
    <row r="66" spans="1:8">
      <c r="A66" s="25" t="s">
        <v>72</v>
      </c>
      <c r="B66" s="27">
        <v>6421.8790775392745</v>
      </c>
      <c r="C66" s="45">
        <v>66.974999999999994</v>
      </c>
      <c r="D66" s="46">
        <v>0.21023333333333333</v>
      </c>
      <c r="E66" s="47">
        <v>3.7414263145480082</v>
      </c>
      <c r="F66" s="48">
        <v>0</v>
      </c>
      <c r="G66" s="48">
        <v>0</v>
      </c>
      <c r="H66" s="31">
        <v>20727657</v>
      </c>
    </row>
    <row r="67" spans="1:8">
      <c r="A67" s="25" t="s">
        <v>73</v>
      </c>
      <c r="B67" s="27">
        <v>6603.1397516231755</v>
      </c>
      <c r="C67" s="45">
        <v>62.956499999999991</v>
      </c>
      <c r="D67" s="46">
        <v>0.2089</v>
      </c>
      <c r="E67" s="47">
        <v>3.5464829638614606</v>
      </c>
      <c r="F67" s="48">
        <v>0</v>
      </c>
      <c r="G67" s="48">
        <v>0</v>
      </c>
      <c r="H67" s="31">
        <v>26432909</v>
      </c>
    </row>
    <row r="68" spans="1:8">
      <c r="A68" s="25" t="s">
        <v>74</v>
      </c>
      <c r="B68" s="27">
        <v>6861.7473449870276</v>
      </c>
      <c r="C68" s="45">
        <v>62.286749999999998</v>
      </c>
      <c r="D68" s="46">
        <v>0.21100000000000002</v>
      </c>
      <c r="E68" s="47">
        <v>3.6806812691880646</v>
      </c>
      <c r="F68" s="48">
        <v>0</v>
      </c>
      <c r="G68" s="48">
        <v>0</v>
      </c>
      <c r="H68" s="31">
        <v>32561147</v>
      </c>
    </row>
    <row r="69" spans="1:8">
      <c r="A69" s="25" t="s">
        <v>75</v>
      </c>
      <c r="B69" s="27">
        <v>6754.8718964731679</v>
      </c>
      <c r="C69" s="45">
        <v>65.635499999999993</v>
      </c>
      <c r="D69" s="46">
        <v>0.21309999999999998</v>
      </c>
      <c r="E69" s="47">
        <v>3.7882370116735267</v>
      </c>
      <c r="F69" s="48">
        <v>0</v>
      </c>
      <c r="G69" s="48">
        <v>0</v>
      </c>
      <c r="H69" s="31">
        <v>35676628</v>
      </c>
    </row>
    <row r="70" spans="1:8">
      <c r="A70" s="25" t="s">
        <v>76</v>
      </c>
      <c r="B70" s="27">
        <v>6887.3786054188731</v>
      </c>
      <c r="C70" s="45">
        <v>64.295999999999992</v>
      </c>
      <c r="D70" s="46">
        <v>0.2152</v>
      </c>
      <c r="E70" s="47">
        <v>3.8587846635637275</v>
      </c>
      <c r="F70" s="48">
        <v>0</v>
      </c>
      <c r="G70" s="48">
        <v>0</v>
      </c>
      <c r="H70" s="31">
        <v>27302249</v>
      </c>
    </row>
    <row r="71" spans="1:8">
      <c r="A71" s="25" t="s">
        <v>77</v>
      </c>
      <c r="B71" s="27">
        <v>6903.600453307442</v>
      </c>
      <c r="C71" s="45">
        <v>65.635499999999993</v>
      </c>
      <c r="D71" s="46">
        <v>0.21963333333333335</v>
      </c>
      <c r="E71" s="47">
        <v>3.8786805121703463</v>
      </c>
      <c r="F71" s="48">
        <v>0</v>
      </c>
      <c r="G71" s="48">
        <v>0</v>
      </c>
      <c r="H71" s="31">
        <v>19784510</v>
      </c>
    </row>
    <row r="72" spans="1:8">
      <c r="A72" s="25" t="s">
        <v>78</v>
      </c>
      <c r="B72" s="27">
        <v>5834.5732897812095</v>
      </c>
      <c r="C72" s="45">
        <v>62.286749999999998</v>
      </c>
      <c r="D72" s="46">
        <v>0.22406666666666666</v>
      </c>
      <c r="E72" s="47">
        <v>3.8527773130164862</v>
      </c>
      <c r="F72" s="48">
        <v>0</v>
      </c>
      <c r="G72" s="48">
        <v>45</v>
      </c>
      <c r="H72" s="31">
        <v>9783815</v>
      </c>
    </row>
    <row r="73" spans="1:8">
      <c r="A73" s="25" t="s">
        <v>79</v>
      </c>
      <c r="B73" s="27">
        <v>8630.8559703047904</v>
      </c>
      <c r="C73" s="45">
        <v>63.626249999999999</v>
      </c>
      <c r="D73" s="46">
        <v>0.22850000000000001</v>
      </c>
      <c r="E73" s="47">
        <v>3.8448687069941148</v>
      </c>
      <c r="F73" s="48">
        <v>400</v>
      </c>
      <c r="G73" s="48">
        <v>120</v>
      </c>
      <c r="H73" s="31">
        <v>8537842</v>
      </c>
    </row>
    <row r="74" spans="1:8">
      <c r="A74" s="25" t="s">
        <v>80</v>
      </c>
      <c r="B74" s="27">
        <v>6960.7265883036753</v>
      </c>
      <c r="C74" s="45">
        <v>64.965750000000014</v>
      </c>
      <c r="D74" s="46">
        <v>0.23380000000000004</v>
      </c>
      <c r="E74" s="47">
        <v>3.8808707111724545</v>
      </c>
      <c r="F74" s="48">
        <v>300</v>
      </c>
      <c r="G74" s="48">
        <v>23</v>
      </c>
      <c r="H74" s="31">
        <v>7595626</v>
      </c>
    </row>
    <row r="75" spans="1:8">
      <c r="A75" s="25" t="s">
        <v>81</v>
      </c>
      <c r="B75" s="27">
        <v>5862.1558611341798</v>
      </c>
      <c r="C75" s="45">
        <v>60.947250000000004</v>
      </c>
      <c r="D75" s="46">
        <v>0.23910000000000001</v>
      </c>
      <c r="E75" s="47">
        <v>3.8650762920098609</v>
      </c>
      <c r="F75" s="48">
        <v>200</v>
      </c>
      <c r="G75" s="48">
        <v>0</v>
      </c>
      <c r="H75" s="31">
        <v>9411482</v>
      </c>
    </row>
    <row r="76" spans="1:8">
      <c r="A76" s="25" t="s">
        <v>82</v>
      </c>
      <c r="B76" s="27">
        <v>7671.2530492513151</v>
      </c>
      <c r="C76" s="45">
        <v>66.974999999999994</v>
      </c>
      <c r="D76" s="46">
        <v>0.24440000000000001</v>
      </c>
      <c r="E76" s="47">
        <v>3.8460853011732312</v>
      </c>
      <c r="F76" s="48">
        <v>100</v>
      </c>
      <c r="G76" s="48">
        <v>0</v>
      </c>
      <c r="H76" s="31">
        <v>12528118</v>
      </c>
    </row>
    <row r="77" spans="1:8">
      <c r="A77" s="25" t="s">
        <v>83</v>
      </c>
      <c r="B77" s="27">
        <v>6525.3902862649056</v>
      </c>
      <c r="C77" s="45">
        <v>64.965750000000014</v>
      </c>
      <c r="D77" s="46">
        <v>0.24503333333333333</v>
      </c>
      <c r="E77" s="47">
        <v>4.1605627172509072</v>
      </c>
      <c r="F77" s="48">
        <v>0</v>
      </c>
      <c r="G77" s="48">
        <v>44</v>
      </c>
      <c r="H77" s="31">
        <v>17204693</v>
      </c>
    </row>
    <row r="78" spans="1:8">
      <c r="A78" s="25" t="s">
        <v>84</v>
      </c>
      <c r="B78" s="27">
        <v>7144.7489757718768</v>
      </c>
      <c r="C78" s="45">
        <v>66.974999999999994</v>
      </c>
      <c r="D78" s="46">
        <v>0.24566666666666667</v>
      </c>
      <c r="E78" s="47">
        <v>4.1743336955214252</v>
      </c>
      <c r="F78" s="48">
        <v>0</v>
      </c>
      <c r="G78" s="48">
        <v>0</v>
      </c>
      <c r="H78" s="31">
        <v>20832191</v>
      </c>
    </row>
    <row r="79" spans="1:8">
      <c r="A79" s="25" t="s">
        <v>85</v>
      </c>
      <c r="B79" s="27">
        <v>5821.9550715251053</v>
      </c>
      <c r="C79" s="45">
        <v>60.947250000000004</v>
      </c>
      <c r="D79" s="46">
        <v>0.24629999999999999</v>
      </c>
      <c r="E79" s="47">
        <v>4.1645617564274362</v>
      </c>
      <c r="F79" s="48">
        <v>0</v>
      </c>
      <c r="G79" s="48">
        <v>0</v>
      </c>
      <c r="H79" s="31">
        <v>25940316</v>
      </c>
    </row>
    <row r="80" spans="1:8">
      <c r="A80" s="25" t="s">
        <v>86</v>
      </c>
      <c r="B80" s="27">
        <v>6486.1537547528233</v>
      </c>
      <c r="C80" s="45">
        <v>65.635499999999993</v>
      </c>
      <c r="D80" s="46">
        <v>0.24727999999999997</v>
      </c>
      <c r="E80" s="47">
        <v>4.1734453522074126</v>
      </c>
      <c r="F80" s="48">
        <v>0</v>
      </c>
      <c r="G80" s="48">
        <v>0</v>
      </c>
      <c r="H80" s="31">
        <v>32086827</v>
      </c>
    </row>
    <row r="81" spans="1:8">
      <c r="A81" s="25" t="s">
        <v>87</v>
      </c>
      <c r="B81" s="27">
        <v>6356.5953671844609</v>
      </c>
      <c r="C81" s="45">
        <v>61.617000000000004</v>
      </c>
      <c r="D81" s="46">
        <v>0.24826000000000001</v>
      </c>
      <c r="E81" s="47">
        <v>4.1741119519898495</v>
      </c>
      <c r="F81" s="48">
        <v>0</v>
      </c>
      <c r="G81" s="48">
        <v>0</v>
      </c>
      <c r="H81" s="31">
        <v>35739453.898000017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3636-5FEC-4015-BA08-FA7959550EA0}">
  <sheetPr>
    <tabColor theme="9"/>
  </sheetPr>
  <dimension ref="A2:J93"/>
  <sheetViews>
    <sheetView showGridLines="0" topLeftCell="A16" zoomScaleNormal="100" workbookViewId="0">
      <selection activeCell="O18" sqref="O18"/>
    </sheetView>
  </sheetViews>
  <sheetFormatPr defaultColWidth="11.5703125" defaultRowHeight="14.45"/>
  <cols>
    <col min="2" max="2" width="15.28515625" customWidth="1"/>
    <col min="3" max="8" width="13.42578125" customWidth="1"/>
    <col min="9" max="9" width="15.7109375" customWidth="1"/>
    <col min="10" max="10" width="13.42578125" hidden="1" customWidth="1"/>
  </cols>
  <sheetData>
    <row r="2" spans="1:10" ht="41.45">
      <c r="B2" s="38" t="s">
        <v>88</v>
      </c>
      <c r="C2" s="42" t="s">
        <v>1</v>
      </c>
      <c r="D2" s="39" t="s">
        <v>2</v>
      </c>
      <c r="E2" s="43" t="s">
        <v>89</v>
      </c>
      <c r="F2" s="44" t="s">
        <v>90</v>
      </c>
      <c r="G2" s="40" t="s">
        <v>5</v>
      </c>
      <c r="H2" s="40" t="s">
        <v>6</v>
      </c>
      <c r="I2" s="41" t="s">
        <v>7</v>
      </c>
    </row>
    <row r="3" spans="1:10">
      <c r="B3" s="19">
        <v>1</v>
      </c>
      <c r="C3" s="62">
        <f>SUMIF($A$14:$A$93,$B3,$C$14:$C$93)</f>
        <v>107637.40714189665</v>
      </c>
      <c r="D3" s="104">
        <f>AVERAGEIF($A$14:$A$93,$B3,$D$14:$D$93)</f>
        <v>85.727999999999994</v>
      </c>
      <c r="E3" s="50">
        <f>AVERAGEIF($A$14:$A$93,$B3,$E$14:$E$93)</f>
        <v>8.5458333333333317E-2</v>
      </c>
      <c r="F3" s="50">
        <f>AVERAGEIF($A$14:$A$93,$B3,$F$14:$F$93)</f>
        <v>2.3002511339009342</v>
      </c>
      <c r="G3" s="106">
        <f>SUMIF($A$14:$A$93,$B3,$G$14:$G$93)</f>
        <v>820</v>
      </c>
      <c r="H3" s="106">
        <f>SUMIF($A$14:$A$93,$B3,$H$14:$H$93)</f>
        <v>198</v>
      </c>
      <c r="I3" s="62">
        <f>SUMIF($A$14:$A$93,$B3,$I$14:$I$93)</f>
        <v>219855468</v>
      </c>
    </row>
    <row r="4" spans="1:10">
      <c r="B4" s="19">
        <v>2</v>
      </c>
      <c r="C4" s="62">
        <f t="shared" ref="C4:C9" si="0">SUMIF($A$14:$A$93,$B4,$C$14:$C$93)</f>
        <v>113002.87813531971</v>
      </c>
      <c r="D4" s="104">
        <f t="shared" ref="D4:D9" si="1">AVERAGEIF($A$14:$A$93,$B4,$D$14:$D$93)</f>
        <v>85.504750000000001</v>
      </c>
      <c r="E4" s="50">
        <f t="shared" ref="E4:E9" si="2">AVERAGEIF($A$14:$A$93,$B4,$E$14:$E$93)</f>
        <v>8.2375000000000018E-2</v>
      </c>
      <c r="F4" s="50">
        <f t="shared" ref="F4:F9" si="3">AVERAGEIF($A$14:$A$93,$B4,$F$14:$F$93)</f>
        <v>2.5313436019922899</v>
      </c>
      <c r="G4" s="106">
        <f t="shared" ref="G4:G9" si="4">SUMIF($A$14:$A$93,$B4,$G$14:$G$93)</f>
        <v>1050</v>
      </c>
      <c r="H4" s="106">
        <f t="shared" ref="H4:H9" si="5">SUMIF($A$14:$A$93,$B4,$H$14:$H$93)</f>
        <v>856</v>
      </c>
      <c r="I4" s="62">
        <f t="shared" ref="I4:I9" si="6">SUMIF($A$14:$A$93,$B4,$I$14:$I$93)</f>
        <v>223253439</v>
      </c>
    </row>
    <row r="5" spans="1:10">
      <c r="B5" s="19">
        <v>3</v>
      </c>
      <c r="C5" s="62">
        <f t="shared" si="0"/>
        <v>101172.61052579156</v>
      </c>
      <c r="D5" s="104">
        <f t="shared" si="1"/>
        <v>86.025666666666652</v>
      </c>
      <c r="E5" s="50">
        <f t="shared" si="2"/>
        <v>0.10885</v>
      </c>
      <c r="F5" s="50">
        <f t="shared" si="3"/>
        <v>2.603667283991141</v>
      </c>
      <c r="G5" s="106">
        <f t="shared" si="4"/>
        <v>0</v>
      </c>
      <c r="H5" s="106">
        <f t="shared" si="5"/>
        <v>0</v>
      </c>
      <c r="I5" s="62">
        <f t="shared" si="6"/>
        <v>219151491</v>
      </c>
      <c r="J5" s="50"/>
    </row>
    <row r="6" spans="1:10">
      <c r="B6" s="19">
        <v>4</v>
      </c>
      <c r="C6" s="62">
        <f t="shared" si="0"/>
        <v>106557.97101277577</v>
      </c>
      <c r="D6" s="104">
        <f t="shared" si="1"/>
        <v>83.048999999999992</v>
      </c>
      <c r="E6" s="50">
        <f t="shared" si="2"/>
        <v>0.17600000000000002</v>
      </c>
      <c r="F6" s="50">
        <f t="shared" si="3"/>
        <v>2.9184052494959132</v>
      </c>
      <c r="G6" s="106">
        <f t="shared" si="4"/>
        <v>740</v>
      </c>
      <c r="H6" s="106">
        <f t="shared" si="5"/>
        <v>609</v>
      </c>
      <c r="I6" s="62">
        <f t="shared" si="6"/>
        <v>205814779</v>
      </c>
      <c r="J6" s="50"/>
    </row>
    <row r="7" spans="1:10">
      <c r="B7" s="19">
        <v>5</v>
      </c>
      <c r="C7" s="62">
        <f t="shared" si="0"/>
        <v>86849.457618819521</v>
      </c>
      <c r="D7" s="104">
        <f t="shared" si="1"/>
        <v>72.109750000000005</v>
      </c>
      <c r="E7" s="50">
        <f t="shared" si="2"/>
        <v>0.19939999999999999</v>
      </c>
      <c r="F7" s="50">
        <f t="shared" si="3"/>
        <v>3.3971888863723922</v>
      </c>
      <c r="G7" s="106">
        <f t="shared" si="4"/>
        <v>0</v>
      </c>
      <c r="H7" s="106">
        <f t="shared" si="5"/>
        <v>235</v>
      </c>
      <c r="I7" s="62">
        <f t="shared" si="6"/>
        <v>217166858</v>
      </c>
      <c r="J7" s="50"/>
    </row>
    <row r="8" spans="1:10">
      <c r="B8" s="19">
        <v>6</v>
      </c>
      <c r="C8" s="62">
        <f t="shared" si="0"/>
        <v>76457.972291300364</v>
      </c>
      <c r="D8" s="104">
        <f t="shared" si="1"/>
        <v>63.682062500000001</v>
      </c>
      <c r="E8" s="50">
        <f t="shared" si="2"/>
        <v>0.21427500000000002</v>
      </c>
      <c r="F8" s="50">
        <f t="shared" si="3"/>
        <v>3.7982104894477975</v>
      </c>
      <c r="G8" s="106">
        <f t="shared" si="4"/>
        <v>400</v>
      </c>
      <c r="H8" s="106">
        <f t="shared" si="5"/>
        <v>165</v>
      </c>
      <c r="I8" s="62">
        <f t="shared" si="6"/>
        <v>228266086</v>
      </c>
      <c r="J8" s="50"/>
    </row>
    <row r="9" spans="1:10">
      <c r="B9" s="19">
        <v>7</v>
      </c>
      <c r="C9" s="62">
        <f t="shared" si="0"/>
        <v>52828.978954188337</v>
      </c>
      <c r="D9" s="104">
        <f t="shared" si="1"/>
        <v>64.128562500000001</v>
      </c>
      <c r="E9" s="50">
        <f t="shared" si="2"/>
        <v>0.24372999999999997</v>
      </c>
      <c r="F9" s="50">
        <f t="shared" si="3"/>
        <v>4.0548809722190722</v>
      </c>
      <c r="G9" s="106">
        <f t="shared" si="4"/>
        <v>600</v>
      </c>
      <c r="H9" s="106">
        <f t="shared" si="5"/>
        <v>67</v>
      </c>
      <c r="I9" s="62">
        <f t="shared" si="6"/>
        <v>161338706.898</v>
      </c>
      <c r="J9" s="50"/>
    </row>
    <row r="10" spans="1:10">
      <c r="B10" s="107" t="s">
        <v>91</v>
      </c>
      <c r="C10" s="108">
        <f>SUM(C3:C9)</f>
        <v>644507.27568009193</v>
      </c>
      <c r="D10" s="109">
        <f>AVERAGE(D3:D9)</f>
        <v>77.175398809523813</v>
      </c>
      <c r="E10" s="110">
        <f t="shared" ref="E10:F10" si="7">AVERAGE(E3:E9)</f>
        <v>0.15858404761904762</v>
      </c>
      <c r="F10" s="110">
        <f t="shared" si="7"/>
        <v>3.0862782310599348</v>
      </c>
      <c r="G10" s="108">
        <f>SUM(G3:G9)</f>
        <v>3610</v>
      </c>
      <c r="H10" s="108">
        <f>SUM(H3:H9)</f>
        <v>2130</v>
      </c>
      <c r="I10" s="108">
        <f t="shared" ref="I10" si="8">AVERAGE(I3:I9)</f>
        <v>210692403.98542857</v>
      </c>
      <c r="J10" s="52"/>
    </row>
    <row r="11" spans="1:10">
      <c r="B11" s="51" t="s">
        <v>92</v>
      </c>
      <c r="C11" s="63">
        <f>SUM(C74:C81)</f>
        <v>48201.563972488038</v>
      </c>
      <c r="D11" s="105">
        <f>AVERAGE(D74:D81)</f>
        <v>63.542531249999996</v>
      </c>
      <c r="E11" s="52">
        <f t="shared" ref="E11:F11" si="9">AVERAGE(E74:E81)</f>
        <v>0.21048750000000002</v>
      </c>
      <c r="F11" s="52">
        <f t="shared" si="9"/>
        <v>3.7679268347036121</v>
      </c>
      <c r="G11" s="63">
        <f>SUM(G74:G81)</f>
        <v>0</v>
      </c>
      <c r="H11" s="63">
        <f t="shared" ref="H11" si="10">SUM(H74:H81)</f>
        <v>0</v>
      </c>
      <c r="I11" s="63">
        <f>SUM(I74:I81)</f>
        <v>162857670</v>
      </c>
      <c r="J11" s="52"/>
    </row>
    <row r="13" spans="1:10" ht="41.45">
      <c r="A13" s="38" t="s">
        <v>88</v>
      </c>
      <c r="B13" s="38" t="s">
        <v>0</v>
      </c>
      <c r="C13" s="42" t="s">
        <v>1</v>
      </c>
      <c r="D13" s="39" t="s">
        <v>2</v>
      </c>
      <c r="E13" s="43" t="s">
        <v>3</v>
      </c>
      <c r="F13" s="44" t="s">
        <v>4</v>
      </c>
      <c r="G13" s="40" t="s">
        <v>5</v>
      </c>
      <c r="H13" s="40" t="s">
        <v>6</v>
      </c>
      <c r="I13" s="41" t="s">
        <v>7</v>
      </c>
      <c r="J13" s="41" t="s">
        <v>93</v>
      </c>
    </row>
    <row r="14" spans="1:10">
      <c r="A14" s="49">
        <v>1</v>
      </c>
      <c r="B14" s="25" t="s">
        <v>8</v>
      </c>
      <c r="C14" s="27">
        <v>7770.319731175643</v>
      </c>
      <c r="D14" s="45">
        <v>89.3</v>
      </c>
      <c r="E14" s="46">
        <v>8.8233333333333303E-2</v>
      </c>
      <c r="F14" s="47">
        <v>2.1553239232400476</v>
      </c>
      <c r="G14" s="48">
        <v>0</v>
      </c>
      <c r="H14" s="48">
        <v>0</v>
      </c>
      <c r="I14" s="31">
        <v>8334750</v>
      </c>
      <c r="J14" s="61">
        <f>(AVERAGE(C14,C26,C38,C50,C62,C74,C$86)/AVERAGE($C$14:$C$93))</f>
        <v>0.87292998089446949</v>
      </c>
    </row>
    <row r="15" spans="1:10">
      <c r="A15" s="49">
        <v>1</v>
      </c>
      <c r="B15" s="25" t="s">
        <v>9</v>
      </c>
      <c r="C15" s="27">
        <v>7345.786637910649</v>
      </c>
      <c r="D15" s="45">
        <v>83.941999999999993</v>
      </c>
      <c r="E15" s="46">
        <v>8.9466666666666667E-2</v>
      </c>
      <c r="F15" s="47">
        <v>2.1430989641899578</v>
      </c>
      <c r="G15" s="48">
        <v>0</v>
      </c>
      <c r="H15" s="48">
        <v>0</v>
      </c>
      <c r="I15" s="31">
        <v>9791968</v>
      </c>
      <c r="J15" s="61">
        <f>(AVERAGE(C15,C27,C39,C51,C63,C75,C$86)/AVERAGE($C$14:$C$93))</f>
        <v>0.89587115516607652</v>
      </c>
    </row>
    <row r="16" spans="1:10">
      <c r="A16" s="49">
        <v>1</v>
      </c>
      <c r="B16" s="25" t="s">
        <v>10</v>
      </c>
      <c r="C16" s="27">
        <v>9321.6089238787772</v>
      </c>
      <c r="D16" s="45">
        <v>84.834999999999994</v>
      </c>
      <c r="E16" s="46">
        <v>9.0700000000000003E-2</v>
      </c>
      <c r="F16" s="47">
        <v>2.3138370814324731</v>
      </c>
      <c r="G16" s="48">
        <v>400</v>
      </c>
      <c r="H16" s="48">
        <v>0</v>
      </c>
      <c r="I16" s="31">
        <v>12443720</v>
      </c>
      <c r="J16" s="61">
        <f t="shared" ref="J16:J24" si="11">(AVERAGE(C16,C28,C40,C52,C64,C76,C$86)/AVERAGE($C$14:$C$93))</f>
        <v>1.0318410890850234</v>
      </c>
    </row>
    <row r="17" spans="1:10">
      <c r="A17" s="49">
        <v>1</v>
      </c>
      <c r="B17" s="25" t="s">
        <v>11</v>
      </c>
      <c r="C17" s="27">
        <v>9546.8340651211238</v>
      </c>
      <c r="D17" s="45">
        <v>82.156000000000006</v>
      </c>
      <c r="E17" s="46">
        <v>8.8900000000000007E-2</v>
      </c>
      <c r="F17" s="47">
        <v>2.324102984540823</v>
      </c>
      <c r="G17" s="48">
        <v>300</v>
      </c>
      <c r="H17" s="48">
        <v>0</v>
      </c>
      <c r="I17" s="31">
        <v>17294278</v>
      </c>
      <c r="J17" s="61">
        <f t="shared" si="11"/>
        <v>1.0642729258588541</v>
      </c>
    </row>
    <row r="18" spans="1:10">
      <c r="A18" s="49">
        <v>1</v>
      </c>
      <c r="B18" s="25" t="s">
        <v>12</v>
      </c>
      <c r="C18" s="27">
        <v>9715.6960370133002</v>
      </c>
      <c r="D18" s="45">
        <v>88.406999999999982</v>
      </c>
      <c r="E18" s="46">
        <v>8.7099999999999997E-2</v>
      </c>
      <c r="F18" s="47">
        <v>2.3260653175384571</v>
      </c>
      <c r="G18" s="48">
        <v>120</v>
      </c>
      <c r="H18" s="48">
        <v>0</v>
      </c>
      <c r="I18" s="31">
        <v>20383743</v>
      </c>
      <c r="J18" s="61">
        <f t="shared" si="11"/>
        <v>1.0363545153007274</v>
      </c>
    </row>
    <row r="19" spans="1:10">
      <c r="A19" s="49">
        <v>1</v>
      </c>
      <c r="B19" s="25" t="s">
        <v>13</v>
      </c>
      <c r="C19" s="27">
        <v>8731.2960568196922</v>
      </c>
      <c r="D19" s="45">
        <v>81.263000000000005</v>
      </c>
      <c r="E19" s="46">
        <v>8.5299999999999987E-2</v>
      </c>
      <c r="F19" s="47">
        <v>2.3269106688163435</v>
      </c>
      <c r="G19" s="48">
        <v>0</v>
      </c>
      <c r="H19" s="48">
        <v>0</v>
      </c>
      <c r="I19" s="31">
        <v>24446921</v>
      </c>
      <c r="J19" s="61">
        <f t="shared" si="11"/>
        <v>1.024311597179415</v>
      </c>
    </row>
    <row r="20" spans="1:10">
      <c r="A20" s="49">
        <v>1</v>
      </c>
      <c r="B20" s="25" t="s">
        <v>14</v>
      </c>
      <c r="C20" s="27">
        <v>8857.4781238522119</v>
      </c>
      <c r="D20" s="45">
        <v>83.941999999999993</v>
      </c>
      <c r="E20" s="46">
        <v>8.4033333333333321E-2</v>
      </c>
      <c r="F20" s="47">
        <v>2.3323893672906131</v>
      </c>
      <c r="G20" s="48">
        <v>0</v>
      </c>
      <c r="H20" s="48">
        <v>0</v>
      </c>
      <c r="I20" s="31">
        <v>29562807</v>
      </c>
      <c r="J20" s="61">
        <f t="shared" si="11"/>
        <v>0.98026202233357362</v>
      </c>
    </row>
    <row r="21" spans="1:10">
      <c r="A21" s="49">
        <v>1</v>
      </c>
      <c r="B21" s="25" t="s">
        <v>15</v>
      </c>
      <c r="C21" s="27">
        <v>10543.621657815829</v>
      </c>
      <c r="D21" s="45">
        <v>89.3</v>
      </c>
      <c r="E21" s="46">
        <v>8.2766666666666669E-2</v>
      </c>
      <c r="F21" s="47">
        <v>2.3402768651989669</v>
      </c>
      <c r="G21" s="48">
        <v>0</v>
      </c>
      <c r="H21" s="48">
        <v>100</v>
      </c>
      <c r="I21" s="31">
        <v>32522291</v>
      </c>
      <c r="J21" s="61">
        <f t="shared" si="11"/>
        <v>1.0780048828856936</v>
      </c>
    </row>
    <row r="22" spans="1:10">
      <c r="A22" s="49">
        <v>1</v>
      </c>
      <c r="B22" s="25" t="s">
        <v>16</v>
      </c>
      <c r="C22" s="27">
        <v>9793.0691900555121</v>
      </c>
      <c r="D22" s="45">
        <v>88.406999999999982</v>
      </c>
      <c r="E22" s="46">
        <v>8.1500000000000003E-2</v>
      </c>
      <c r="F22" s="47">
        <v>2.3176808480725999</v>
      </c>
      <c r="G22" s="48">
        <v>0</v>
      </c>
      <c r="H22" s="48">
        <v>50</v>
      </c>
      <c r="I22" s="31">
        <v>25803759</v>
      </c>
      <c r="J22" s="61">
        <f t="shared" si="11"/>
        <v>1.0266408254637647</v>
      </c>
    </row>
    <row r="23" spans="1:10">
      <c r="A23" s="49">
        <v>1</v>
      </c>
      <c r="B23" s="25" t="s">
        <v>17</v>
      </c>
      <c r="C23" s="27">
        <v>8726.8074655660057</v>
      </c>
      <c r="D23" s="45">
        <v>85.727999999999994</v>
      </c>
      <c r="E23" s="46">
        <v>8.2000000000000017E-2</v>
      </c>
      <c r="F23" s="47">
        <v>2.3323500691339603</v>
      </c>
      <c r="G23" s="48">
        <v>0</v>
      </c>
      <c r="H23" s="48">
        <v>46</v>
      </c>
      <c r="I23" s="31">
        <v>19284635</v>
      </c>
      <c r="J23" s="61">
        <f t="shared" si="11"/>
        <v>0.99648795382531252</v>
      </c>
    </row>
    <row r="24" spans="1:10">
      <c r="A24" s="49">
        <v>1</v>
      </c>
      <c r="B24" s="25" t="s">
        <v>18</v>
      </c>
      <c r="C24" s="27">
        <v>8196.4501914970297</v>
      </c>
      <c r="D24" s="45">
        <v>86.621000000000009</v>
      </c>
      <c r="E24" s="46">
        <v>8.2500000000000004E-2</v>
      </c>
      <c r="F24" s="47">
        <v>2.3352763535508552</v>
      </c>
      <c r="G24" s="48">
        <v>0</v>
      </c>
      <c r="H24" s="48">
        <v>0</v>
      </c>
      <c r="I24" s="31">
        <v>10474349</v>
      </c>
      <c r="J24" s="61">
        <f t="shared" si="11"/>
        <v>0.90570324334652774</v>
      </c>
    </row>
    <row r="25" spans="1:10">
      <c r="A25" s="49">
        <v>1</v>
      </c>
      <c r="B25" s="25" t="s">
        <v>19</v>
      </c>
      <c r="C25" s="27">
        <v>9088.4390611908766</v>
      </c>
      <c r="D25" s="45">
        <v>84.834999999999994</v>
      </c>
      <c r="E25" s="46">
        <v>8.3000000000000004E-2</v>
      </c>
      <c r="F25" s="47">
        <v>2.3557011638061138</v>
      </c>
      <c r="G25" s="48">
        <v>0</v>
      </c>
      <c r="H25" s="48">
        <v>2</v>
      </c>
      <c r="I25" s="31">
        <v>9512247</v>
      </c>
      <c r="J25" s="61">
        <f>(AVERAGE(C25,C37,C49,C61,C73,C85,C$86)/AVERAGE($C$14:$C$93))</f>
        <v>1.0602670509317778</v>
      </c>
    </row>
    <row r="26" spans="1:10">
      <c r="A26" s="49">
        <v>2</v>
      </c>
      <c r="B26" s="25" t="s">
        <v>20</v>
      </c>
      <c r="C26" s="27">
        <v>7380.7878943316482</v>
      </c>
      <c r="D26" s="45">
        <v>82.156000000000006</v>
      </c>
      <c r="E26" s="46">
        <v>8.3566666666666678E-2</v>
      </c>
      <c r="F26" s="47">
        <v>2.5267042446370795</v>
      </c>
      <c r="G26" s="48">
        <v>0</v>
      </c>
      <c r="H26" s="48">
        <v>2</v>
      </c>
      <c r="I26" s="31">
        <v>8507008</v>
      </c>
      <c r="J26" s="61">
        <v>0.87292998089446949</v>
      </c>
    </row>
    <row r="27" spans="1:10">
      <c r="A27" s="49">
        <v>2</v>
      </c>
      <c r="B27" s="25" t="s">
        <v>21</v>
      </c>
      <c r="C27" s="27">
        <v>8137.0194507319738</v>
      </c>
      <c r="D27" s="45">
        <v>86.621000000000009</v>
      </c>
      <c r="E27" s="46">
        <v>8.4133333333333338E-2</v>
      </c>
      <c r="F27" s="47">
        <v>2.5239396382436108</v>
      </c>
      <c r="G27" s="48">
        <v>0</v>
      </c>
      <c r="H27" s="48">
        <v>333</v>
      </c>
      <c r="I27" s="31">
        <v>9989291</v>
      </c>
      <c r="J27" s="61">
        <v>0.89587115516607652</v>
      </c>
    </row>
    <row r="28" spans="1:10">
      <c r="A28" s="49">
        <v>2</v>
      </c>
      <c r="B28" s="25" t="s">
        <v>22</v>
      </c>
      <c r="C28" s="27">
        <v>10334.241532695751</v>
      </c>
      <c r="D28" s="45">
        <v>87.513999999999996</v>
      </c>
      <c r="E28" s="46">
        <v>8.4700000000000011E-2</v>
      </c>
      <c r="F28" s="47">
        <v>2.5283385493541317</v>
      </c>
      <c r="G28" s="48">
        <v>452</v>
      </c>
      <c r="H28" s="48">
        <v>2</v>
      </c>
      <c r="I28" s="31">
        <v>13271759</v>
      </c>
      <c r="J28" s="61">
        <v>1.0318410890850234</v>
      </c>
    </row>
    <row r="29" spans="1:10">
      <c r="A29" s="49">
        <v>2</v>
      </c>
      <c r="B29" s="25" t="s">
        <v>23</v>
      </c>
      <c r="C29" s="27">
        <v>10432.710291220095</v>
      </c>
      <c r="D29" s="45">
        <v>85.727999999999994</v>
      </c>
      <c r="E29" s="46">
        <v>8.2966666666666675E-2</v>
      </c>
      <c r="F29" s="47">
        <v>2.5304775541262532</v>
      </c>
      <c r="G29" s="48">
        <v>300</v>
      </c>
      <c r="H29" s="48">
        <v>3</v>
      </c>
      <c r="I29" s="31">
        <v>17757170</v>
      </c>
      <c r="J29" s="61">
        <v>1.0642729258588541</v>
      </c>
    </row>
    <row r="30" spans="1:10">
      <c r="A30" s="49">
        <v>2</v>
      </c>
      <c r="B30" s="25" t="s">
        <v>24</v>
      </c>
      <c r="C30" s="27">
        <v>9565.7208005906778</v>
      </c>
      <c r="D30" s="45">
        <v>85.727999999999994</v>
      </c>
      <c r="E30" s="46">
        <v>8.1233333333333324E-2</v>
      </c>
      <c r="F30" s="47">
        <v>2.5313351092767244</v>
      </c>
      <c r="G30" s="48">
        <v>65</v>
      </c>
      <c r="H30" s="48">
        <v>0</v>
      </c>
      <c r="I30" s="31">
        <v>20227851</v>
      </c>
      <c r="J30" s="61">
        <v>1.0363545153007274</v>
      </c>
    </row>
    <row r="31" spans="1:10">
      <c r="A31" s="49">
        <v>2</v>
      </c>
      <c r="B31" s="25" t="s">
        <v>25</v>
      </c>
      <c r="C31" s="27">
        <v>10071.737219725404</v>
      </c>
      <c r="D31" s="45">
        <v>86.621000000000009</v>
      </c>
      <c r="E31" s="46">
        <v>7.9500000000000001E-2</v>
      </c>
      <c r="F31" s="47">
        <v>2.5291855735986428</v>
      </c>
      <c r="G31" s="48">
        <v>233</v>
      </c>
      <c r="H31" s="48">
        <v>0</v>
      </c>
      <c r="I31" s="31">
        <v>24753469</v>
      </c>
      <c r="J31" s="61">
        <v>1.024311597179415</v>
      </c>
    </row>
    <row r="32" spans="1:10">
      <c r="A32" s="49">
        <v>2</v>
      </c>
      <c r="B32" s="25" t="s">
        <v>26</v>
      </c>
      <c r="C32" s="27">
        <v>8942.3545376504226</v>
      </c>
      <c r="D32" s="45">
        <v>83.048999999999992</v>
      </c>
      <c r="E32" s="46">
        <v>7.9766666666666666E-2</v>
      </c>
      <c r="F32" s="47">
        <v>2.5377874982093838</v>
      </c>
      <c r="G32" s="48">
        <v>0</v>
      </c>
      <c r="H32" s="48">
        <v>0</v>
      </c>
      <c r="I32" s="31">
        <v>29664316</v>
      </c>
      <c r="J32" s="61">
        <v>0.98026202233357362</v>
      </c>
    </row>
    <row r="33" spans="1:10">
      <c r="A33" s="49">
        <v>2</v>
      </c>
      <c r="B33" s="25" t="s">
        <v>27</v>
      </c>
      <c r="C33" s="27">
        <v>9573.4378827510245</v>
      </c>
      <c r="D33" s="45">
        <v>82.156000000000006</v>
      </c>
      <c r="E33" s="46">
        <v>8.0033333333333345E-2</v>
      </c>
      <c r="F33" s="47">
        <v>2.5461350356779899</v>
      </c>
      <c r="G33" s="48">
        <v>0</v>
      </c>
      <c r="H33" s="48">
        <v>0</v>
      </c>
      <c r="I33" s="31">
        <v>32909304</v>
      </c>
      <c r="J33" s="61">
        <v>1.0780048828856936</v>
      </c>
    </row>
    <row r="34" spans="1:10">
      <c r="A34" s="49">
        <v>2</v>
      </c>
      <c r="B34" s="25" t="s">
        <v>28</v>
      </c>
      <c r="C34" s="27">
        <v>10693.517229414036</v>
      </c>
      <c r="D34" s="45">
        <v>85.727999999999994</v>
      </c>
      <c r="E34" s="46">
        <v>8.0299999999999996E-2</v>
      </c>
      <c r="F34" s="47">
        <v>2.5294799933425858</v>
      </c>
      <c r="G34" s="48">
        <v>0</v>
      </c>
      <c r="H34" s="48">
        <v>456</v>
      </c>
      <c r="I34" s="31">
        <v>26074093</v>
      </c>
      <c r="J34" s="61">
        <v>1.0266408254637647</v>
      </c>
    </row>
    <row r="35" spans="1:10">
      <c r="A35" s="49">
        <v>2</v>
      </c>
      <c r="B35" s="25" t="s">
        <v>29</v>
      </c>
      <c r="C35" s="27">
        <v>9541.5418258574009</v>
      </c>
      <c r="D35" s="45">
        <v>87.513999999999996</v>
      </c>
      <c r="E35" s="46">
        <v>8.2199999999999995E-2</v>
      </c>
      <c r="F35" s="47">
        <v>2.5312779665406584</v>
      </c>
      <c r="G35" s="48">
        <v>0</v>
      </c>
      <c r="H35" s="48">
        <v>50</v>
      </c>
      <c r="I35" s="31">
        <v>19371713</v>
      </c>
      <c r="J35" s="61">
        <v>0.99648795382531252</v>
      </c>
    </row>
    <row r="36" spans="1:10">
      <c r="A36" s="49">
        <v>2</v>
      </c>
      <c r="B36" s="25" t="s">
        <v>30</v>
      </c>
      <c r="C36" s="27">
        <v>8918.6118241485747</v>
      </c>
      <c r="D36" s="45">
        <v>86.621000000000009</v>
      </c>
      <c r="E36" s="46">
        <v>8.4100000000000008E-2</v>
      </c>
      <c r="F36" s="47">
        <v>2.5282692806871707</v>
      </c>
      <c r="G36" s="48">
        <v>0</v>
      </c>
      <c r="H36" s="48">
        <v>10</v>
      </c>
      <c r="I36" s="31">
        <v>11235039</v>
      </c>
      <c r="J36" s="61">
        <v>0.90570324334652774</v>
      </c>
    </row>
    <row r="37" spans="1:10">
      <c r="A37" s="49">
        <v>2</v>
      </c>
      <c r="B37" s="25" t="s">
        <v>31</v>
      </c>
      <c r="C37" s="27">
        <v>9411.1976462026996</v>
      </c>
      <c r="D37" s="45">
        <v>86.621000000000009</v>
      </c>
      <c r="E37" s="46">
        <v>8.5999999999999993E-2</v>
      </c>
      <c r="F37" s="47">
        <v>2.5331927802132443</v>
      </c>
      <c r="G37" s="48">
        <v>0</v>
      </c>
      <c r="H37" s="48">
        <v>0</v>
      </c>
      <c r="I37" s="31">
        <v>9492426</v>
      </c>
      <c r="J37" s="61">
        <v>1.0602670509317778</v>
      </c>
    </row>
    <row r="38" spans="1:10">
      <c r="A38" s="49">
        <v>3</v>
      </c>
      <c r="B38" s="25" t="s">
        <v>32</v>
      </c>
      <c r="C38" s="27">
        <v>7158.9515684621829</v>
      </c>
      <c r="D38" s="45">
        <v>83.941999999999993</v>
      </c>
      <c r="E38" s="46">
        <v>8.9433333333333337E-2</v>
      </c>
      <c r="F38" s="47">
        <v>2.5935819935631654</v>
      </c>
      <c r="G38" s="48">
        <v>0</v>
      </c>
      <c r="H38" s="48">
        <v>0</v>
      </c>
      <c r="I38" s="31">
        <v>8718968</v>
      </c>
      <c r="J38" s="61">
        <v>0.87292998089446949</v>
      </c>
    </row>
    <row r="39" spans="1:10">
      <c r="A39" s="49">
        <v>3</v>
      </c>
      <c r="B39" s="25" t="s">
        <v>33</v>
      </c>
      <c r="C39" s="27">
        <v>7400.1631291114363</v>
      </c>
      <c r="D39" s="45">
        <v>89.3</v>
      </c>
      <c r="E39" s="46">
        <v>9.2866666666666667E-2</v>
      </c>
      <c r="F39" s="47">
        <v>2.6277050134893387</v>
      </c>
      <c r="G39" s="48">
        <v>0</v>
      </c>
      <c r="H39" s="48">
        <v>0</v>
      </c>
      <c r="I39" s="31">
        <v>10826748</v>
      </c>
      <c r="J39" s="61">
        <v>0.89587115516607652</v>
      </c>
    </row>
    <row r="40" spans="1:10">
      <c r="A40" s="49">
        <v>3</v>
      </c>
      <c r="B40" s="25" t="s">
        <v>34</v>
      </c>
      <c r="C40" s="27">
        <v>8211.5759344522303</v>
      </c>
      <c r="D40" s="45">
        <v>87.513999999999996</v>
      </c>
      <c r="E40" s="46">
        <v>9.6300000000000011E-2</v>
      </c>
      <c r="F40" s="47">
        <v>2.6258563154727987</v>
      </c>
      <c r="G40" s="48">
        <v>0</v>
      </c>
      <c r="H40" s="48">
        <v>0</v>
      </c>
      <c r="I40" s="31">
        <v>14911318</v>
      </c>
      <c r="J40" s="61">
        <v>1.0318410890850234</v>
      </c>
    </row>
    <row r="41" spans="1:10">
      <c r="A41" s="49">
        <v>3</v>
      </c>
      <c r="B41" s="25" t="s">
        <v>35</v>
      </c>
      <c r="C41" s="27">
        <v>9189.7417877875305</v>
      </c>
      <c r="D41" s="45">
        <v>89.3</v>
      </c>
      <c r="E41" s="46">
        <v>9.9000000000000005E-2</v>
      </c>
      <c r="F41" s="47">
        <v>2.624744800627747</v>
      </c>
      <c r="G41" s="48">
        <v>0</v>
      </c>
      <c r="H41" s="48">
        <v>0</v>
      </c>
      <c r="I41" s="31">
        <v>15389927</v>
      </c>
      <c r="J41" s="61">
        <v>1.0642729258588541</v>
      </c>
    </row>
    <row r="42" spans="1:10">
      <c r="A42" s="49">
        <v>3</v>
      </c>
      <c r="B42" s="25" t="s">
        <v>36</v>
      </c>
      <c r="C42" s="27">
        <v>8308.1693608549467</v>
      </c>
      <c r="D42" s="45">
        <v>84.834999999999994</v>
      </c>
      <c r="E42" s="46">
        <v>0.1017</v>
      </c>
      <c r="F42" s="47">
        <v>2.3996161216186511</v>
      </c>
      <c r="G42" s="48">
        <v>0</v>
      </c>
      <c r="H42" s="48">
        <v>0</v>
      </c>
      <c r="I42" s="31">
        <v>21381254</v>
      </c>
      <c r="J42" s="61">
        <v>1.0363545153007274</v>
      </c>
    </row>
    <row r="43" spans="1:10">
      <c r="A43" s="49">
        <v>3</v>
      </c>
      <c r="B43" s="25" t="s">
        <v>37</v>
      </c>
      <c r="C43" s="27">
        <v>9513.1883058752373</v>
      </c>
      <c r="D43" s="45">
        <v>89.3</v>
      </c>
      <c r="E43" s="46">
        <v>0.10439999999999999</v>
      </c>
      <c r="F43" s="47">
        <v>2.6237562156317673</v>
      </c>
      <c r="G43" s="48">
        <v>0</v>
      </c>
      <c r="H43" s="48">
        <v>0</v>
      </c>
      <c r="I43" s="31">
        <v>23884760</v>
      </c>
      <c r="J43" s="61">
        <v>1.024311597179415</v>
      </c>
    </row>
    <row r="44" spans="1:10">
      <c r="A44" s="49">
        <v>3</v>
      </c>
      <c r="B44" s="25" t="s">
        <v>38</v>
      </c>
      <c r="C44" s="27">
        <v>8325.1813644565336</v>
      </c>
      <c r="D44" s="45">
        <v>83.941999999999993</v>
      </c>
      <c r="E44" s="46">
        <v>0.10736666666666667</v>
      </c>
      <c r="F44" s="47">
        <v>2.6259841846788996</v>
      </c>
      <c r="G44" s="48">
        <v>0</v>
      </c>
      <c r="H44" s="48">
        <v>0</v>
      </c>
      <c r="I44" s="31">
        <v>29812766</v>
      </c>
      <c r="J44" s="61">
        <v>0.98026202233357362</v>
      </c>
    </row>
    <row r="45" spans="1:10">
      <c r="A45" s="49">
        <v>3</v>
      </c>
      <c r="B45" s="25" t="s">
        <v>39</v>
      </c>
      <c r="C45" s="27">
        <v>9366.3365839547496</v>
      </c>
      <c r="D45" s="45">
        <v>88.406999999999982</v>
      </c>
      <c r="E45" s="46">
        <v>0.11033333333333334</v>
      </c>
      <c r="F45" s="47">
        <v>2.6340854295714031</v>
      </c>
      <c r="G45" s="48">
        <v>0</v>
      </c>
      <c r="H45" s="48">
        <v>0</v>
      </c>
      <c r="I45" s="31">
        <v>32687252</v>
      </c>
      <c r="J45" s="61">
        <v>1.0780048828856936</v>
      </c>
    </row>
    <row r="46" spans="1:10">
      <c r="A46" s="49">
        <v>3</v>
      </c>
      <c r="B46" s="25" t="s">
        <v>40</v>
      </c>
      <c r="C46" s="27">
        <v>8089.383137780037</v>
      </c>
      <c r="D46" s="45">
        <v>80.37</v>
      </c>
      <c r="E46" s="46">
        <v>0.1133</v>
      </c>
      <c r="F46" s="47">
        <v>2.6224476811929418</v>
      </c>
      <c r="G46" s="48">
        <v>0</v>
      </c>
      <c r="H46" s="48">
        <v>0</v>
      </c>
      <c r="I46" s="31">
        <v>25223088</v>
      </c>
      <c r="J46" s="61">
        <v>1.0266408254637647</v>
      </c>
    </row>
    <row r="47" spans="1:10">
      <c r="A47" s="49">
        <v>3</v>
      </c>
      <c r="B47" s="25" t="s">
        <v>41</v>
      </c>
      <c r="C47" s="27">
        <v>8665.2504053006232</v>
      </c>
      <c r="D47" s="45">
        <v>85.727999999999994</v>
      </c>
      <c r="E47" s="46">
        <v>0.12189999999999999</v>
      </c>
      <c r="F47" s="47">
        <v>2.6226386642974928</v>
      </c>
      <c r="G47" s="48">
        <v>0</v>
      </c>
      <c r="H47" s="48">
        <v>0</v>
      </c>
      <c r="I47" s="31">
        <v>18243759</v>
      </c>
      <c r="J47" s="61">
        <v>0.99648795382531252</v>
      </c>
    </row>
    <row r="48" spans="1:10">
      <c r="A48" s="49">
        <v>3</v>
      </c>
      <c r="B48" s="25" t="s">
        <v>42</v>
      </c>
      <c r="C48" s="27">
        <v>7405.3060301096912</v>
      </c>
      <c r="D48" s="45">
        <v>82.156000000000006</v>
      </c>
      <c r="E48" s="46">
        <v>0.1305</v>
      </c>
      <c r="F48" s="47">
        <v>2.6211385452060805</v>
      </c>
      <c r="G48" s="48">
        <v>0</v>
      </c>
      <c r="H48" s="48">
        <v>0</v>
      </c>
      <c r="I48" s="31">
        <v>9742240</v>
      </c>
      <c r="J48" s="61">
        <v>0.90570324334652774</v>
      </c>
    </row>
    <row r="49" spans="1:10">
      <c r="A49" s="49">
        <v>3</v>
      </c>
      <c r="B49" s="25" t="s">
        <v>43</v>
      </c>
      <c r="C49" s="27">
        <v>9539.362917646371</v>
      </c>
      <c r="D49" s="45">
        <v>87.513999999999996</v>
      </c>
      <c r="E49" s="46">
        <v>0.1391</v>
      </c>
      <c r="F49" s="47">
        <v>2.6224524425434073</v>
      </c>
      <c r="G49" s="48">
        <v>0</v>
      </c>
      <c r="H49" s="48">
        <v>0</v>
      </c>
      <c r="I49" s="31">
        <v>8329411</v>
      </c>
      <c r="J49" s="61">
        <v>1.0602670509317778</v>
      </c>
    </row>
    <row r="50" spans="1:10">
      <c r="A50" s="49">
        <v>4</v>
      </c>
      <c r="B50" s="25" t="s">
        <v>44</v>
      </c>
      <c r="C50" s="27">
        <v>7945.5663447953266</v>
      </c>
      <c r="D50" s="45">
        <v>80.37</v>
      </c>
      <c r="E50" s="46">
        <v>0.15060000000000001</v>
      </c>
      <c r="F50" s="47">
        <v>2.6828528730004031</v>
      </c>
      <c r="G50" s="48">
        <v>0</v>
      </c>
      <c r="H50" s="48">
        <v>45</v>
      </c>
      <c r="I50" s="31">
        <v>7414367</v>
      </c>
      <c r="J50" s="61">
        <v>0.87292998089446949</v>
      </c>
    </row>
    <row r="51" spans="1:10">
      <c r="A51" s="49">
        <v>4</v>
      </c>
      <c r="B51" s="25" t="s">
        <v>45</v>
      </c>
      <c r="C51" s="27">
        <v>9085.1071171915264</v>
      </c>
      <c r="D51" s="45">
        <v>87.513999999999996</v>
      </c>
      <c r="E51" s="46">
        <v>0.16210000000000002</v>
      </c>
      <c r="F51" s="47">
        <v>2.7416845153674445</v>
      </c>
      <c r="G51" s="48">
        <v>0</v>
      </c>
      <c r="H51" s="48">
        <v>331</v>
      </c>
      <c r="I51" s="31">
        <v>9094284</v>
      </c>
      <c r="J51" s="61">
        <v>0.89587115516607652</v>
      </c>
    </row>
    <row r="52" spans="1:10">
      <c r="A52" s="49">
        <v>4</v>
      </c>
      <c r="B52" s="25" t="s">
        <v>46</v>
      </c>
      <c r="C52" s="27">
        <v>9490.5397163997422</v>
      </c>
      <c r="D52" s="45">
        <v>83.048999999999992</v>
      </c>
      <c r="E52" s="46">
        <v>0.1736</v>
      </c>
      <c r="F52" s="47">
        <v>2.7401007183117074</v>
      </c>
      <c r="G52" s="48">
        <v>0</v>
      </c>
      <c r="H52" s="48">
        <v>233</v>
      </c>
      <c r="I52" s="31">
        <v>11744548</v>
      </c>
      <c r="J52" s="61">
        <v>1.0318410890850234</v>
      </c>
    </row>
    <row r="53" spans="1:10">
      <c r="A53" s="49">
        <v>4</v>
      </c>
      <c r="B53" s="25" t="s">
        <v>47</v>
      </c>
      <c r="C53" s="27">
        <v>8699.5229594778684</v>
      </c>
      <c r="D53" s="45">
        <v>85.727999999999994</v>
      </c>
      <c r="E53" s="46">
        <v>0.17546666666666666</v>
      </c>
      <c r="F53" s="47">
        <v>2.7425826287470478</v>
      </c>
      <c r="G53" s="48">
        <v>0</v>
      </c>
      <c r="H53" s="48">
        <v>0</v>
      </c>
      <c r="I53" s="31">
        <v>15968541</v>
      </c>
      <c r="J53" s="61">
        <v>1.0642729258588541</v>
      </c>
    </row>
    <row r="54" spans="1:10">
      <c r="A54" s="49">
        <v>4</v>
      </c>
      <c r="B54" s="25" t="s">
        <v>48</v>
      </c>
      <c r="C54" s="27">
        <v>8792.2906176693195</v>
      </c>
      <c r="D54" s="45">
        <v>81.263000000000005</v>
      </c>
      <c r="E54" s="46">
        <v>0.17733333333333334</v>
      </c>
      <c r="F54" s="47">
        <v>2.7434903829197506</v>
      </c>
      <c r="G54" s="48">
        <v>120</v>
      </c>
      <c r="H54" s="48">
        <v>0</v>
      </c>
      <c r="I54" s="31">
        <v>19606331</v>
      </c>
      <c r="J54" s="61">
        <v>1.0363545153007274</v>
      </c>
    </row>
    <row r="55" spans="1:10">
      <c r="A55" s="49">
        <v>4</v>
      </c>
      <c r="B55" s="25" t="s">
        <v>49</v>
      </c>
      <c r="C55" s="27">
        <v>8994.9543934693083</v>
      </c>
      <c r="D55" s="45">
        <v>80.37</v>
      </c>
      <c r="E55" s="46">
        <v>0.17920000000000003</v>
      </c>
      <c r="F55" s="47">
        <v>2.8936413875605242</v>
      </c>
      <c r="G55" s="48">
        <v>200</v>
      </c>
      <c r="H55" s="48">
        <v>0</v>
      </c>
      <c r="I55" s="31">
        <v>22633462</v>
      </c>
      <c r="J55" s="61">
        <v>1.024311597179415</v>
      </c>
    </row>
    <row r="56" spans="1:10">
      <c r="A56" s="49">
        <v>4</v>
      </c>
      <c r="B56" s="25" t="s">
        <v>50</v>
      </c>
      <c r="C56" s="27">
        <v>8770.9068437400219</v>
      </c>
      <c r="D56" s="45">
        <v>81.263000000000005</v>
      </c>
      <c r="E56" s="46">
        <v>0.17923333333333336</v>
      </c>
      <c r="F56" s="47">
        <v>3.0805093632061933</v>
      </c>
      <c r="G56" s="48">
        <v>100</v>
      </c>
      <c r="H56" s="48">
        <v>0</v>
      </c>
      <c r="I56" s="31">
        <v>28385183</v>
      </c>
      <c r="J56" s="61">
        <v>0.98026202233357362</v>
      </c>
    </row>
    <row r="57" spans="1:10">
      <c r="A57" s="49">
        <v>4</v>
      </c>
      <c r="B57" s="25" t="s">
        <v>51</v>
      </c>
      <c r="C57" s="27">
        <v>9971.9914746206068</v>
      </c>
      <c r="D57" s="45">
        <v>88.406999999999982</v>
      </c>
      <c r="E57" s="46">
        <v>0.17926666666666666</v>
      </c>
      <c r="F57" s="47">
        <v>3.0884498781150138</v>
      </c>
      <c r="G57" s="48">
        <v>200</v>
      </c>
      <c r="H57" s="48">
        <v>0</v>
      </c>
      <c r="I57" s="31">
        <v>31445371</v>
      </c>
      <c r="J57" s="61">
        <v>1.0780048828856936</v>
      </c>
    </row>
    <row r="58" spans="1:10">
      <c r="A58" s="49">
        <v>4</v>
      </c>
      <c r="B58" s="25" t="s">
        <v>52</v>
      </c>
      <c r="C58" s="27">
        <v>8936.3871377260075</v>
      </c>
      <c r="D58" s="45">
        <v>80.37</v>
      </c>
      <c r="E58" s="46">
        <v>0.17929999999999999</v>
      </c>
      <c r="F58" s="47">
        <v>3.0782896013283154</v>
      </c>
      <c r="G58" s="48">
        <v>120</v>
      </c>
      <c r="H58" s="48">
        <v>0</v>
      </c>
      <c r="I58" s="31">
        <v>23699148</v>
      </c>
      <c r="J58" s="61">
        <v>1.0266408254637647</v>
      </c>
    </row>
    <row r="59" spans="1:10">
      <c r="A59" s="49">
        <v>4</v>
      </c>
      <c r="B59" s="25" t="s">
        <v>53</v>
      </c>
      <c r="C59" s="27">
        <v>8223.3100978062139</v>
      </c>
      <c r="D59" s="45">
        <v>80.37</v>
      </c>
      <c r="E59" s="46">
        <v>0.18230000000000002</v>
      </c>
      <c r="F59" s="47">
        <v>3.0767638709101495</v>
      </c>
      <c r="G59" s="48">
        <v>0</v>
      </c>
      <c r="H59" s="48">
        <v>0</v>
      </c>
      <c r="I59" s="31">
        <v>17998929</v>
      </c>
      <c r="J59" s="61">
        <v>0.99648795382531252</v>
      </c>
    </row>
    <row r="60" spans="1:10">
      <c r="A60" s="49">
        <v>4</v>
      </c>
      <c r="B60" s="25" t="s">
        <v>54</v>
      </c>
      <c r="C60" s="27">
        <v>8132.4280692829934</v>
      </c>
      <c r="D60" s="45">
        <v>83.048999999999992</v>
      </c>
      <c r="E60" s="46">
        <v>0.18529999999999996</v>
      </c>
      <c r="F60" s="47">
        <v>3.076809706817937</v>
      </c>
      <c r="G60" s="48">
        <v>0</v>
      </c>
      <c r="H60" s="48">
        <v>0</v>
      </c>
      <c r="I60" s="31">
        <v>9483638</v>
      </c>
      <c r="J60" s="61">
        <v>0.90570324334652774</v>
      </c>
    </row>
    <row r="61" spans="1:10">
      <c r="A61" s="49">
        <v>4</v>
      </c>
      <c r="B61" s="25" t="s">
        <v>55</v>
      </c>
      <c r="C61" s="27">
        <v>9514.9662405968447</v>
      </c>
      <c r="D61" s="45">
        <v>84.834999999999994</v>
      </c>
      <c r="E61" s="46">
        <v>0.1883</v>
      </c>
      <c r="F61" s="47">
        <v>3.0756880676664737</v>
      </c>
      <c r="G61" s="48">
        <v>0</v>
      </c>
      <c r="H61" s="48">
        <v>0</v>
      </c>
      <c r="I61" s="31">
        <v>8340977</v>
      </c>
      <c r="J61" s="61">
        <v>1.0602670509317778</v>
      </c>
    </row>
    <row r="62" spans="1:10">
      <c r="A62" s="49">
        <v>5</v>
      </c>
      <c r="B62" s="25" t="s">
        <v>56</v>
      </c>
      <c r="C62" s="27">
        <v>7272.3048186599299</v>
      </c>
      <c r="D62" s="45">
        <v>83.941999999999993</v>
      </c>
      <c r="E62" s="46">
        <v>0.19236666666666666</v>
      </c>
      <c r="F62" s="47">
        <v>3.1393698778917969</v>
      </c>
      <c r="G62" s="48">
        <v>0</v>
      </c>
      <c r="H62" s="48">
        <v>0</v>
      </c>
      <c r="I62" s="31">
        <v>7342212</v>
      </c>
      <c r="J62" s="61">
        <v>0.87292998089446949</v>
      </c>
    </row>
    <row r="63" spans="1:10">
      <c r="A63" s="49">
        <v>5</v>
      </c>
      <c r="B63" s="25" t="s">
        <v>57</v>
      </c>
      <c r="C63" s="27">
        <v>6864.9811187401237</v>
      </c>
      <c r="D63" s="45">
        <v>83.048999999999992</v>
      </c>
      <c r="E63" s="46">
        <v>0.19643333333333335</v>
      </c>
      <c r="F63" s="47">
        <v>3.2266443877973305</v>
      </c>
      <c r="G63" s="48">
        <v>0</v>
      </c>
      <c r="H63" s="48">
        <v>0</v>
      </c>
      <c r="I63" s="31">
        <v>9343326</v>
      </c>
      <c r="J63" s="61">
        <v>0.89587115516607652</v>
      </c>
    </row>
    <row r="64" spans="1:10">
      <c r="A64" s="49">
        <v>5</v>
      </c>
      <c r="B64" s="25" t="s">
        <v>58</v>
      </c>
      <c r="C64" s="27">
        <v>7966.9752783453168</v>
      </c>
      <c r="D64" s="45">
        <v>83.941999999999993</v>
      </c>
      <c r="E64" s="46">
        <v>0.20050000000000001</v>
      </c>
      <c r="F64" s="47">
        <v>3.2259298803763943</v>
      </c>
      <c r="G64" s="48">
        <v>0</v>
      </c>
      <c r="H64" s="48">
        <v>0</v>
      </c>
      <c r="I64" s="31">
        <v>12618749</v>
      </c>
      <c r="J64" s="61">
        <v>1.0318410890850234</v>
      </c>
    </row>
    <row r="65" spans="1:10">
      <c r="A65" s="49">
        <v>5</v>
      </c>
      <c r="B65" s="25" t="s">
        <v>59</v>
      </c>
      <c r="C65" s="27">
        <v>9001.9487314310063</v>
      </c>
      <c r="D65" s="45">
        <v>88.406999999999982</v>
      </c>
      <c r="E65" s="46">
        <v>0.20063333333333333</v>
      </c>
      <c r="F65" s="47">
        <v>3.2264652385689572</v>
      </c>
      <c r="G65" s="48">
        <v>0</v>
      </c>
      <c r="H65" s="48">
        <v>0</v>
      </c>
      <c r="I65" s="31">
        <v>16150935</v>
      </c>
      <c r="J65" s="61">
        <v>1.0642729258588541</v>
      </c>
    </row>
    <row r="66" spans="1:10">
      <c r="A66" s="49">
        <v>5</v>
      </c>
      <c r="B66" s="25" t="s">
        <v>60</v>
      </c>
      <c r="C66" s="27">
        <v>8680.0947313617544</v>
      </c>
      <c r="D66" s="45">
        <v>86.621000000000009</v>
      </c>
      <c r="E66" s="46">
        <v>0.20076666666666668</v>
      </c>
      <c r="F66" s="47">
        <v>3.2234973544969172</v>
      </c>
      <c r="G66" s="48">
        <v>0</v>
      </c>
      <c r="H66" s="48">
        <v>0</v>
      </c>
      <c r="I66" s="31">
        <v>20645468</v>
      </c>
      <c r="J66" s="61">
        <v>1.0363545153007274</v>
      </c>
    </row>
    <row r="67" spans="1:10">
      <c r="A67" s="49">
        <v>5</v>
      </c>
      <c r="B67" s="25" t="s">
        <v>61</v>
      </c>
      <c r="C67" s="27">
        <v>6890.3819169259768</v>
      </c>
      <c r="D67" s="45">
        <v>62.956499999999991</v>
      </c>
      <c r="E67" s="46">
        <v>0.2009</v>
      </c>
      <c r="F67" s="47">
        <v>3.4398633152851046</v>
      </c>
      <c r="G67" s="48">
        <v>0</v>
      </c>
      <c r="H67" s="48">
        <v>0</v>
      </c>
      <c r="I67" s="31">
        <v>23750100</v>
      </c>
      <c r="J67" s="61">
        <v>1.024311597179415</v>
      </c>
    </row>
    <row r="68" spans="1:10">
      <c r="A68" s="49">
        <v>5</v>
      </c>
      <c r="B68" s="25" t="s">
        <v>62</v>
      </c>
      <c r="C68" s="27">
        <v>6562.880675361117</v>
      </c>
      <c r="D68" s="45">
        <v>60.277500000000003</v>
      </c>
      <c r="E68" s="46">
        <v>0.19989999999999999</v>
      </c>
      <c r="F68" s="47">
        <v>3.4881326920969964</v>
      </c>
      <c r="G68" s="48">
        <v>0</v>
      </c>
      <c r="H68" s="48">
        <v>56</v>
      </c>
      <c r="I68" s="31">
        <v>30240939</v>
      </c>
      <c r="J68" s="61">
        <v>0.98026202233357362</v>
      </c>
    </row>
    <row r="69" spans="1:10">
      <c r="A69" s="49">
        <v>5</v>
      </c>
      <c r="B69" s="25" t="s">
        <v>63</v>
      </c>
      <c r="C69" s="27">
        <v>7622.4380619492458</v>
      </c>
      <c r="D69" s="45">
        <v>63.626249999999999</v>
      </c>
      <c r="E69" s="46">
        <v>0.19889999999999999</v>
      </c>
      <c r="F69" s="47">
        <v>3.4949194968052137</v>
      </c>
      <c r="G69" s="48">
        <v>0</v>
      </c>
      <c r="H69" s="48">
        <v>45</v>
      </c>
      <c r="I69" s="31">
        <v>33755553</v>
      </c>
      <c r="J69" s="61">
        <v>1.0780048828856936</v>
      </c>
    </row>
    <row r="70" spans="1:10">
      <c r="A70" s="49">
        <v>5</v>
      </c>
      <c r="B70" s="25" t="s">
        <v>64</v>
      </c>
      <c r="C70" s="27">
        <v>6536.3177444428684</v>
      </c>
      <c r="D70" s="45">
        <v>60.947250000000004</v>
      </c>
      <c r="E70" s="46">
        <v>0.19789999999999999</v>
      </c>
      <c r="F70" s="47">
        <v>3.4831673243976176</v>
      </c>
      <c r="G70" s="48">
        <v>0</v>
      </c>
      <c r="H70" s="48">
        <v>85</v>
      </c>
      <c r="I70" s="31">
        <v>25367179</v>
      </c>
      <c r="J70" s="61">
        <v>1.0266408254637647</v>
      </c>
    </row>
    <row r="71" spans="1:10">
      <c r="A71" s="49">
        <v>5</v>
      </c>
      <c r="B71" s="25" t="s">
        <v>65</v>
      </c>
      <c r="C71" s="27">
        <v>7175.0900960569825</v>
      </c>
      <c r="D71" s="45">
        <v>66.305249999999987</v>
      </c>
      <c r="E71" s="46">
        <v>0.19969999999999999</v>
      </c>
      <c r="F71" s="47">
        <v>3.4826790774052236</v>
      </c>
      <c r="G71" s="48">
        <v>0</v>
      </c>
      <c r="H71" s="48">
        <v>49</v>
      </c>
      <c r="I71" s="31">
        <v>19433810</v>
      </c>
      <c r="J71" s="61">
        <v>0.99648795382531252</v>
      </c>
    </row>
    <row r="72" spans="1:10" ht="13.15" customHeight="1">
      <c r="A72" s="49">
        <v>5</v>
      </c>
      <c r="B72" s="25" t="s">
        <v>66</v>
      </c>
      <c r="C72" s="27">
        <v>5628.4828769675187</v>
      </c>
      <c r="D72" s="45">
        <v>62.956499999999991</v>
      </c>
      <c r="E72" s="46">
        <v>0.20149999999999998</v>
      </c>
      <c r="F72" s="47">
        <v>3.4873893494623744</v>
      </c>
      <c r="G72" s="48">
        <v>0</v>
      </c>
      <c r="H72" s="48">
        <v>0</v>
      </c>
      <c r="I72" s="31">
        <v>9886409</v>
      </c>
      <c r="J72" s="61">
        <v>0.90570324334652774</v>
      </c>
    </row>
    <row r="73" spans="1:10">
      <c r="A73" s="49">
        <v>5</v>
      </c>
      <c r="B73" s="25" t="s">
        <v>67</v>
      </c>
      <c r="C73" s="27">
        <v>6647.5615685776756</v>
      </c>
      <c r="D73" s="45">
        <v>62.286749999999998</v>
      </c>
      <c r="E73" s="46">
        <v>0.20329999999999998</v>
      </c>
      <c r="F73" s="47">
        <v>3.848208641884773</v>
      </c>
      <c r="G73" s="48">
        <v>0</v>
      </c>
      <c r="H73" s="48">
        <v>0</v>
      </c>
      <c r="I73" s="31">
        <v>8632178</v>
      </c>
      <c r="J73" s="61">
        <v>1.0602670509317778</v>
      </c>
    </row>
    <row r="74" spans="1:10">
      <c r="A74" s="49">
        <v>6</v>
      </c>
      <c r="B74" s="25" t="s">
        <v>68</v>
      </c>
      <c r="C74" s="27">
        <v>4739.6938907763806</v>
      </c>
      <c r="D74" s="45">
        <v>60.277500000000003</v>
      </c>
      <c r="E74" s="46">
        <v>0.20649999999999999</v>
      </c>
      <c r="F74" s="47">
        <v>3.844222914010218</v>
      </c>
      <c r="G74" s="48">
        <v>0</v>
      </c>
      <c r="H74" s="48">
        <v>0</v>
      </c>
      <c r="I74" s="31">
        <v>7467511</v>
      </c>
      <c r="J74" s="61">
        <v>0.87292998089446949</v>
      </c>
    </row>
    <row r="75" spans="1:10">
      <c r="A75" s="49">
        <v>6</v>
      </c>
      <c r="B75" s="25" t="s">
        <v>69</v>
      </c>
      <c r="C75" s="27">
        <v>4728.320245951275</v>
      </c>
      <c r="D75" s="45">
        <v>66.305249999999987</v>
      </c>
      <c r="E75" s="46">
        <v>0.2097</v>
      </c>
      <c r="F75" s="47">
        <v>3.843451239311404</v>
      </c>
      <c r="G75" s="48">
        <v>0</v>
      </c>
      <c r="H75" s="48">
        <v>0</v>
      </c>
      <c r="I75" s="31">
        <v>9483634</v>
      </c>
      <c r="J75" s="61">
        <v>0.89587115516607652</v>
      </c>
    </row>
    <row r="76" spans="1:10">
      <c r="A76" s="49">
        <v>6</v>
      </c>
      <c r="B76" s="25" t="s">
        <v>70</v>
      </c>
      <c r="C76" s="27">
        <v>5904.3773362591373</v>
      </c>
      <c r="D76" s="45">
        <v>60.947250000000004</v>
      </c>
      <c r="E76" s="46">
        <v>0.21289999999999998</v>
      </c>
      <c r="F76" s="47">
        <v>3.8433849765874943</v>
      </c>
      <c r="G76" s="48">
        <v>0</v>
      </c>
      <c r="H76" s="48">
        <v>0</v>
      </c>
      <c r="I76" s="31">
        <v>12707868</v>
      </c>
      <c r="J76" s="61">
        <v>1.0318410890850234</v>
      </c>
    </row>
    <row r="77" spans="1:10">
      <c r="A77" s="49">
        <v>6</v>
      </c>
      <c r="B77" s="25" t="s">
        <v>71</v>
      </c>
      <c r="C77" s="27">
        <v>6187.5344288785982</v>
      </c>
      <c r="D77" s="45">
        <v>62.956499999999991</v>
      </c>
      <c r="E77" s="46">
        <v>0.21156666666666665</v>
      </c>
      <c r="F77" s="47">
        <v>3.8555279884487219</v>
      </c>
      <c r="G77" s="48">
        <v>0</v>
      </c>
      <c r="H77" s="48">
        <v>0</v>
      </c>
      <c r="I77" s="31">
        <v>17800316</v>
      </c>
      <c r="J77" s="61">
        <v>1.0642729258588541</v>
      </c>
    </row>
    <row r="78" spans="1:10">
      <c r="A78" s="49">
        <v>6</v>
      </c>
      <c r="B78" s="25" t="s">
        <v>72</v>
      </c>
      <c r="C78" s="27">
        <v>6421.8790775392745</v>
      </c>
      <c r="D78" s="45">
        <v>66.974999999999994</v>
      </c>
      <c r="E78" s="46">
        <v>0.21023333333333333</v>
      </c>
      <c r="F78" s="47">
        <v>3.7414263145480082</v>
      </c>
      <c r="G78" s="48">
        <v>0</v>
      </c>
      <c r="H78" s="48">
        <v>0</v>
      </c>
      <c r="I78" s="31">
        <v>20727657</v>
      </c>
      <c r="J78" s="61">
        <v>1.0363545153007274</v>
      </c>
    </row>
    <row r="79" spans="1:10">
      <c r="A79" s="49">
        <v>6</v>
      </c>
      <c r="B79" s="25" t="s">
        <v>73</v>
      </c>
      <c r="C79" s="27">
        <v>6603.1397516231755</v>
      </c>
      <c r="D79" s="45">
        <v>62.956499999999991</v>
      </c>
      <c r="E79" s="46">
        <v>0.2089</v>
      </c>
      <c r="F79" s="47">
        <v>3.5464829638614606</v>
      </c>
      <c r="G79" s="48">
        <v>0</v>
      </c>
      <c r="H79" s="48">
        <v>0</v>
      </c>
      <c r="I79" s="31">
        <v>26432909</v>
      </c>
      <c r="J79" s="61">
        <v>1.024311597179415</v>
      </c>
    </row>
    <row r="80" spans="1:10">
      <c r="A80" s="49">
        <v>6</v>
      </c>
      <c r="B80" s="25" t="s">
        <v>74</v>
      </c>
      <c r="C80" s="27">
        <v>6861.7473449870276</v>
      </c>
      <c r="D80" s="45">
        <v>62.286749999999998</v>
      </c>
      <c r="E80" s="46">
        <v>0.21100000000000002</v>
      </c>
      <c r="F80" s="47">
        <v>3.6806812691880646</v>
      </c>
      <c r="G80" s="48">
        <v>0</v>
      </c>
      <c r="H80" s="48">
        <v>0</v>
      </c>
      <c r="I80" s="31">
        <v>32561147</v>
      </c>
      <c r="J80" s="61">
        <v>0.98026202233357362</v>
      </c>
    </row>
    <row r="81" spans="1:10">
      <c r="A81" s="49">
        <v>6</v>
      </c>
      <c r="B81" s="25" t="s">
        <v>75</v>
      </c>
      <c r="C81" s="27">
        <v>6754.8718964731679</v>
      </c>
      <c r="D81" s="45">
        <v>65.635499999999993</v>
      </c>
      <c r="E81" s="46">
        <v>0.21309999999999998</v>
      </c>
      <c r="F81" s="47">
        <v>3.7882370116735267</v>
      </c>
      <c r="G81" s="48">
        <v>0</v>
      </c>
      <c r="H81" s="48">
        <v>0</v>
      </c>
      <c r="I81" s="31">
        <v>35676628</v>
      </c>
      <c r="J81" s="61">
        <v>1.0780048828856936</v>
      </c>
    </row>
    <row r="82" spans="1:10">
      <c r="A82" s="49">
        <v>6</v>
      </c>
      <c r="B82" s="25" t="s">
        <v>76</v>
      </c>
      <c r="C82" s="27">
        <v>6887.3786054188731</v>
      </c>
      <c r="D82" s="45">
        <v>64.295999999999992</v>
      </c>
      <c r="E82" s="46">
        <v>0.2152</v>
      </c>
      <c r="F82" s="47">
        <v>3.8587846635637275</v>
      </c>
      <c r="G82" s="48">
        <v>0</v>
      </c>
      <c r="H82" s="48">
        <v>0</v>
      </c>
      <c r="I82" s="31">
        <v>27302249</v>
      </c>
      <c r="J82" s="61">
        <v>1.0266408254637647</v>
      </c>
    </row>
    <row r="83" spans="1:10">
      <c r="A83" s="49">
        <v>6</v>
      </c>
      <c r="B83" s="25" t="s">
        <v>77</v>
      </c>
      <c r="C83" s="27">
        <v>6903.600453307442</v>
      </c>
      <c r="D83" s="45">
        <v>65.635499999999993</v>
      </c>
      <c r="E83" s="46">
        <v>0.21963333333333335</v>
      </c>
      <c r="F83" s="47">
        <v>3.8786805121703463</v>
      </c>
      <c r="G83" s="48">
        <v>0</v>
      </c>
      <c r="H83" s="48">
        <v>0</v>
      </c>
      <c r="I83" s="31">
        <v>19784510</v>
      </c>
      <c r="J83" s="61">
        <v>0.99648795382531252</v>
      </c>
    </row>
    <row r="84" spans="1:10">
      <c r="A84" s="49">
        <v>6</v>
      </c>
      <c r="B84" s="25" t="s">
        <v>78</v>
      </c>
      <c r="C84" s="27">
        <v>5834.5732897812095</v>
      </c>
      <c r="D84" s="45">
        <v>62.286749999999998</v>
      </c>
      <c r="E84" s="46">
        <v>0.22406666666666666</v>
      </c>
      <c r="F84" s="47">
        <v>3.8527773130164862</v>
      </c>
      <c r="G84" s="48">
        <v>0</v>
      </c>
      <c r="H84" s="48">
        <v>45</v>
      </c>
      <c r="I84" s="31">
        <v>9783815</v>
      </c>
      <c r="J84" s="61">
        <v>0.90570324334652774</v>
      </c>
    </row>
    <row r="85" spans="1:10">
      <c r="A85" s="49">
        <v>6</v>
      </c>
      <c r="B85" s="25" t="s">
        <v>79</v>
      </c>
      <c r="C85" s="27">
        <v>8630.8559703047904</v>
      </c>
      <c r="D85" s="45">
        <v>63.626249999999999</v>
      </c>
      <c r="E85" s="46">
        <v>0.22850000000000001</v>
      </c>
      <c r="F85" s="47">
        <v>3.8448687069941148</v>
      </c>
      <c r="G85" s="48">
        <v>400</v>
      </c>
      <c r="H85" s="48">
        <v>120</v>
      </c>
      <c r="I85" s="31">
        <v>8537842</v>
      </c>
      <c r="J85" s="61">
        <v>1.0602670509317778</v>
      </c>
    </row>
    <row r="86" spans="1:10">
      <c r="A86" s="49">
        <v>7</v>
      </c>
      <c r="B86" s="25" t="s">
        <v>80</v>
      </c>
      <c r="C86" s="27">
        <v>6960.7265883036753</v>
      </c>
      <c r="D86" s="45">
        <v>64.965750000000014</v>
      </c>
      <c r="E86" s="46">
        <v>0.23380000000000004</v>
      </c>
      <c r="F86" s="47">
        <v>3.8808707111724545</v>
      </c>
      <c r="G86" s="48">
        <v>300</v>
      </c>
      <c r="H86" s="48">
        <v>23</v>
      </c>
      <c r="I86" s="31">
        <v>7595626</v>
      </c>
      <c r="J86" s="61">
        <v>0.87292998089446949</v>
      </c>
    </row>
    <row r="87" spans="1:10">
      <c r="A87" s="49">
        <v>7</v>
      </c>
      <c r="B87" s="25" t="s">
        <v>81</v>
      </c>
      <c r="C87" s="27">
        <v>5862.1558611341798</v>
      </c>
      <c r="D87" s="45">
        <v>60.947250000000004</v>
      </c>
      <c r="E87" s="46">
        <v>0.23910000000000001</v>
      </c>
      <c r="F87" s="47">
        <v>3.8650762920098609</v>
      </c>
      <c r="G87" s="48">
        <v>200</v>
      </c>
      <c r="H87" s="48">
        <v>0</v>
      </c>
      <c r="I87" s="31">
        <v>9411482</v>
      </c>
      <c r="J87" s="61">
        <v>0.89587115516607652</v>
      </c>
    </row>
    <row r="88" spans="1:10">
      <c r="A88" s="49">
        <v>7</v>
      </c>
      <c r="B88" s="25" t="s">
        <v>82</v>
      </c>
      <c r="C88" s="27">
        <v>7671.2530492513151</v>
      </c>
      <c r="D88" s="45">
        <v>66.974999999999994</v>
      </c>
      <c r="E88" s="46">
        <v>0.24440000000000001</v>
      </c>
      <c r="F88" s="47">
        <v>3.8460853011732312</v>
      </c>
      <c r="G88" s="48">
        <v>100</v>
      </c>
      <c r="H88" s="48">
        <v>0</v>
      </c>
      <c r="I88" s="31">
        <v>12528118</v>
      </c>
      <c r="J88" s="61">
        <v>1.0318410890850234</v>
      </c>
    </row>
    <row r="89" spans="1:10">
      <c r="A89" s="49">
        <v>7</v>
      </c>
      <c r="B89" s="25" t="s">
        <v>83</v>
      </c>
      <c r="C89" s="27">
        <v>6525.3902862649056</v>
      </c>
      <c r="D89" s="45">
        <v>64.965750000000014</v>
      </c>
      <c r="E89" s="46">
        <v>0.24503333333333333</v>
      </c>
      <c r="F89" s="47">
        <v>4.1605627172509072</v>
      </c>
      <c r="G89" s="48">
        <v>0</v>
      </c>
      <c r="H89" s="48">
        <v>44</v>
      </c>
      <c r="I89" s="31">
        <v>17204693</v>
      </c>
      <c r="J89" s="61">
        <v>1.0642729258588541</v>
      </c>
    </row>
    <row r="90" spans="1:10">
      <c r="A90" s="49">
        <v>7</v>
      </c>
      <c r="B90" s="25" t="s">
        <v>84</v>
      </c>
      <c r="C90" s="27">
        <v>7144.7489757718768</v>
      </c>
      <c r="D90" s="45">
        <v>66.974999999999994</v>
      </c>
      <c r="E90" s="46">
        <v>0.24566666666666667</v>
      </c>
      <c r="F90" s="47">
        <v>4.1743336955214252</v>
      </c>
      <c r="G90" s="48">
        <v>0</v>
      </c>
      <c r="H90" s="48">
        <v>0</v>
      </c>
      <c r="I90" s="31">
        <v>20832191</v>
      </c>
      <c r="J90" s="61">
        <v>1.0363545153007274</v>
      </c>
    </row>
    <row r="91" spans="1:10">
      <c r="A91" s="49">
        <v>7</v>
      </c>
      <c r="B91" s="25" t="s">
        <v>85</v>
      </c>
      <c r="C91" s="27">
        <v>5821.9550715251053</v>
      </c>
      <c r="D91" s="45">
        <v>60.947250000000004</v>
      </c>
      <c r="E91" s="46">
        <v>0.24629999999999999</v>
      </c>
      <c r="F91" s="47">
        <v>4.1645617564274362</v>
      </c>
      <c r="G91" s="48">
        <v>0</v>
      </c>
      <c r="H91" s="48">
        <v>0</v>
      </c>
      <c r="I91" s="31">
        <v>25940316</v>
      </c>
      <c r="J91" s="61">
        <v>1.024311597179415</v>
      </c>
    </row>
    <row r="92" spans="1:10">
      <c r="A92" s="49">
        <v>7</v>
      </c>
      <c r="B92" s="25" t="s">
        <v>86</v>
      </c>
      <c r="C92" s="27">
        <v>6486.1537547528233</v>
      </c>
      <c r="D92" s="45">
        <v>65.635499999999993</v>
      </c>
      <c r="E92" s="46">
        <v>0.24727999999999997</v>
      </c>
      <c r="F92" s="47">
        <v>4.1734453522074126</v>
      </c>
      <c r="G92" s="48">
        <v>0</v>
      </c>
      <c r="H92" s="48">
        <v>0</v>
      </c>
      <c r="I92" s="31">
        <v>32086827</v>
      </c>
      <c r="J92" s="61">
        <v>0.98026202233357362</v>
      </c>
    </row>
    <row r="93" spans="1:10">
      <c r="A93" s="49">
        <v>7</v>
      </c>
      <c r="B93" s="25" t="s">
        <v>87</v>
      </c>
      <c r="C93" s="27">
        <v>6356.5953671844609</v>
      </c>
      <c r="D93" s="45">
        <v>61.617000000000004</v>
      </c>
      <c r="E93" s="46">
        <v>0.24826000000000001</v>
      </c>
      <c r="F93" s="47">
        <v>4.1741119519898495</v>
      </c>
      <c r="G93" s="48">
        <v>0</v>
      </c>
      <c r="H93" s="48">
        <v>0</v>
      </c>
      <c r="I93" s="31">
        <v>35739453.898000017</v>
      </c>
      <c r="J93" s="61">
        <v>1.0780048828856936</v>
      </c>
    </row>
  </sheetData>
  <conditionalFormatting sqref="J14:J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1496-92BA-4418-90DD-3818409C3EF0}">
  <sheetPr>
    <tabColor theme="9"/>
  </sheetPr>
  <dimension ref="A2:U93"/>
  <sheetViews>
    <sheetView showGridLines="0" topLeftCell="G65" zoomScale="126" zoomScaleNormal="126" workbookViewId="0">
      <selection activeCell="Q93" sqref="Q93"/>
    </sheetView>
  </sheetViews>
  <sheetFormatPr defaultColWidth="11.5703125" defaultRowHeight="14.45"/>
  <cols>
    <col min="2" max="2" width="15.28515625" customWidth="1"/>
    <col min="3" max="8" width="13.42578125" customWidth="1"/>
    <col min="9" max="9" width="16.28515625" customWidth="1"/>
    <col min="18" max="18" width="2.7109375" customWidth="1"/>
    <col min="19" max="19" width="8.5703125" customWidth="1"/>
    <col min="20" max="20" width="12.28515625" customWidth="1"/>
    <col min="21" max="21" width="11.28515625" customWidth="1"/>
  </cols>
  <sheetData>
    <row r="2" spans="1:21" ht="41.45">
      <c r="B2" s="38" t="s">
        <v>88</v>
      </c>
      <c r="C2" s="42" t="s">
        <v>1</v>
      </c>
      <c r="D2" s="39" t="s">
        <v>2</v>
      </c>
      <c r="E2" s="43" t="s">
        <v>3</v>
      </c>
      <c r="F2" s="44" t="s">
        <v>4</v>
      </c>
      <c r="G2" s="64" t="s">
        <v>5</v>
      </c>
      <c r="H2" s="64" t="s">
        <v>6</v>
      </c>
      <c r="I2" s="41" t="s">
        <v>7</v>
      </c>
      <c r="K2" s="53" t="s">
        <v>94</v>
      </c>
      <c r="L2" s="53"/>
      <c r="M2" s="53"/>
      <c r="N2" s="54"/>
      <c r="O2" s="54"/>
      <c r="P2" s="54"/>
      <c r="Q2" s="54"/>
      <c r="R2" s="54"/>
      <c r="S2" s="54"/>
      <c r="T2" s="54"/>
    </row>
    <row r="3" spans="1:21">
      <c r="B3" s="19">
        <v>1</v>
      </c>
      <c r="C3" s="62">
        <f t="shared" ref="C3:C9" si="0">SUMIF($A$14:$A$93,$B3,$C$14:$C$93)</f>
        <v>107637.40714189665</v>
      </c>
      <c r="D3" s="62">
        <f t="shared" ref="D3:D9" si="1">AVERAGEIF($A$14:$A$93,$B3,$D$14:$D$93)</f>
        <v>85.727999999999994</v>
      </c>
      <c r="E3" s="62">
        <f t="shared" ref="E3:E9" si="2">AVERAGEIF($A$14:$A$93,$B3,$E$14:$E$93)</f>
        <v>8.5458333333333317E-2</v>
      </c>
      <c r="F3" s="62">
        <f t="shared" ref="F3:F9" si="3">AVERAGEIF($A$14:$A$93,$B3,$F$14:$F$93)</f>
        <v>2.3002511339009342</v>
      </c>
      <c r="G3" s="65">
        <f t="shared" ref="G3:G9" si="4">SUMIF($A$14:$A$93,$B3,$G$14:$G$93)</f>
        <v>820</v>
      </c>
      <c r="H3" s="65">
        <f>SUMIF($A$14:$A$93,$B3,$H$14:$H$93)</f>
        <v>198</v>
      </c>
      <c r="I3" s="62">
        <f>SUMIF($A$14:$A$93,$B3,$I$14:$I$93)</f>
        <v>219855468</v>
      </c>
    </row>
    <row r="4" spans="1:21">
      <c r="B4" s="19">
        <v>2</v>
      </c>
      <c r="C4" s="62">
        <f t="shared" si="0"/>
        <v>113002.87813531971</v>
      </c>
      <c r="D4" s="62">
        <f t="shared" si="1"/>
        <v>85.504750000000001</v>
      </c>
      <c r="E4" s="62">
        <f t="shared" si="2"/>
        <v>8.2375000000000018E-2</v>
      </c>
      <c r="F4" s="62">
        <f t="shared" si="3"/>
        <v>2.5313436019922899</v>
      </c>
      <c r="G4" s="65">
        <f t="shared" si="4"/>
        <v>1050</v>
      </c>
      <c r="H4" s="65">
        <f t="shared" ref="H4:H9" si="5">SUMIF($A$14:$A$93,$B4,$H$14:$H$93)</f>
        <v>856</v>
      </c>
      <c r="I4" s="62">
        <f t="shared" ref="I4:I9" si="6">SUMIF($A$14:$A$93,$B4,$I$14:$I$93)</f>
        <v>223253439</v>
      </c>
      <c r="S4" s="38" t="s">
        <v>88</v>
      </c>
      <c r="T4" s="42" t="s">
        <v>95</v>
      </c>
    </row>
    <row r="5" spans="1:21">
      <c r="B5" s="19">
        <v>3</v>
      </c>
      <c r="C5" s="62">
        <f t="shared" si="0"/>
        <v>101172.61052579156</v>
      </c>
      <c r="D5" s="62">
        <f t="shared" si="1"/>
        <v>86.025666666666652</v>
      </c>
      <c r="E5" s="62">
        <f t="shared" si="2"/>
        <v>0.10885</v>
      </c>
      <c r="F5" s="62">
        <f t="shared" si="3"/>
        <v>2.603667283991141</v>
      </c>
      <c r="G5" s="65">
        <f t="shared" si="4"/>
        <v>0</v>
      </c>
      <c r="H5" s="65">
        <f t="shared" si="5"/>
        <v>0</v>
      </c>
      <c r="I5" s="62">
        <f t="shared" si="6"/>
        <v>219151491</v>
      </c>
      <c r="S5" s="19">
        <v>1</v>
      </c>
      <c r="T5" s="57"/>
    </row>
    <row r="6" spans="1:21">
      <c r="B6" s="19">
        <v>4</v>
      </c>
      <c r="C6" s="62">
        <f t="shared" si="0"/>
        <v>106557.97101277577</v>
      </c>
      <c r="D6" s="62">
        <f t="shared" si="1"/>
        <v>83.048999999999992</v>
      </c>
      <c r="E6" s="62">
        <f t="shared" si="2"/>
        <v>0.17600000000000002</v>
      </c>
      <c r="F6" s="62">
        <f t="shared" si="3"/>
        <v>2.9184052494959132</v>
      </c>
      <c r="G6" s="65">
        <f t="shared" si="4"/>
        <v>740</v>
      </c>
      <c r="H6" s="65">
        <f t="shared" si="5"/>
        <v>609</v>
      </c>
      <c r="I6" s="62">
        <f t="shared" si="6"/>
        <v>205814779</v>
      </c>
      <c r="S6" s="19">
        <v>2</v>
      </c>
      <c r="T6" s="58">
        <f>C4/C3-1</f>
        <v>4.9847642524033065E-2</v>
      </c>
    </row>
    <row r="7" spans="1:21">
      <c r="B7" s="19">
        <v>5</v>
      </c>
      <c r="C7" s="62">
        <f t="shared" si="0"/>
        <v>86849.457618819521</v>
      </c>
      <c r="D7" s="62">
        <f t="shared" si="1"/>
        <v>72.109750000000005</v>
      </c>
      <c r="E7" s="62">
        <f t="shared" si="2"/>
        <v>0.19939999999999999</v>
      </c>
      <c r="F7" s="62">
        <f t="shared" si="3"/>
        <v>3.3971888863723922</v>
      </c>
      <c r="G7" s="65">
        <f t="shared" si="4"/>
        <v>0</v>
      </c>
      <c r="H7" s="65">
        <f t="shared" si="5"/>
        <v>235</v>
      </c>
      <c r="I7" s="62">
        <f t="shared" si="6"/>
        <v>217166858</v>
      </c>
      <c r="S7" s="19">
        <v>3</v>
      </c>
      <c r="T7" s="58">
        <f>C5/C4-1</f>
        <v>-0.10468996723571533</v>
      </c>
    </row>
    <row r="8" spans="1:21">
      <c r="B8" s="19">
        <v>6</v>
      </c>
      <c r="C8" s="62">
        <f t="shared" si="0"/>
        <v>76457.972291300364</v>
      </c>
      <c r="D8" s="62">
        <f t="shared" si="1"/>
        <v>63.682062500000001</v>
      </c>
      <c r="E8" s="62">
        <f t="shared" si="2"/>
        <v>0.21427500000000002</v>
      </c>
      <c r="F8" s="62">
        <f t="shared" si="3"/>
        <v>3.7982104894477975</v>
      </c>
      <c r="G8" s="65">
        <f t="shared" si="4"/>
        <v>400</v>
      </c>
      <c r="H8" s="65">
        <f t="shared" si="5"/>
        <v>165</v>
      </c>
      <c r="I8" s="62">
        <f t="shared" si="6"/>
        <v>228266086</v>
      </c>
      <c r="S8" s="19">
        <v>4</v>
      </c>
      <c r="T8" s="58">
        <f>C6/C5-1</f>
        <v>5.3229430959590873E-2</v>
      </c>
    </row>
    <row r="9" spans="1:21">
      <c r="B9" s="19">
        <v>7</v>
      </c>
      <c r="C9" s="62">
        <f t="shared" si="0"/>
        <v>52828.978954188337</v>
      </c>
      <c r="D9" s="62">
        <f t="shared" si="1"/>
        <v>64.128562500000001</v>
      </c>
      <c r="E9" s="62">
        <f t="shared" si="2"/>
        <v>0.24372999999999997</v>
      </c>
      <c r="F9" s="62">
        <f t="shared" si="3"/>
        <v>4.0548809722190722</v>
      </c>
      <c r="G9" s="65">
        <f t="shared" si="4"/>
        <v>600</v>
      </c>
      <c r="H9" s="65">
        <f t="shared" si="5"/>
        <v>67</v>
      </c>
      <c r="I9" s="62">
        <f t="shared" si="6"/>
        <v>161338706.898</v>
      </c>
      <c r="S9" s="19">
        <v>5</v>
      </c>
      <c r="T9" s="58">
        <f>C7/C6-1</f>
        <v>-0.18495578703908788</v>
      </c>
    </row>
    <row r="10" spans="1:21">
      <c r="B10" s="51" t="s">
        <v>91</v>
      </c>
      <c r="C10" s="63">
        <f>SUM(C3:C9)</f>
        <v>644507.27568009193</v>
      </c>
      <c r="D10" s="63">
        <f>AVERAGE(D3:D9)</f>
        <v>77.175398809523813</v>
      </c>
      <c r="E10" s="63">
        <f t="shared" ref="E10:F10" si="7">AVERAGE(E3:E9)</f>
        <v>0.15858404761904762</v>
      </c>
      <c r="F10" s="63">
        <f t="shared" si="7"/>
        <v>3.0862782310599348</v>
      </c>
      <c r="G10" s="63">
        <f>SUM(G3:G9)</f>
        <v>3610</v>
      </c>
      <c r="H10" s="63">
        <f>SUM(H3:H9)</f>
        <v>2130</v>
      </c>
      <c r="I10" s="63">
        <f t="shared" ref="I10" si="8">AVERAGE(I3:I9)</f>
        <v>210692403.98542857</v>
      </c>
      <c r="S10" s="19">
        <v>6</v>
      </c>
      <c r="T10" s="58">
        <f>C8/C7-1</f>
        <v>-0.11964939807830666</v>
      </c>
    </row>
    <row r="11" spans="1:21">
      <c r="B11" s="51" t="s">
        <v>92</v>
      </c>
      <c r="C11" s="63">
        <f>SUM(C74:C81)</f>
        <v>48201.563972488038</v>
      </c>
      <c r="D11" s="63">
        <f>AVERAGE(D74:D81)</f>
        <v>63.542531249999996</v>
      </c>
      <c r="E11" s="63">
        <f t="shared" ref="E11:F11" si="9">AVERAGE(E74:E81)</f>
        <v>0.21048750000000002</v>
      </c>
      <c r="F11" s="63">
        <f t="shared" si="9"/>
        <v>3.7679268347036121</v>
      </c>
      <c r="G11" s="63">
        <f>SUM(G74:G81)</f>
        <v>0</v>
      </c>
      <c r="H11" s="63">
        <f t="shared" ref="H11" si="10">SUM(H74:H81)</f>
        <v>0</v>
      </c>
      <c r="I11" s="63">
        <f>SUM(I74:I81)</f>
        <v>162857670</v>
      </c>
      <c r="S11" s="55">
        <v>7</v>
      </c>
      <c r="T11" s="59">
        <f>C9/C11-1</f>
        <v>9.6001345191651488E-2</v>
      </c>
      <c r="U11" s="56" t="s">
        <v>96</v>
      </c>
    </row>
    <row r="12" spans="1:21">
      <c r="S12" s="51"/>
      <c r="T12" s="52"/>
    </row>
    <row r="13" spans="1:21" ht="41.45">
      <c r="A13" s="38" t="s">
        <v>88</v>
      </c>
      <c r="B13" s="38" t="s">
        <v>0</v>
      </c>
      <c r="C13" s="42" t="s">
        <v>1</v>
      </c>
      <c r="D13" s="39" t="s">
        <v>2</v>
      </c>
      <c r="E13" s="43" t="s">
        <v>3</v>
      </c>
      <c r="F13" s="44" t="s">
        <v>4</v>
      </c>
      <c r="G13" s="40" t="s">
        <v>5</v>
      </c>
      <c r="H13" s="40" t="s">
        <v>6</v>
      </c>
      <c r="I13" s="41" t="s">
        <v>7</v>
      </c>
    </row>
    <row r="14" spans="1:21">
      <c r="A14" s="49">
        <v>1</v>
      </c>
      <c r="B14" s="25" t="s">
        <v>8</v>
      </c>
      <c r="C14" s="27">
        <v>7770.319731175643</v>
      </c>
      <c r="D14" s="45">
        <v>89.3</v>
      </c>
      <c r="E14" s="46">
        <v>8.8233333333333303E-2</v>
      </c>
      <c r="F14" s="47">
        <v>2.1553239232400476</v>
      </c>
      <c r="G14" s="48">
        <v>0</v>
      </c>
      <c r="H14" s="48">
        <v>0</v>
      </c>
      <c r="I14" s="31">
        <v>8334750</v>
      </c>
    </row>
    <row r="15" spans="1:21">
      <c r="A15" s="49">
        <v>1</v>
      </c>
      <c r="B15" s="25" t="s">
        <v>9</v>
      </c>
      <c r="C15" s="27">
        <v>7345.786637910649</v>
      </c>
      <c r="D15" s="45">
        <v>83.941999999999993</v>
      </c>
      <c r="E15" s="46">
        <v>8.9466666666666667E-2</v>
      </c>
      <c r="F15" s="47">
        <v>2.1430989641899578</v>
      </c>
      <c r="G15" s="48">
        <v>0</v>
      </c>
      <c r="H15" s="48">
        <v>0</v>
      </c>
      <c r="I15" s="31">
        <v>9791968</v>
      </c>
    </row>
    <row r="16" spans="1:21">
      <c r="A16" s="49">
        <v>1</v>
      </c>
      <c r="B16" s="25" t="s">
        <v>10</v>
      </c>
      <c r="C16" s="27">
        <v>9321.6089238787772</v>
      </c>
      <c r="D16" s="45">
        <v>84.834999999999994</v>
      </c>
      <c r="E16" s="46">
        <v>9.0700000000000003E-2</v>
      </c>
      <c r="F16" s="47">
        <v>2.3138370814324731</v>
      </c>
      <c r="G16" s="48">
        <v>400</v>
      </c>
      <c r="H16" s="48">
        <v>0</v>
      </c>
      <c r="I16" s="31">
        <v>12443720</v>
      </c>
    </row>
    <row r="17" spans="1:21">
      <c r="A17" s="49">
        <v>1</v>
      </c>
      <c r="B17" s="25" t="s">
        <v>11</v>
      </c>
      <c r="C17" s="27">
        <v>9546.8340651211238</v>
      </c>
      <c r="D17" s="45">
        <v>82.156000000000006</v>
      </c>
      <c r="E17" s="46">
        <v>8.8900000000000007E-2</v>
      </c>
      <c r="F17" s="47">
        <v>2.324102984540823</v>
      </c>
      <c r="G17" s="48">
        <v>300</v>
      </c>
      <c r="H17" s="48">
        <v>0</v>
      </c>
      <c r="I17" s="31">
        <v>17294278</v>
      </c>
    </row>
    <row r="18" spans="1:21">
      <c r="A18" s="49">
        <v>1</v>
      </c>
      <c r="B18" s="25" t="s">
        <v>12</v>
      </c>
      <c r="C18" s="27">
        <v>9715.6960370133002</v>
      </c>
      <c r="D18" s="45">
        <v>88.406999999999982</v>
      </c>
      <c r="E18" s="46">
        <v>8.7099999999999997E-2</v>
      </c>
      <c r="F18" s="47">
        <v>2.3260653175384571</v>
      </c>
      <c r="G18" s="48">
        <v>120</v>
      </c>
      <c r="H18" s="48">
        <v>0</v>
      </c>
      <c r="I18" s="31">
        <v>20383743</v>
      </c>
      <c r="K18" s="53" t="s">
        <v>97</v>
      </c>
      <c r="L18" s="53"/>
      <c r="M18" s="53"/>
      <c r="N18" s="54"/>
      <c r="O18" s="54"/>
      <c r="P18" s="54"/>
      <c r="Q18" s="54"/>
      <c r="R18" s="54"/>
      <c r="S18" s="100" t="s">
        <v>98</v>
      </c>
      <c r="T18" s="101">
        <f>CORREL(C14:C93,D14:D93)</f>
        <v>0.80807179033761112</v>
      </c>
    </row>
    <row r="19" spans="1:21">
      <c r="A19" s="49">
        <v>1</v>
      </c>
      <c r="B19" s="25" t="s">
        <v>13</v>
      </c>
      <c r="C19" s="27">
        <v>8731.2960568196922</v>
      </c>
      <c r="D19" s="45">
        <v>81.263000000000005</v>
      </c>
      <c r="E19" s="46">
        <v>8.5299999999999987E-2</v>
      </c>
      <c r="F19" s="47">
        <v>2.3269106688163435</v>
      </c>
      <c r="G19" s="48">
        <v>0</v>
      </c>
      <c r="H19" s="48">
        <v>0</v>
      </c>
      <c r="I19" s="31">
        <v>24446921</v>
      </c>
    </row>
    <row r="20" spans="1:21">
      <c r="A20" s="49">
        <v>1</v>
      </c>
      <c r="B20" s="25" t="s">
        <v>14</v>
      </c>
      <c r="C20" s="27">
        <v>8857.4781238522119</v>
      </c>
      <c r="D20" s="45">
        <v>83.941999999999993</v>
      </c>
      <c r="E20" s="46">
        <v>8.4033333333333321E-2</v>
      </c>
      <c r="F20" s="47">
        <v>2.3323893672906131</v>
      </c>
      <c r="G20" s="48">
        <v>0</v>
      </c>
      <c r="H20" s="48">
        <v>0</v>
      </c>
      <c r="I20" s="31">
        <v>29562807</v>
      </c>
      <c r="S20" s="38" t="s">
        <v>88</v>
      </c>
      <c r="T20" s="42" t="s">
        <v>95</v>
      </c>
    </row>
    <row r="21" spans="1:21">
      <c r="A21" s="49">
        <v>1</v>
      </c>
      <c r="B21" s="25" t="s">
        <v>15</v>
      </c>
      <c r="C21" s="27">
        <v>10543.621657815829</v>
      </c>
      <c r="D21" s="45">
        <v>89.3</v>
      </c>
      <c r="E21" s="46">
        <v>8.2766666666666669E-2</v>
      </c>
      <c r="F21" s="47">
        <v>2.3402768651989669</v>
      </c>
      <c r="G21" s="48">
        <v>0</v>
      </c>
      <c r="H21" s="48">
        <v>100</v>
      </c>
      <c r="I21" s="31">
        <v>32522291</v>
      </c>
      <c r="S21" s="19">
        <v>1</v>
      </c>
      <c r="T21" s="57"/>
    </row>
    <row r="22" spans="1:21">
      <c r="A22" s="49">
        <v>1</v>
      </c>
      <c r="B22" s="25" t="s">
        <v>16</v>
      </c>
      <c r="C22" s="27">
        <v>9793.0691900555121</v>
      </c>
      <c r="D22" s="45">
        <v>88.406999999999982</v>
      </c>
      <c r="E22" s="46">
        <v>8.1500000000000003E-2</v>
      </c>
      <c r="F22" s="47">
        <v>2.3176808480725999</v>
      </c>
      <c r="G22" s="48">
        <v>0</v>
      </c>
      <c r="H22" s="48">
        <v>50</v>
      </c>
      <c r="I22" s="31">
        <v>25803759</v>
      </c>
      <c r="S22" s="19">
        <v>2</v>
      </c>
      <c r="T22" s="58">
        <f>D4/D3-1</f>
        <v>-2.6041666666666297E-3</v>
      </c>
    </row>
    <row r="23" spans="1:21">
      <c r="A23" s="49">
        <v>1</v>
      </c>
      <c r="B23" s="25" t="s">
        <v>17</v>
      </c>
      <c r="C23" s="27">
        <v>8726.8074655660057</v>
      </c>
      <c r="D23" s="45">
        <v>85.727999999999994</v>
      </c>
      <c r="E23" s="46">
        <v>8.2000000000000017E-2</v>
      </c>
      <c r="F23" s="47">
        <v>2.3323500691339603</v>
      </c>
      <c r="G23" s="48">
        <v>0</v>
      </c>
      <c r="H23" s="48">
        <v>46</v>
      </c>
      <c r="I23" s="31">
        <v>19284635</v>
      </c>
      <c r="S23" s="19">
        <v>3</v>
      </c>
      <c r="T23" s="58">
        <f t="shared" ref="T23:T26" si="11">D5/D4-1</f>
        <v>6.0922541340293623E-3</v>
      </c>
    </row>
    <row r="24" spans="1:21">
      <c r="A24" s="49">
        <v>1</v>
      </c>
      <c r="B24" s="25" t="s">
        <v>18</v>
      </c>
      <c r="C24" s="27">
        <v>8196.4501914970297</v>
      </c>
      <c r="D24" s="45">
        <v>86.621000000000009</v>
      </c>
      <c r="E24" s="46">
        <v>8.2500000000000004E-2</v>
      </c>
      <c r="F24" s="47">
        <v>2.3352763535508552</v>
      </c>
      <c r="G24" s="48">
        <v>0</v>
      </c>
      <c r="H24" s="48">
        <v>0</v>
      </c>
      <c r="I24" s="31">
        <v>10474349</v>
      </c>
      <c r="S24" s="19">
        <v>4</v>
      </c>
      <c r="T24" s="58">
        <f t="shared" si="11"/>
        <v>-3.4602076124567449E-2</v>
      </c>
    </row>
    <row r="25" spans="1:21">
      <c r="A25" s="49">
        <v>1</v>
      </c>
      <c r="B25" s="25" t="s">
        <v>19</v>
      </c>
      <c r="C25" s="27">
        <v>9088.4390611908766</v>
      </c>
      <c r="D25" s="45">
        <v>84.834999999999994</v>
      </c>
      <c r="E25" s="46">
        <v>8.3000000000000004E-2</v>
      </c>
      <c r="F25" s="47">
        <v>2.3557011638061138</v>
      </c>
      <c r="G25" s="48">
        <v>0</v>
      </c>
      <c r="H25" s="48">
        <v>2</v>
      </c>
      <c r="I25" s="31">
        <v>9512247</v>
      </c>
      <c r="S25" s="19">
        <v>5</v>
      </c>
      <c r="T25" s="58">
        <f t="shared" si="11"/>
        <v>-0.13172043010752676</v>
      </c>
    </row>
    <row r="26" spans="1:21">
      <c r="A26" s="49">
        <v>2</v>
      </c>
      <c r="B26" s="25" t="s">
        <v>20</v>
      </c>
      <c r="C26" s="27">
        <v>7380.7878943316482</v>
      </c>
      <c r="D26" s="45">
        <v>82.156000000000006</v>
      </c>
      <c r="E26" s="46">
        <v>8.3566666666666678E-2</v>
      </c>
      <c r="F26" s="47">
        <v>2.5267042446370795</v>
      </c>
      <c r="G26" s="48">
        <v>0</v>
      </c>
      <c r="H26" s="48">
        <v>2</v>
      </c>
      <c r="I26" s="31">
        <v>8507008</v>
      </c>
      <c r="S26" s="19">
        <v>6</v>
      </c>
      <c r="T26" s="58">
        <f t="shared" si="11"/>
        <v>-0.11687306501547989</v>
      </c>
    </row>
    <row r="27" spans="1:21">
      <c r="A27" s="49">
        <v>2</v>
      </c>
      <c r="B27" s="25" t="s">
        <v>21</v>
      </c>
      <c r="C27" s="27">
        <v>8137.0194507319738</v>
      </c>
      <c r="D27" s="45">
        <v>86.621000000000009</v>
      </c>
      <c r="E27" s="46">
        <v>8.4133333333333338E-2</v>
      </c>
      <c r="F27" s="47">
        <v>2.5239396382436108</v>
      </c>
      <c r="G27" s="48">
        <v>0</v>
      </c>
      <c r="H27" s="48">
        <v>333</v>
      </c>
      <c r="I27" s="31">
        <v>9989291</v>
      </c>
      <c r="S27" s="55">
        <v>7</v>
      </c>
      <c r="T27" s="59">
        <f>D9/D11-1</f>
        <v>9.2226613965744608E-3</v>
      </c>
      <c r="U27" s="56" t="s">
        <v>96</v>
      </c>
    </row>
    <row r="28" spans="1:21">
      <c r="A28" s="49">
        <v>2</v>
      </c>
      <c r="B28" s="25" t="s">
        <v>22</v>
      </c>
      <c r="C28" s="27">
        <v>10334.241532695751</v>
      </c>
      <c r="D28" s="45">
        <v>87.513999999999996</v>
      </c>
      <c r="E28" s="46">
        <v>8.4700000000000011E-2</v>
      </c>
      <c r="F28" s="47">
        <v>2.5283385493541317</v>
      </c>
      <c r="G28" s="48">
        <v>452</v>
      </c>
      <c r="H28" s="48">
        <v>2</v>
      </c>
      <c r="I28" s="31">
        <v>13271759</v>
      </c>
      <c r="S28" s="51"/>
      <c r="T28" s="52"/>
    </row>
    <row r="29" spans="1:21">
      <c r="A29" s="49">
        <v>2</v>
      </c>
      <c r="B29" s="25" t="s">
        <v>23</v>
      </c>
      <c r="C29" s="27">
        <v>10432.710291220095</v>
      </c>
      <c r="D29" s="45">
        <v>85.727999999999994</v>
      </c>
      <c r="E29" s="46">
        <v>8.2966666666666675E-2</v>
      </c>
      <c r="F29" s="47">
        <v>2.5304775541262532</v>
      </c>
      <c r="G29" s="48">
        <v>300</v>
      </c>
      <c r="H29" s="48">
        <v>3</v>
      </c>
      <c r="I29" s="31">
        <v>17757170</v>
      </c>
    </row>
    <row r="30" spans="1:21">
      <c r="A30" s="49">
        <v>2</v>
      </c>
      <c r="B30" s="25" t="s">
        <v>24</v>
      </c>
      <c r="C30" s="27">
        <v>9565.7208005906778</v>
      </c>
      <c r="D30" s="45">
        <v>85.727999999999994</v>
      </c>
      <c r="E30" s="46">
        <v>8.1233333333333324E-2</v>
      </c>
      <c r="F30" s="47">
        <v>2.5313351092767244</v>
      </c>
      <c r="G30" s="48">
        <v>65</v>
      </c>
      <c r="H30" s="48">
        <v>0</v>
      </c>
      <c r="I30" s="31">
        <v>20227851</v>
      </c>
    </row>
    <row r="31" spans="1:21">
      <c r="A31" s="49">
        <v>2</v>
      </c>
      <c r="B31" s="25" t="s">
        <v>25</v>
      </c>
      <c r="C31" s="27">
        <v>10071.737219725404</v>
      </c>
      <c r="D31" s="45">
        <v>86.621000000000009</v>
      </c>
      <c r="E31" s="46">
        <v>7.9500000000000001E-2</v>
      </c>
      <c r="F31" s="47">
        <v>2.5291855735986428</v>
      </c>
      <c r="G31" s="48">
        <v>233</v>
      </c>
      <c r="H31" s="48">
        <v>0</v>
      </c>
      <c r="I31" s="31">
        <v>24753469</v>
      </c>
    </row>
    <row r="32" spans="1:21">
      <c r="A32" s="49">
        <v>2</v>
      </c>
      <c r="B32" s="25" t="s">
        <v>26</v>
      </c>
      <c r="C32" s="27">
        <v>8942.3545376504226</v>
      </c>
      <c r="D32" s="45">
        <v>83.048999999999992</v>
      </c>
      <c r="E32" s="46">
        <v>7.9766666666666666E-2</v>
      </c>
      <c r="F32" s="47">
        <v>2.5377874982093838</v>
      </c>
      <c r="G32" s="48">
        <v>0</v>
      </c>
      <c r="H32" s="48">
        <v>0</v>
      </c>
      <c r="I32" s="31">
        <v>29664316</v>
      </c>
    </row>
    <row r="33" spans="1:21">
      <c r="A33" s="49">
        <v>2</v>
      </c>
      <c r="B33" s="25" t="s">
        <v>27</v>
      </c>
      <c r="C33" s="27">
        <v>9573.4378827510245</v>
      </c>
      <c r="D33" s="45">
        <v>82.156000000000006</v>
      </c>
      <c r="E33" s="46">
        <v>8.0033333333333345E-2</v>
      </c>
      <c r="F33" s="47">
        <v>2.5461350356779899</v>
      </c>
      <c r="G33" s="48">
        <v>0</v>
      </c>
      <c r="H33" s="48">
        <v>0</v>
      </c>
      <c r="I33" s="31">
        <v>32909304</v>
      </c>
    </row>
    <row r="34" spans="1:21">
      <c r="A34" s="49">
        <v>2</v>
      </c>
      <c r="B34" s="25" t="s">
        <v>28</v>
      </c>
      <c r="C34" s="27">
        <v>10693.517229414036</v>
      </c>
      <c r="D34" s="45">
        <v>85.727999999999994</v>
      </c>
      <c r="E34" s="46">
        <v>8.0299999999999996E-2</v>
      </c>
      <c r="F34" s="47">
        <v>2.5294799933425858</v>
      </c>
      <c r="G34" s="48">
        <v>0</v>
      </c>
      <c r="H34" s="48">
        <v>456</v>
      </c>
      <c r="I34" s="31">
        <v>26074093</v>
      </c>
    </row>
    <row r="35" spans="1:21">
      <c r="A35" s="49">
        <v>2</v>
      </c>
      <c r="B35" s="25" t="s">
        <v>29</v>
      </c>
      <c r="C35" s="27">
        <v>9541.5418258574009</v>
      </c>
      <c r="D35" s="45">
        <v>87.513999999999996</v>
      </c>
      <c r="E35" s="46">
        <v>8.2199999999999995E-2</v>
      </c>
      <c r="F35" s="47">
        <v>2.5312779665406584</v>
      </c>
      <c r="G35" s="48">
        <v>0</v>
      </c>
      <c r="H35" s="48">
        <v>50</v>
      </c>
      <c r="I35" s="31">
        <v>19371713</v>
      </c>
      <c r="K35" s="53" t="s">
        <v>99</v>
      </c>
      <c r="L35" s="53"/>
      <c r="M35" s="53"/>
      <c r="N35" s="54"/>
      <c r="O35" s="54"/>
      <c r="P35" s="54"/>
      <c r="Q35" s="54"/>
      <c r="R35" s="54"/>
      <c r="S35" s="53" t="s">
        <v>98</v>
      </c>
      <c r="T35" s="60">
        <f>CORREL(C14:C93,E14:E93)</f>
        <v>-0.67487616896757052</v>
      </c>
    </row>
    <row r="36" spans="1:21">
      <c r="A36" s="49">
        <v>2</v>
      </c>
      <c r="B36" s="25" t="s">
        <v>30</v>
      </c>
      <c r="C36" s="27">
        <v>8918.6118241485747</v>
      </c>
      <c r="D36" s="45">
        <v>86.621000000000009</v>
      </c>
      <c r="E36" s="46">
        <v>8.4100000000000008E-2</v>
      </c>
      <c r="F36" s="47">
        <v>2.5282692806871707</v>
      </c>
      <c r="G36" s="48">
        <v>0</v>
      </c>
      <c r="H36" s="48">
        <v>10</v>
      </c>
      <c r="I36" s="31">
        <v>11235039</v>
      </c>
    </row>
    <row r="37" spans="1:21">
      <c r="A37" s="49">
        <v>2</v>
      </c>
      <c r="B37" s="25" t="s">
        <v>31</v>
      </c>
      <c r="C37" s="27">
        <v>9411.1976462026996</v>
      </c>
      <c r="D37" s="45">
        <v>86.621000000000009</v>
      </c>
      <c r="E37" s="46">
        <v>8.5999999999999993E-2</v>
      </c>
      <c r="F37" s="47">
        <v>2.5331927802132443</v>
      </c>
      <c r="G37" s="48">
        <v>0</v>
      </c>
      <c r="H37" s="48">
        <v>0</v>
      </c>
      <c r="I37" s="31">
        <v>9492426</v>
      </c>
      <c r="S37" s="38" t="s">
        <v>88</v>
      </c>
      <c r="T37" s="42" t="s">
        <v>95</v>
      </c>
    </row>
    <row r="38" spans="1:21">
      <c r="A38" s="49">
        <v>3</v>
      </c>
      <c r="B38" s="25" t="s">
        <v>32</v>
      </c>
      <c r="C38" s="27">
        <v>7158.9515684621829</v>
      </c>
      <c r="D38" s="45">
        <v>83.941999999999993</v>
      </c>
      <c r="E38" s="46">
        <v>8.9433333333333337E-2</v>
      </c>
      <c r="F38" s="47">
        <v>2.5935819935631654</v>
      </c>
      <c r="G38" s="48">
        <v>0</v>
      </c>
      <c r="H38" s="48">
        <v>0</v>
      </c>
      <c r="I38" s="31">
        <v>8718968</v>
      </c>
      <c r="S38" s="19">
        <v>1</v>
      </c>
      <c r="T38" s="57"/>
    </row>
    <row r="39" spans="1:21">
      <c r="A39" s="49">
        <v>3</v>
      </c>
      <c r="B39" s="25" t="s">
        <v>33</v>
      </c>
      <c r="C39" s="27">
        <v>7400.1631291114363</v>
      </c>
      <c r="D39" s="45">
        <v>89.3</v>
      </c>
      <c r="E39" s="46">
        <v>9.2866666666666667E-2</v>
      </c>
      <c r="F39" s="47">
        <v>2.6277050134893387</v>
      </c>
      <c r="G39" s="48">
        <v>0</v>
      </c>
      <c r="H39" s="48">
        <v>0</v>
      </c>
      <c r="I39" s="31">
        <v>10826748</v>
      </c>
      <c r="S39" s="19">
        <v>2</v>
      </c>
      <c r="T39" s="58">
        <f>E4/E3-1</f>
        <v>-3.6079960994636395E-2</v>
      </c>
    </row>
    <row r="40" spans="1:21">
      <c r="A40" s="49">
        <v>3</v>
      </c>
      <c r="B40" s="25" t="s">
        <v>34</v>
      </c>
      <c r="C40" s="27">
        <v>8211.5759344522303</v>
      </c>
      <c r="D40" s="45">
        <v>87.513999999999996</v>
      </c>
      <c r="E40" s="46">
        <v>9.6300000000000011E-2</v>
      </c>
      <c r="F40" s="47">
        <v>2.6258563154727987</v>
      </c>
      <c r="G40" s="48">
        <v>0</v>
      </c>
      <c r="H40" s="48">
        <v>0</v>
      </c>
      <c r="I40" s="31">
        <v>14911318</v>
      </c>
      <c r="S40" s="19">
        <v>3</v>
      </c>
      <c r="T40" s="58">
        <f>E5/E4-1</f>
        <v>0.3213960546282244</v>
      </c>
    </row>
    <row r="41" spans="1:21">
      <c r="A41" s="49">
        <v>3</v>
      </c>
      <c r="B41" s="25" t="s">
        <v>35</v>
      </c>
      <c r="C41" s="27">
        <v>9189.7417877875305</v>
      </c>
      <c r="D41" s="45">
        <v>89.3</v>
      </c>
      <c r="E41" s="46">
        <v>9.9000000000000005E-2</v>
      </c>
      <c r="F41" s="47">
        <v>2.624744800627747</v>
      </c>
      <c r="G41" s="48">
        <v>0</v>
      </c>
      <c r="H41" s="48">
        <v>0</v>
      </c>
      <c r="I41" s="31">
        <v>15389927</v>
      </c>
      <c r="S41" s="19">
        <v>4</v>
      </c>
      <c r="T41" s="58">
        <f>E6/E5-1</f>
        <v>0.61690399632521831</v>
      </c>
    </row>
    <row r="42" spans="1:21">
      <c r="A42" s="49">
        <v>3</v>
      </c>
      <c r="B42" s="25" t="s">
        <v>36</v>
      </c>
      <c r="C42" s="27">
        <v>8308.1693608549467</v>
      </c>
      <c r="D42" s="45">
        <v>84.834999999999994</v>
      </c>
      <c r="E42" s="46">
        <v>0.1017</v>
      </c>
      <c r="F42" s="47">
        <v>2.3996161216186511</v>
      </c>
      <c r="G42" s="48">
        <v>0</v>
      </c>
      <c r="H42" s="48">
        <v>0</v>
      </c>
      <c r="I42" s="31">
        <v>21381254</v>
      </c>
      <c r="S42" s="19">
        <v>5</v>
      </c>
      <c r="T42" s="58">
        <f>E7/E6-1</f>
        <v>0.13295454545454533</v>
      </c>
    </row>
    <row r="43" spans="1:21">
      <c r="A43" s="49">
        <v>3</v>
      </c>
      <c r="B43" s="25" t="s">
        <v>37</v>
      </c>
      <c r="C43" s="27">
        <v>9513.1883058752373</v>
      </c>
      <c r="D43" s="45">
        <v>89.3</v>
      </c>
      <c r="E43" s="46">
        <v>0.10439999999999999</v>
      </c>
      <c r="F43" s="47">
        <v>2.6237562156317673</v>
      </c>
      <c r="G43" s="48">
        <v>0</v>
      </c>
      <c r="H43" s="48">
        <v>0</v>
      </c>
      <c r="I43" s="31">
        <v>23884760</v>
      </c>
      <c r="S43" s="19">
        <v>6</v>
      </c>
      <c r="T43" s="58">
        <f>E8/E7-1</f>
        <v>7.4598796389167665E-2</v>
      </c>
    </row>
    <row r="44" spans="1:21">
      <c r="A44" s="49">
        <v>3</v>
      </c>
      <c r="B44" s="25" t="s">
        <v>38</v>
      </c>
      <c r="C44" s="27">
        <v>8325.1813644565336</v>
      </c>
      <c r="D44" s="45">
        <v>83.941999999999993</v>
      </c>
      <c r="E44" s="46">
        <v>0.10736666666666667</v>
      </c>
      <c r="F44" s="47">
        <v>2.6259841846788996</v>
      </c>
      <c r="G44" s="48">
        <v>0</v>
      </c>
      <c r="H44" s="48">
        <v>0</v>
      </c>
      <c r="I44" s="31">
        <v>29812766</v>
      </c>
      <c r="S44" s="55">
        <v>7</v>
      </c>
      <c r="T44" s="59">
        <f>E9/E11-1</f>
        <v>0.1579309935269313</v>
      </c>
      <c r="U44" s="56" t="s">
        <v>96</v>
      </c>
    </row>
    <row r="45" spans="1:21">
      <c r="A45" s="49">
        <v>3</v>
      </c>
      <c r="B45" s="25" t="s">
        <v>39</v>
      </c>
      <c r="C45" s="27">
        <v>9366.3365839547496</v>
      </c>
      <c r="D45" s="45">
        <v>88.406999999999982</v>
      </c>
      <c r="E45" s="46">
        <v>0.11033333333333334</v>
      </c>
      <c r="F45" s="47">
        <v>2.6340854295714031</v>
      </c>
      <c r="G45" s="48">
        <v>0</v>
      </c>
      <c r="H45" s="48">
        <v>0</v>
      </c>
      <c r="I45" s="31">
        <v>32687252</v>
      </c>
      <c r="S45" s="51"/>
      <c r="T45" s="52"/>
    </row>
    <row r="46" spans="1:21">
      <c r="A46" s="49">
        <v>3</v>
      </c>
      <c r="B46" s="25" t="s">
        <v>40</v>
      </c>
      <c r="C46" s="27">
        <v>8089.383137780037</v>
      </c>
      <c r="D46" s="45">
        <v>80.37</v>
      </c>
      <c r="E46" s="46">
        <v>0.1133</v>
      </c>
      <c r="F46" s="47">
        <v>2.6224476811929418</v>
      </c>
      <c r="G46" s="48">
        <v>0</v>
      </c>
      <c r="H46" s="48">
        <v>0</v>
      </c>
      <c r="I46" s="31">
        <v>25223088</v>
      </c>
    </row>
    <row r="47" spans="1:21">
      <c r="A47" s="49">
        <v>3</v>
      </c>
      <c r="B47" s="25" t="s">
        <v>41</v>
      </c>
      <c r="C47" s="27">
        <v>8665.2504053006232</v>
      </c>
      <c r="D47" s="45">
        <v>85.727999999999994</v>
      </c>
      <c r="E47" s="46">
        <v>0.12189999999999999</v>
      </c>
      <c r="F47" s="47">
        <v>2.6226386642974928</v>
      </c>
      <c r="G47" s="48">
        <v>0</v>
      </c>
      <c r="H47" s="48">
        <v>0</v>
      </c>
      <c r="I47" s="31">
        <v>18243759</v>
      </c>
    </row>
    <row r="48" spans="1:21">
      <c r="A48" s="49">
        <v>3</v>
      </c>
      <c r="B48" s="25" t="s">
        <v>42</v>
      </c>
      <c r="C48" s="27">
        <v>7405.3060301096912</v>
      </c>
      <c r="D48" s="45">
        <v>82.156000000000006</v>
      </c>
      <c r="E48" s="46">
        <v>0.1305</v>
      </c>
      <c r="F48" s="47">
        <v>2.6211385452060805</v>
      </c>
      <c r="G48" s="48">
        <v>0</v>
      </c>
      <c r="H48" s="48">
        <v>0</v>
      </c>
      <c r="I48" s="31">
        <v>9742240</v>
      </c>
    </row>
    <row r="49" spans="1:21">
      <c r="A49" s="49">
        <v>3</v>
      </c>
      <c r="B49" s="25" t="s">
        <v>43</v>
      </c>
      <c r="C49" s="27">
        <v>9539.362917646371</v>
      </c>
      <c r="D49" s="45">
        <v>87.513999999999996</v>
      </c>
      <c r="E49" s="46">
        <v>0.1391</v>
      </c>
      <c r="F49" s="47">
        <v>2.6224524425434073</v>
      </c>
      <c r="G49" s="48">
        <v>0</v>
      </c>
      <c r="H49" s="48">
        <v>0</v>
      </c>
      <c r="I49" s="31">
        <v>8329411</v>
      </c>
    </row>
    <row r="50" spans="1:21">
      <c r="A50" s="49">
        <v>4</v>
      </c>
      <c r="B50" s="25" t="s">
        <v>44</v>
      </c>
      <c r="C50" s="27">
        <v>7945.5663447953266</v>
      </c>
      <c r="D50" s="45">
        <v>80.37</v>
      </c>
      <c r="E50" s="46">
        <v>0.15060000000000001</v>
      </c>
      <c r="F50" s="47">
        <v>2.6828528730004031</v>
      </c>
      <c r="G50" s="48">
        <v>0</v>
      </c>
      <c r="H50" s="48">
        <v>45</v>
      </c>
      <c r="I50" s="31">
        <v>7414367</v>
      </c>
    </row>
    <row r="51" spans="1:21">
      <c r="A51" s="49">
        <v>4</v>
      </c>
      <c r="B51" s="25" t="s">
        <v>45</v>
      </c>
      <c r="C51" s="27">
        <v>9085.1071171915264</v>
      </c>
      <c r="D51" s="45">
        <v>87.513999999999996</v>
      </c>
      <c r="E51" s="46">
        <v>0.16210000000000002</v>
      </c>
      <c r="F51" s="47">
        <v>2.7416845153674445</v>
      </c>
      <c r="G51" s="48">
        <v>0</v>
      </c>
      <c r="H51" s="48">
        <v>331</v>
      </c>
      <c r="I51" s="31">
        <v>9094284</v>
      </c>
    </row>
    <row r="52" spans="1:21">
      <c r="A52" s="49">
        <v>4</v>
      </c>
      <c r="B52" s="25" t="s">
        <v>46</v>
      </c>
      <c r="C52" s="27">
        <v>9490.5397163997422</v>
      </c>
      <c r="D52" s="45">
        <v>83.048999999999992</v>
      </c>
      <c r="E52" s="46">
        <v>0.1736</v>
      </c>
      <c r="F52" s="47">
        <v>2.7401007183117074</v>
      </c>
      <c r="G52" s="48">
        <v>0</v>
      </c>
      <c r="H52" s="48">
        <v>233</v>
      </c>
      <c r="I52" s="31">
        <v>11744548</v>
      </c>
      <c r="K52" s="53" t="s">
        <v>100</v>
      </c>
      <c r="L52" s="53"/>
      <c r="M52" s="53"/>
      <c r="N52" s="54"/>
      <c r="O52" s="54"/>
      <c r="P52" s="54"/>
      <c r="Q52" s="54"/>
      <c r="R52" s="54"/>
      <c r="S52" s="53" t="s">
        <v>98</v>
      </c>
      <c r="T52" s="60">
        <f>CORREL(C14:C93,F14:F93)</f>
        <v>-0.74333399198373074</v>
      </c>
    </row>
    <row r="53" spans="1:21">
      <c r="A53" s="49">
        <v>4</v>
      </c>
      <c r="B53" s="25" t="s">
        <v>47</v>
      </c>
      <c r="C53" s="27">
        <v>8699.5229594778684</v>
      </c>
      <c r="D53" s="45">
        <v>85.727999999999994</v>
      </c>
      <c r="E53" s="46">
        <v>0.17546666666666666</v>
      </c>
      <c r="F53" s="47">
        <v>2.7425826287470478</v>
      </c>
      <c r="G53" s="48">
        <v>0</v>
      </c>
      <c r="H53" s="48">
        <v>0</v>
      </c>
      <c r="I53" s="31">
        <v>15968541</v>
      </c>
    </row>
    <row r="54" spans="1:21">
      <c r="A54" s="49">
        <v>4</v>
      </c>
      <c r="B54" s="25" t="s">
        <v>48</v>
      </c>
      <c r="C54" s="27">
        <v>8792.2906176693195</v>
      </c>
      <c r="D54" s="45">
        <v>81.263000000000005</v>
      </c>
      <c r="E54" s="46">
        <v>0.17733333333333334</v>
      </c>
      <c r="F54" s="47">
        <v>2.7434903829197506</v>
      </c>
      <c r="G54" s="48">
        <v>120</v>
      </c>
      <c r="H54" s="48">
        <v>0</v>
      </c>
      <c r="I54" s="31">
        <v>19606331</v>
      </c>
      <c r="S54" s="38" t="s">
        <v>88</v>
      </c>
      <c r="T54" s="42" t="s">
        <v>95</v>
      </c>
    </row>
    <row r="55" spans="1:21">
      <c r="A55" s="49">
        <v>4</v>
      </c>
      <c r="B55" s="25" t="s">
        <v>49</v>
      </c>
      <c r="C55" s="27">
        <v>8994.9543934693083</v>
      </c>
      <c r="D55" s="45">
        <v>80.37</v>
      </c>
      <c r="E55" s="46">
        <v>0.17920000000000003</v>
      </c>
      <c r="F55" s="47">
        <v>2.8936413875605242</v>
      </c>
      <c r="G55" s="48">
        <v>200</v>
      </c>
      <c r="H55" s="48">
        <v>0</v>
      </c>
      <c r="I55" s="31">
        <v>22633462</v>
      </c>
      <c r="S55" s="19">
        <v>1</v>
      </c>
      <c r="T55" s="57"/>
    </row>
    <row r="56" spans="1:21">
      <c r="A56" s="49">
        <v>4</v>
      </c>
      <c r="B56" s="25" t="s">
        <v>50</v>
      </c>
      <c r="C56" s="27">
        <v>8770.9068437400219</v>
      </c>
      <c r="D56" s="45">
        <v>81.263000000000005</v>
      </c>
      <c r="E56" s="46">
        <v>0.17923333333333336</v>
      </c>
      <c r="F56" s="47">
        <v>3.0805093632061933</v>
      </c>
      <c r="G56" s="48">
        <v>100</v>
      </c>
      <c r="H56" s="48">
        <v>0</v>
      </c>
      <c r="I56" s="31">
        <v>28385183</v>
      </c>
      <c r="S56" s="19">
        <v>2</v>
      </c>
      <c r="T56" s="58">
        <f>F4/F3-1</f>
        <v>0.10046401659607151</v>
      </c>
    </row>
    <row r="57" spans="1:21">
      <c r="A57" s="49">
        <v>4</v>
      </c>
      <c r="B57" s="25" t="s">
        <v>51</v>
      </c>
      <c r="C57" s="27">
        <v>9971.9914746206068</v>
      </c>
      <c r="D57" s="45">
        <v>88.406999999999982</v>
      </c>
      <c r="E57" s="46">
        <v>0.17926666666666666</v>
      </c>
      <c r="F57" s="47">
        <v>3.0884498781150138</v>
      </c>
      <c r="G57" s="48">
        <v>200</v>
      </c>
      <c r="H57" s="48">
        <v>0</v>
      </c>
      <c r="I57" s="31">
        <v>31445371</v>
      </c>
      <c r="S57" s="19">
        <v>3</v>
      </c>
      <c r="T57" s="58">
        <f>F5/F4-1</f>
        <v>2.8571262290085331E-2</v>
      </c>
    </row>
    <row r="58" spans="1:21">
      <c r="A58" s="49">
        <v>4</v>
      </c>
      <c r="B58" s="25" t="s">
        <v>52</v>
      </c>
      <c r="C58" s="27">
        <v>8936.3871377260075</v>
      </c>
      <c r="D58" s="45">
        <v>80.37</v>
      </c>
      <c r="E58" s="46">
        <v>0.17929999999999999</v>
      </c>
      <c r="F58" s="47">
        <v>3.0782896013283154</v>
      </c>
      <c r="G58" s="48">
        <v>120</v>
      </c>
      <c r="H58" s="48">
        <v>0</v>
      </c>
      <c r="I58" s="31">
        <v>23699148</v>
      </c>
      <c r="S58" s="19">
        <v>4</v>
      </c>
      <c r="T58" s="58">
        <f>F6/F5-1</f>
        <v>0.12088255954974136</v>
      </c>
    </row>
    <row r="59" spans="1:21">
      <c r="A59" s="49">
        <v>4</v>
      </c>
      <c r="B59" s="25" t="s">
        <v>53</v>
      </c>
      <c r="C59" s="27">
        <v>8223.3100978062139</v>
      </c>
      <c r="D59" s="45">
        <v>80.37</v>
      </c>
      <c r="E59" s="46">
        <v>0.18230000000000002</v>
      </c>
      <c r="F59" s="47">
        <v>3.0767638709101495</v>
      </c>
      <c r="G59" s="48">
        <v>0</v>
      </c>
      <c r="H59" s="48">
        <v>0</v>
      </c>
      <c r="I59" s="31">
        <v>17998929</v>
      </c>
      <c r="S59" s="19">
        <v>5</v>
      </c>
      <c r="T59" s="58">
        <f>F7/F6-1</f>
        <v>0.16405659802016115</v>
      </c>
    </row>
    <row r="60" spans="1:21">
      <c r="A60" s="49">
        <v>4</v>
      </c>
      <c r="B60" s="25" t="s">
        <v>54</v>
      </c>
      <c r="C60" s="27">
        <v>8132.4280692829934</v>
      </c>
      <c r="D60" s="45">
        <v>83.048999999999992</v>
      </c>
      <c r="E60" s="46">
        <v>0.18529999999999996</v>
      </c>
      <c r="F60" s="47">
        <v>3.076809706817937</v>
      </c>
      <c r="G60" s="48">
        <v>0</v>
      </c>
      <c r="H60" s="48">
        <v>0</v>
      </c>
      <c r="I60" s="31">
        <v>9483638</v>
      </c>
      <c r="S60" s="19">
        <v>6</v>
      </c>
      <c r="T60" s="58">
        <f>F8/F7-1</f>
        <v>0.11804512980837711</v>
      </c>
    </row>
    <row r="61" spans="1:21">
      <c r="A61" s="49">
        <v>4</v>
      </c>
      <c r="B61" s="25" t="s">
        <v>55</v>
      </c>
      <c r="C61" s="27">
        <v>9514.9662405968447</v>
      </c>
      <c r="D61" s="45">
        <v>84.834999999999994</v>
      </c>
      <c r="E61" s="46">
        <v>0.1883</v>
      </c>
      <c r="F61" s="47">
        <v>3.0756880676664737</v>
      </c>
      <c r="G61" s="48">
        <v>0</v>
      </c>
      <c r="H61" s="48">
        <v>0</v>
      </c>
      <c r="I61" s="31">
        <v>8340977</v>
      </c>
      <c r="S61" s="55">
        <v>7</v>
      </c>
      <c r="T61" s="59">
        <f>F9/F11-1</f>
        <v>7.6157035447858457E-2</v>
      </c>
      <c r="U61" s="56" t="s">
        <v>96</v>
      </c>
    </row>
    <row r="62" spans="1:21">
      <c r="A62" s="49">
        <v>5</v>
      </c>
      <c r="B62" s="25" t="s">
        <v>56</v>
      </c>
      <c r="C62" s="27">
        <v>7272.3048186599299</v>
      </c>
      <c r="D62" s="45">
        <v>83.941999999999993</v>
      </c>
      <c r="E62" s="46">
        <v>0.19236666666666666</v>
      </c>
      <c r="F62" s="47">
        <v>3.1393698778917969</v>
      </c>
      <c r="G62" s="48">
        <v>0</v>
      </c>
      <c r="H62" s="48">
        <v>0</v>
      </c>
      <c r="I62" s="31">
        <v>7342212</v>
      </c>
      <c r="S62" s="51"/>
      <c r="T62" s="52"/>
    </row>
    <row r="63" spans="1:21">
      <c r="A63" s="49">
        <v>5</v>
      </c>
      <c r="B63" s="25" t="s">
        <v>57</v>
      </c>
      <c r="C63" s="27">
        <v>6864.9811187401237</v>
      </c>
      <c r="D63" s="45">
        <v>83.048999999999992</v>
      </c>
      <c r="E63" s="46">
        <v>0.19643333333333335</v>
      </c>
      <c r="F63" s="47">
        <v>3.2266443877973305</v>
      </c>
      <c r="G63" s="48">
        <v>0</v>
      </c>
      <c r="H63" s="48">
        <v>0</v>
      </c>
      <c r="I63" s="31">
        <v>9343326</v>
      </c>
    </row>
    <row r="64" spans="1:21">
      <c r="A64" s="49">
        <v>5</v>
      </c>
      <c r="B64" s="25" t="s">
        <v>58</v>
      </c>
      <c r="C64" s="27">
        <v>7966.9752783453168</v>
      </c>
      <c r="D64" s="45">
        <v>83.941999999999993</v>
      </c>
      <c r="E64" s="46">
        <v>0.20050000000000001</v>
      </c>
      <c r="F64" s="47">
        <v>3.2259298803763943</v>
      </c>
      <c r="G64" s="48">
        <v>0</v>
      </c>
      <c r="H64" s="48">
        <v>0</v>
      </c>
      <c r="I64" s="31">
        <v>12618749</v>
      </c>
    </row>
    <row r="65" spans="1:21">
      <c r="A65" s="49">
        <v>5</v>
      </c>
      <c r="B65" s="25" t="s">
        <v>59</v>
      </c>
      <c r="C65" s="27">
        <v>9001.9487314310063</v>
      </c>
      <c r="D65" s="45">
        <v>88.406999999999982</v>
      </c>
      <c r="E65" s="46">
        <v>0.20063333333333333</v>
      </c>
      <c r="F65" s="47">
        <v>3.2264652385689572</v>
      </c>
      <c r="G65" s="48">
        <v>0</v>
      </c>
      <c r="H65" s="48">
        <v>0</v>
      </c>
      <c r="I65" s="31">
        <v>16150935</v>
      </c>
    </row>
    <row r="66" spans="1:21">
      <c r="A66" s="49">
        <v>5</v>
      </c>
      <c r="B66" s="25" t="s">
        <v>60</v>
      </c>
      <c r="C66" s="27">
        <v>8680.0947313617544</v>
      </c>
      <c r="D66" s="45">
        <v>86.621000000000009</v>
      </c>
      <c r="E66" s="46">
        <v>0.20076666666666668</v>
      </c>
      <c r="F66" s="47">
        <v>3.2234973544969172</v>
      </c>
      <c r="G66" s="48">
        <v>0</v>
      </c>
      <c r="H66" s="48">
        <v>0</v>
      </c>
      <c r="I66" s="31">
        <v>20645468</v>
      </c>
    </row>
    <row r="67" spans="1:21">
      <c r="A67" s="49">
        <v>5</v>
      </c>
      <c r="B67" s="25" t="s">
        <v>61</v>
      </c>
      <c r="C67" s="27">
        <v>6890.3819169259768</v>
      </c>
      <c r="D67" s="45">
        <v>62.956499999999991</v>
      </c>
      <c r="E67" s="46">
        <v>0.2009</v>
      </c>
      <c r="F67" s="47">
        <v>3.4398633152851046</v>
      </c>
      <c r="G67" s="48">
        <v>0</v>
      </c>
      <c r="H67" s="48">
        <v>0</v>
      </c>
      <c r="I67" s="31">
        <v>23750100</v>
      </c>
    </row>
    <row r="68" spans="1:21">
      <c r="A68" s="49">
        <v>5</v>
      </c>
      <c r="B68" s="25" t="s">
        <v>62</v>
      </c>
      <c r="C68" s="27">
        <v>6562.880675361117</v>
      </c>
      <c r="D68" s="45">
        <v>60.277500000000003</v>
      </c>
      <c r="E68" s="46">
        <v>0.19989999999999999</v>
      </c>
      <c r="F68" s="47">
        <v>3.4881326920969964</v>
      </c>
      <c r="G68" s="48">
        <v>0</v>
      </c>
      <c r="H68" s="48">
        <v>56</v>
      </c>
      <c r="I68" s="31">
        <v>30240939</v>
      </c>
    </row>
    <row r="69" spans="1:21">
      <c r="A69" s="49">
        <v>5</v>
      </c>
      <c r="B69" s="25" t="s">
        <v>63</v>
      </c>
      <c r="C69" s="27">
        <v>7622.4380619492458</v>
      </c>
      <c r="D69" s="45">
        <v>63.626249999999999</v>
      </c>
      <c r="E69" s="46">
        <v>0.19889999999999999</v>
      </c>
      <c r="F69" s="47">
        <v>3.4949194968052137</v>
      </c>
      <c r="G69" s="48">
        <v>0</v>
      </c>
      <c r="H69" s="48">
        <v>45</v>
      </c>
      <c r="I69" s="31">
        <v>33755553</v>
      </c>
    </row>
    <row r="70" spans="1:21">
      <c r="A70" s="49">
        <v>5</v>
      </c>
      <c r="B70" s="25" t="s">
        <v>64</v>
      </c>
      <c r="C70" s="27">
        <v>6536.3177444428684</v>
      </c>
      <c r="D70" s="45">
        <v>60.947250000000004</v>
      </c>
      <c r="E70" s="46">
        <v>0.19789999999999999</v>
      </c>
      <c r="F70" s="47">
        <v>3.4831673243976176</v>
      </c>
      <c r="G70" s="48">
        <v>0</v>
      </c>
      <c r="H70" s="48">
        <v>85</v>
      </c>
      <c r="I70" s="31">
        <v>25367179</v>
      </c>
      <c r="K70" s="53" t="s">
        <v>101</v>
      </c>
      <c r="L70" s="53"/>
      <c r="M70" s="53"/>
      <c r="N70" s="54"/>
      <c r="O70" s="54"/>
      <c r="P70" s="54"/>
      <c r="Q70" s="54"/>
      <c r="R70" s="54"/>
      <c r="S70" s="54"/>
      <c r="T70" s="54"/>
      <c r="U70" s="54"/>
    </row>
    <row r="71" spans="1:21">
      <c r="A71" s="49">
        <v>5</v>
      </c>
      <c r="B71" s="25" t="s">
        <v>65</v>
      </c>
      <c r="C71" s="27">
        <v>7175.0900960569825</v>
      </c>
      <c r="D71" s="45">
        <v>66.305249999999987</v>
      </c>
      <c r="E71" s="46">
        <v>0.19969999999999999</v>
      </c>
      <c r="F71" s="47">
        <v>3.4826790774052236</v>
      </c>
      <c r="G71" s="48">
        <v>0</v>
      </c>
      <c r="H71" s="48">
        <v>49</v>
      </c>
      <c r="I71" s="31">
        <v>19433810</v>
      </c>
    </row>
    <row r="72" spans="1:21" ht="13.15" customHeight="1">
      <c r="A72" s="49">
        <v>5</v>
      </c>
      <c r="B72" s="25" t="s">
        <v>66</v>
      </c>
      <c r="C72" s="27">
        <v>5628.4828769675187</v>
      </c>
      <c r="D72" s="45">
        <v>62.956499999999991</v>
      </c>
      <c r="E72" s="46">
        <v>0.20149999999999998</v>
      </c>
      <c r="F72" s="47">
        <v>3.4873893494623744</v>
      </c>
      <c r="G72" s="48">
        <v>0</v>
      </c>
      <c r="H72" s="48">
        <v>0</v>
      </c>
      <c r="I72" s="31">
        <v>9886409</v>
      </c>
      <c r="S72" s="38" t="s">
        <v>88</v>
      </c>
      <c r="T72" s="68" t="s">
        <v>5</v>
      </c>
      <c r="U72" s="69" t="s">
        <v>6</v>
      </c>
    </row>
    <row r="73" spans="1:21">
      <c r="A73" s="49">
        <v>5</v>
      </c>
      <c r="B73" s="25" t="s">
        <v>67</v>
      </c>
      <c r="C73" s="27">
        <v>6647.5615685776756</v>
      </c>
      <c r="D73" s="45">
        <v>62.286749999999998</v>
      </c>
      <c r="E73" s="46">
        <v>0.20329999999999998</v>
      </c>
      <c r="F73" s="47">
        <v>3.848208641884773</v>
      </c>
      <c r="G73" s="48">
        <v>0</v>
      </c>
      <c r="H73" s="48">
        <v>0</v>
      </c>
      <c r="I73" s="31">
        <v>8632178</v>
      </c>
      <c r="S73" s="19">
        <v>1</v>
      </c>
      <c r="T73" s="70">
        <v>820</v>
      </c>
      <c r="U73" s="71">
        <v>198</v>
      </c>
    </row>
    <row r="74" spans="1:21">
      <c r="A74" s="49">
        <v>6</v>
      </c>
      <c r="B74" s="25" t="s">
        <v>68</v>
      </c>
      <c r="C74" s="27">
        <v>4739.6938907763806</v>
      </c>
      <c r="D74" s="45">
        <v>60.277500000000003</v>
      </c>
      <c r="E74" s="46">
        <v>0.20649999999999999</v>
      </c>
      <c r="F74" s="47">
        <v>3.844222914010218</v>
      </c>
      <c r="G74" s="48">
        <v>0</v>
      </c>
      <c r="H74" s="48">
        <v>0</v>
      </c>
      <c r="I74" s="31">
        <v>7467511</v>
      </c>
      <c r="S74" s="19">
        <v>2</v>
      </c>
      <c r="T74" s="70">
        <v>1050</v>
      </c>
      <c r="U74" s="71">
        <v>856</v>
      </c>
    </row>
    <row r="75" spans="1:21">
      <c r="A75" s="49">
        <v>6</v>
      </c>
      <c r="B75" s="25" t="s">
        <v>69</v>
      </c>
      <c r="C75" s="27">
        <v>4728.320245951275</v>
      </c>
      <c r="D75" s="45">
        <v>66.305249999999987</v>
      </c>
      <c r="E75" s="46">
        <v>0.2097</v>
      </c>
      <c r="F75" s="47">
        <v>3.843451239311404</v>
      </c>
      <c r="G75" s="48">
        <v>0</v>
      </c>
      <c r="H75" s="48">
        <v>0</v>
      </c>
      <c r="I75" s="31">
        <v>9483634</v>
      </c>
      <c r="R75" s="58"/>
      <c r="S75" s="19">
        <v>3</v>
      </c>
      <c r="T75" s="70">
        <v>0</v>
      </c>
      <c r="U75" s="71">
        <v>0</v>
      </c>
    </row>
    <row r="76" spans="1:21">
      <c r="A76" s="49">
        <v>6</v>
      </c>
      <c r="B76" s="25" t="s">
        <v>70</v>
      </c>
      <c r="C76" s="27">
        <v>5904.3773362591373</v>
      </c>
      <c r="D76" s="45">
        <v>60.947250000000004</v>
      </c>
      <c r="E76" s="46">
        <v>0.21289999999999998</v>
      </c>
      <c r="F76" s="47">
        <v>3.8433849765874943</v>
      </c>
      <c r="G76" s="48">
        <v>0</v>
      </c>
      <c r="H76" s="48">
        <v>0</v>
      </c>
      <c r="I76" s="31">
        <v>12707868</v>
      </c>
      <c r="R76" s="58"/>
      <c r="S76" s="19">
        <v>4</v>
      </c>
      <c r="T76" s="70">
        <v>740</v>
      </c>
      <c r="U76" s="71">
        <v>609</v>
      </c>
    </row>
    <row r="77" spans="1:21">
      <c r="A77" s="49">
        <v>6</v>
      </c>
      <c r="B77" s="25" t="s">
        <v>71</v>
      </c>
      <c r="C77" s="27">
        <v>6187.5344288785982</v>
      </c>
      <c r="D77" s="45">
        <v>62.956499999999991</v>
      </c>
      <c r="E77" s="46">
        <v>0.21156666666666665</v>
      </c>
      <c r="F77" s="47">
        <v>3.8555279884487219</v>
      </c>
      <c r="G77" s="48">
        <v>0</v>
      </c>
      <c r="H77" s="48">
        <v>0</v>
      </c>
      <c r="I77" s="31">
        <v>17800316</v>
      </c>
      <c r="S77" s="19">
        <v>5</v>
      </c>
      <c r="T77" s="70">
        <v>0</v>
      </c>
      <c r="U77" s="71">
        <v>235</v>
      </c>
    </row>
    <row r="78" spans="1:21">
      <c r="A78" s="49">
        <v>6</v>
      </c>
      <c r="B78" s="25" t="s">
        <v>72</v>
      </c>
      <c r="C78" s="27">
        <v>6421.8790775392745</v>
      </c>
      <c r="D78" s="45">
        <v>66.974999999999994</v>
      </c>
      <c r="E78" s="46">
        <v>0.21023333333333333</v>
      </c>
      <c r="F78" s="47">
        <v>3.7414263145480082</v>
      </c>
      <c r="G78" s="48">
        <v>0</v>
      </c>
      <c r="H78" s="48">
        <v>0</v>
      </c>
      <c r="I78" s="31">
        <v>20727657</v>
      </c>
      <c r="S78" s="19">
        <v>6</v>
      </c>
      <c r="T78" s="70">
        <v>400</v>
      </c>
      <c r="U78" s="71">
        <v>165</v>
      </c>
    </row>
    <row r="79" spans="1:21">
      <c r="A79" s="49">
        <v>6</v>
      </c>
      <c r="B79" s="25" t="s">
        <v>73</v>
      </c>
      <c r="C79" s="27">
        <v>6603.1397516231755</v>
      </c>
      <c r="D79" s="45">
        <v>62.956499999999991</v>
      </c>
      <c r="E79" s="46">
        <v>0.2089</v>
      </c>
      <c r="F79" s="47">
        <v>3.5464829638614606</v>
      </c>
      <c r="G79" s="48">
        <v>0</v>
      </c>
      <c r="H79" s="48">
        <v>0</v>
      </c>
      <c r="I79" s="31">
        <v>26432909</v>
      </c>
      <c r="S79" s="19">
        <v>7</v>
      </c>
      <c r="T79" s="70">
        <v>600</v>
      </c>
      <c r="U79" s="71">
        <v>67</v>
      </c>
    </row>
    <row r="80" spans="1:21">
      <c r="A80" s="49">
        <v>6</v>
      </c>
      <c r="B80" s="25" t="s">
        <v>74</v>
      </c>
      <c r="C80" s="27">
        <v>6861.7473449870276</v>
      </c>
      <c r="D80" s="45">
        <v>62.286749999999998</v>
      </c>
      <c r="E80" s="46">
        <v>0.21100000000000002</v>
      </c>
      <c r="F80" s="47">
        <v>3.6806812691880646</v>
      </c>
      <c r="G80" s="48">
        <v>0</v>
      </c>
      <c r="H80" s="48">
        <v>0</v>
      </c>
      <c r="I80" s="31">
        <v>32561147</v>
      </c>
      <c r="S80" s="51" t="s">
        <v>91</v>
      </c>
      <c r="T80" s="72">
        <v>3610</v>
      </c>
      <c r="U80" s="73">
        <v>2130</v>
      </c>
    </row>
    <row r="81" spans="1:21">
      <c r="A81" s="49">
        <v>6</v>
      </c>
      <c r="B81" s="25" t="s">
        <v>75</v>
      </c>
      <c r="C81" s="27">
        <v>6754.8718964731679</v>
      </c>
      <c r="D81" s="45">
        <v>65.635499999999993</v>
      </c>
      <c r="E81" s="46">
        <v>0.21309999999999998</v>
      </c>
      <c r="F81" s="47">
        <v>3.7882370116735267</v>
      </c>
      <c r="G81" s="48">
        <v>0</v>
      </c>
      <c r="H81" s="48">
        <v>0</v>
      </c>
      <c r="I81" s="31">
        <v>35676628</v>
      </c>
    </row>
    <row r="82" spans="1:21">
      <c r="A82" s="49">
        <v>6</v>
      </c>
      <c r="B82" s="25" t="s">
        <v>76</v>
      </c>
      <c r="C82" s="27">
        <v>6887.3786054188731</v>
      </c>
      <c r="D82" s="45">
        <v>64.295999999999992</v>
      </c>
      <c r="E82" s="46">
        <v>0.2152</v>
      </c>
      <c r="F82" s="47">
        <v>3.8587846635637275</v>
      </c>
      <c r="G82" s="48">
        <v>0</v>
      </c>
      <c r="H82" s="48">
        <v>0</v>
      </c>
      <c r="I82" s="31">
        <v>27302249</v>
      </c>
      <c r="S82" s="66" t="s">
        <v>102</v>
      </c>
      <c r="T82" s="67">
        <f>CORREL(C14:C93,G14:G93)</f>
        <v>0.31807713218669442</v>
      </c>
      <c r="U82" s="67">
        <f>CORREL(C15:C94,H15:H94)</f>
        <v>0.22565961936407661</v>
      </c>
    </row>
    <row r="83" spans="1:21">
      <c r="A83" s="49">
        <v>6</v>
      </c>
      <c r="B83" s="25" t="s">
        <v>77</v>
      </c>
      <c r="C83" s="27">
        <v>6903.600453307442</v>
      </c>
      <c r="D83" s="45">
        <v>65.635499999999993</v>
      </c>
      <c r="E83" s="46">
        <v>0.21963333333333335</v>
      </c>
      <c r="F83" s="47">
        <v>3.8786805121703463</v>
      </c>
      <c r="G83" s="48">
        <v>0</v>
      </c>
      <c r="H83" s="48">
        <v>0</v>
      </c>
      <c r="I83" s="31">
        <v>19784510</v>
      </c>
    </row>
    <row r="84" spans="1:21">
      <c r="A84" s="49">
        <v>6</v>
      </c>
      <c r="B84" s="25" t="s">
        <v>78</v>
      </c>
      <c r="C84" s="27">
        <v>5834.5732897812095</v>
      </c>
      <c r="D84" s="45">
        <v>62.286749999999998</v>
      </c>
      <c r="E84" s="46">
        <v>0.22406666666666666</v>
      </c>
      <c r="F84" s="47">
        <v>3.8527773130164862</v>
      </c>
      <c r="G84" s="48">
        <v>0</v>
      </c>
      <c r="H84" s="48">
        <v>45</v>
      </c>
      <c r="I84" s="31">
        <v>9783815</v>
      </c>
    </row>
    <row r="85" spans="1:21">
      <c r="A85" s="49">
        <v>6</v>
      </c>
      <c r="B85" s="25" t="s">
        <v>79</v>
      </c>
      <c r="C85" s="27">
        <v>8630.8559703047904</v>
      </c>
      <c r="D85" s="45">
        <v>63.626249999999999</v>
      </c>
      <c r="E85" s="46">
        <v>0.22850000000000001</v>
      </c>
      <c r="F85" s="47">
        <v>3.8448687069941148</v>
      </c>
      <c r="G85" s="48">
        <v>400</v>
      </c>
      <c r="H85" s="48">
        <v>120</v>
      </c>
      <c r="I85" s="31">
        <v>8537842</v>
      </c>
    </row>
    <row r="86" spans="1:21">
      <c r="A86" s="49">
        <v>7</v>
      </c>
      <c r="B86" s="25" t="s">
        <v>80</v>
      </c>
      <c r="C86" s="27">
        <v>6960.7265883036753</v>
      </c>
      <c r="D86" s="45">
        <v>64.965750000000014</v>
      </c>
      <c r="E86" s="46">
        <v>0.23380000000000004</v>
      </c>
      <c r="F86" s="47">
        <v>3.8808707111724545</v>
      </c>
      <c r="G86" s="48">
        <v>300</v>
      </c>
      <c r="H86" s="48">
        <v>23</v>
      </c>
      <c r="I86" s="31">
        <v>7595626</v>
      </c>
    </row>
    <row r="87" spans="1:21">
      <c r="A87" s="49">
        <v>7</v>
      </c>
      <c r="B87" s="25" t="s">
        <v>81</v>
      </c>
      <c r="C87" s="27">
        <v>5862.1558611341798</v>
      </c>
      <c r="D87" s="45">
        <v>60.947250000000004</v>
      </c>
      <c r="E87" s="46">
        <v>0.23910000000000001</v>
      </c>
      <c r="F87" s="47">
        <v>3.8650762920098609</v>
      </c>
      <c r="G87" s="48">
        <v>200</v>
      </c>
      <c r="H87" s="48">
        <v>0</v>
      </c>
      <c r="I87" s="31">
        <v>9411482</v>
      </c>
    </row>
    <row r="88" spans="1:21">
      <c r="A88" s="49">
        <v>7</v>
      </c>
      <c r="B88" s="25" t="s">
        <v>82</v>
      </c>
      <c r="C88" s="27">
        <v>7671.2530492513151</v>
      </c>
      <c r="D88" s="45">
        <v>66.974999999999994</v>
      </c>
      <c r="E88" s="46">
        <v>0.24440000000000001</v>
      </c>
      <c r="F88" s="47">
        <v>3.8460853011732312</v>
      </c>
      <c r="G88" s="48">
        <v>100</v>
      </c>
      <c r="H88" s="48">
        <v>0</v>
      </c>
      <c r="I88" s="31">
        <v>12528118</v>
      </c>
    </row>
    <row r="89" spans="1:21">
      <c r="A89" s="49">
        <v>7</v>
      </c>
      <c r="B89" s="25" t="s">
        <v>83</v>
      </c>
      <c r="C89" s="27">
        <v>6525.3902862649056</v>
      </c>
      <c r="D89" s="45">
        <v>64.965750000000014</v>
      </c>
      <c r="E89" s="46">
        <v>0.24503333333333333</v>
      </c>
      <c r="F89" s="47">
        <v>4.1605627172509072</v>
      </c>
      <c r="G89" s="48">
        <v>0</v>
      </c>
      <c r="H89" s="48">
        <v>44</v>
      </c>
      <c r="I89" s="31">
        <v>17204693</v>
      </c>
    </row>
    <row r="90" spans="1:21">
      <c r="A90" s="49">
        <v>7</v>
      </c>
      <c r="B90" s="25" t="s">
        <v>84</v>
      </c>
      <c r="C90" s="27">
        <v>7144.7489757718768</v>
      </c>
      <c r="D90" s="45">
        <v>66.974999999999994</v>
      </c>
      <c r="E90" s="46">
        <v>0.24566666666666667</v>
      </c>
      <c r="F90" s="47">
        <v>4.1743336955214252</v>
      </c>
      <c r="G90" s="48">
        <v>0</v>
      </c>
      <c r="H90" s="48">
        <v>0</v>
      </c>
      <c r="I90" s="31">
        <v>20832191</v>
      </c>
    </row>
    <row r="91" spans="1:21">
      <c r="A91" s="49">
        <v>7</v>
      </c>
      <c r="B91" s="25" t="s">
        <v>85</v>
      </c>
      <c r="C91" s="27">
        <v>5821.9550715251053</v>
      </c>
      <c r="D91" s="45">
        <v>60.947250000000004</v>
      </c>
      <c r="E91" s="46">
        <v>0.24629999999999999</v>
      </c>
      <c r="F91" s="47">
        <v>4.1645617564274362</v>
      </c>
      <c r="G91" s="48">
        <v>0</v>
      </c>
      <c r="H91" s="48">
        <v>0</v>
      </c>
      <c r="I91" s="31">
        <v>25940316</v>
      </c>
    </row>
    <row r="92" spans="1:21">
      <c r="A92" s="49">
        <v>7</v>
      </c>
      <c r="B92" s="25" t="s">
        <v>86</v>
      </c>
      <c r="C92" s="27">
        <v>6486.1537547528233</v>
      </c>
      <c r="D92" s="45">
        <v>65.635499999999993</v>
      </c>
      <c r="E92" s="46">
        <v>0.24727999999999997</v>
      </c>
      <c r="F92" s="47">
        <v>4.1734453522074126</v>
      </c>
      <c r="G92" s="48">
        <v>0</v>
      </c>
      <c r="H92" s="48">
        <v>0</v>
      </c>
      <c r="I92" s="31">
        <v>32086827</v>
      </c>
    </row>
    <row r="93" spans="1:21">
      <c r="A93" s="49">
        <v>7</v>
      </c>
      <c r="B93" s="25" t="s">
        <v>87</v>
      </c>
      <c r="C93" s="27">
        <v>6356.5953671844609</v>
      </c>
      <c r="D93" s="45">
        <v>61.617000000000004</v>
      </c>
      <c r="E93" s="46">
        <v>0.24826000000000001</v>
      </c>
      <c r="F93" s="47">
        <v>4.1741119519898495</v>
      </c>
      <c r="G93" s="48">
        <v>0</v>
      </c>
      <c r="H93" s="48">
        <v>0</v>
      </c>
      <c r="I93" s="31">
        <v>35739453.898000017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9B83-8C05-4726-B332-A17EF2DD2E82}">
  <sheetPr>
    <tabColor theme="9"/>
  </sheetPr>
  <dimension ref="A2:U93"/>
  <sheetViews>
    <sheetView showGridLines="0" topLeftCell="K23" zoomScale="146" zoomScaleNormal="146" workbookViewId="0">
      <selection activeCell="V18" sqref="V18"/>
    </sheetView>
  </sheetViews>
  <sheetFormatPr defaultColWidth="11.5703125" defaultRowHeight="14.45"/>
  <cols>
    <col min="2" max="2" width="15.28515625" customWidth="1"/>
    <col min="3" max="3" width="13.42578125" customWidth="1"/>
    <col min="4" max="8" width="13.42578125" hidden="1" customWidth="1"/>
    <col min="9" max="9" width="14.28515625" hidden="1" customWidth="1"/>
    <col min="10" max="10" width="12.7109375" customWidth="1"/>
    <col min="19" max="19" width="7.28515625" customWidth="1"/>
    <col min="20" max="20" width="12.5703125" customWidth="1"/>
    <col min="21" max="21" width="13.85546875" bestFit="1" customWidth="1"/>
  </cols>
  <sheetData>
    <row r="2" spans="1:21" ht="41.45">
      <c r="B2" s="38" t="s">
        <v>88</v>
      </c>
      <c r="C2" s="42" t="s">
        <v>1</v>
      </c>
      <c r="D2" s="39" t="s">
        <v>2</v>
      </c>
      <c r="E2" s="43" t="s">
        <v>89</v>
      </c>
      <c r="F2" s="44" t="s">
        <v>90</v>
      </c>
      <c r="G2" s="40" t="s">
        <v>5</v>
      </c>
      <c r="H2" s="40" t="s">
        <v>6</v>
      </c>
      <c r="I2" s="41" t="s">
        <v>7</v>
      </c>
    </row>
    <row r="3" spans="1:21">
      <c r="B3" s="19">
        <v>1</v>
      </c>
      <c r="C3" s="62">
        <f>SUMIF($A$14:$A$93,$B3,$C$14:$C$93)</f>
        <v>107637.40714189665</v>
      </c>
      <c r="D3" s="104">
        <f>AVERAGEIF($A$14:$A$93,$B3,$D$14:$D$93)</f>
        <v>85.727999999999994</v>
      </c>
      <c r="E3" s="104">
        <f>AVERAGEIF($A$14:$A$93,$B3,$E$14:$E$93)</f>
        <v>8.5458333333333317E-2</v>
      </c>
      <c r="F3" s="104">
        <f t="shared" ref="F3:F9" si="0">AVERAGEIF($A$14:$A$93,$B3,$F$14:$F$93)</f>
        <v>2.3002511339009342</v>
      </c>
      <c r="G3" s="106">
        <f>SUMIF($A$14:$A$93,$B3,$G$14:$G$93)</f>
        <v>820</v>
      </c>
      <c r="H3" s="106">
        <f>SUMIF($A$14:$A$93,$B3,$H$14:$H$93)</f>
        <v>198</v>
      </c>
      <c r="I3" s="62">
        <f>SUMIF($A$14:$A$93,$B3,$I$14:$I$93)</f>
        <v>219855468</v>
      </c>
    </row>
    <row r="4" spans="1:21">
      <c r="B4" s="19">
        <v>2</v>
      </c>
      <c r="C4" s="62">
        <f t="shared" ref="C4:C9" si="1">SUMIF($A$14:$A$93,$B4,$C$14:$C$93)</f>
        <v>113002.87813531971</v>
      </c>
      <c r="D4" s="104">
        <f t="shared" ref="D4:D9" si="2">AVERAGEIF($A$14:$A$93,$B4,$D$14:$D$93)</f>
        <v>85.504750000000001</v>
      </c>
      <c r="E4" s="104">
        <f t="shared" ref="E4:E9" si="3">AVERAGEIF($A$14:$A$93,$B4,$E$14:$E$93)</f>
        <v>8.2375000000000018E-2</v>
      </c>
      <c r="F4" s="104">
        <f t="shared" si="0"/>
        <v>2.5313436019922899</v>
      </c>
      <c r="G4" s="106">
        <f t="shared" ref="G4:G9" si="4">SUMIF($A$14:$A$93,$B4,$G$14:$G$93)</f>
        <v>1050</v>
      </c>
      <c r="H4" s="106">
        <f t="shared" ref="H4:H9" si="5">SUMIF($A$14:$A$93,$B4,$H$14:$H$93)</f>
        <v>856</v>
      </c>
      <c r="I4" s="62">
        <f t="shared" ref="I4:I9" si="6">SUMIF($A$14:$A$93,$B4,$I$14:$I$93)</f>
        <v>223253439</v>
      </c>
    </row>
    <row r="5" spans="1:21">
      <c r="B5" s="19">
        <v>3</v>
      </c>
      <c r="C5" s="62">
        <f t="shared" si="1"/>
        <v>101172.61052579156</v>
      </c>
      <c r="D5" s="104">
        <f t="shared" si="2"/>
        <v>86.025666666666652</v>
      </c>
      <c r="E5" s="104">
        <f t="shared" si="3"/>
        <v>0.10885</v>
      </c>
      <c r="F5" s="104">
        <f t="shared" si="0"/>
        <v>2.603667283991141</v>
      </c>
      <c r="G5" s="106">
        <f t="shared" si="4"/>
        <v>0</v>
      </c>
      <c r="H5" s="106">
        <f t="shared" si="5"/>
        <v>0</v>
      </c>
      <c r="I5" s="62">
        <f t="shared" si="6"/>
        <v>219151491</v>
      </c>
      <c r="J5" s="50"/>
    </row>
    <row r="6" spans="1:21">
      <c r="B6" s="19">
        <v>4</v>
      </c>
      <c r="C6" s="62">
        <f t="shared" si="1"/>
        <v>106557.97101277577</v>
      </c>
      <c r="D6" s="104">
        <f t="shared" si="2"/>
        <v>83.048999999999992</v>
      </c>
      <c r="E6" s="104">
        <f t="shared" si="3"/>
        <v>0.17600000000000002</v>
      </c>
      <c r="F6" s="104">
        <f t="shared" si="0"/>
        <v>2.9184052494959132</v>
      </c>
      <c r="G6" s="106">
        <f t="shared" si="4"/>
        <v>740</v>
      </c>
      <c r="H6" s="106">
        <f t="shared" si="5"/>
        <v>609</v>
      </c>
      <c r="I6" s="62">
        <f t="shared" si="6"/>
        <v>205814779</v>
      </c>
      <c r="J6" s="50"/>
    </row>
    <row r="7" spans="1:21">
      <c r="B7" s="19">
        <v>5</v>
      </c>
      <c r="C7" s="62">
        <f t="shared" si="1"/>
        <v>86849.457618819521</v>
      </c>
      <c r="D7" s="104">
        <f t="shared" si="2"/>
        <v>72.109750000000005</v>
      </c>
      <c r="E7" s="104">
        <f t="shared" si="3"/>
        <v>0.19939999999999999</v>
      </c>
      <c r="F7" s="104">
        <f t="shared" si="0"/>
        <v>3.3971888863723922</v>
      </c>
      <c r="G7" s="106">
        <f t="shared" si="4"/>
        <v>0</v>
      </c>
      <c r="H7" s="106">
        <f t="shared" si="5"/>
        <v>235</v>
      </c>
      <c r="I7" s="62">
        <f t="shared" si="6"/>
        <v>217166858</v>
      </c>
      <c r="J7" s="50"/>
    </row>
    <row r="8" spans="1:21">
      <c r="B8" s="19">
        <v>6</v>
      </c>
      <c r="C8" s="62">
        <f t="shared" si="1"/>
        <v>76457.972291300364</v>
      </c>
      <c r="D8" s="104">
        <f t="shared" si="2"/>
        <v>63.682062500000001</v>
      </c>
      <c r="E8" s="104">
        <f t="shared" si="3"/>
        <v>0.21427500000000002</v>
      </c>
      <c r="F8" s="104">
        <f t="shared" si="0"/>
        <v>3.7982104894477975</v>
      </c>
      <c r="G8" s="106">
        <f t="shared" si="4"/>
        <v>400</v>
      </c>
      <c r="H8" s="106">
        <f t="shared" si="5"/>
        <v>165</v>
      </c>
      <c r="I8" s="62">
        <f t="shared" si="6"/>
        <v>228266086</v>
      </c>
      <c r="J8" s="50"/>
    </row>
    <row r="9" spans="1:21">
      <c r="B9" s="19">
        <v>7</v>
      </c>
      <c r="C9" s="62">
        <f t="shared" si="1"/>
        <v>52828.978954188337</v>
      </c>
      <c r="D9" s="104">
        <f t="shared" si="2"/>
        <v>64.128562500000001</v>
      </c>
      <c r="E9" s="104">
        <f t="shared" si="3"/>
        <v>0.24372999999999997</v>
      </c>
      <c r="F9" s="104">
        <f t="shared" si="0"/>
        <v>4.0548809722190722</v>
      </c>
      <c r="G9" s="106">
        <f t="shared" si="4"/>
        <v>600</v>
      </c>
      <c r="H9" s="106">
        <f t="shared" si="5"/>
        <v>67</v>
      </c>
      <c r="I9" s="62">
        <f t="shared" si="6"/>
        <v>161338706.898</v>
      </c>
      <c r="J9" s="50"/>
    </row>
    <row r="10" spans="1:21">
      <c r="B10" s="107" t="s">
        <v>91</v>
      </c>
      <c r="C10" s="108">
        <f>SUM(C3:C9)</f>
        <v>644507.27568009193</v>
      </c>
      <c r="D10" s="109">
        <f>AVERAGE(D3:D9)</f>
        <v>77.175398809523813</v>
      </c>
      <c r="E10" s="109">
        <f t="shared" ref="E10:F10" si="7">AVERAGE(E3:E9)</f>
        <v>0.15858404761904762</v>
      </c>
      <c r="F10" s="109">
        <f t="shared" si="7"/>
        <v>3.0862782310599348</v>
      </c>
      <c r="G10" s="108">
        <f>SUM(G3:G9)</f>
        <v>3610</v>
      </c>
      <c r="H10" s="108">
        <f>SUM(H3:H9)</f>
        <v>2130</v>
      </c>
      <c r="I10" s="108">
        <f t="shared" ref="I10" si="8">AVERAGE(I3:I9)</f>
        <v>210692403.98542857</v>
      </c>
      <c r="J10" s="52"/>
    </row>
    <row r="11" spans="1:21">
      <c r="B11" s="51" t="s">
        <v>92</v>
      </c>
      <c r="C11" s="63">
        <f>SUM(C74:C81)</f>
        <v>48201.563972488038</v>
      </c>
      <c r="D11" s="105">
        <f>AVERAGE(D74:D81)</f>
        <v>63.542531249999996</v>
      </c>
      <c r="E11" s="105">
        <f t="shared" ref="E11:F11" si="9">AVERAGE(E74:E81)</f>
        <v>0.21048750000000002</v>
      </c>
      <c r="F11" s="105">
        <f t="shared" si="9"/>
        <v>3.7679268347036121</v>
      </c>
      <c r="G11" s="63">
        <f>SUM(G74:G81)</f>
        <v>0</v>
      </c>
      <c r="H11" s="63">
        <f t="shared" ref="H11" si="10">SUM(H74:H81)</f>
        <v>0</v>
      </c>
      <c r="I11" s="63">
        <f>SUM(I74:I81)</f>
        <v>162857670</v>
      </c>
      <c r="J11" s="52"/>
    </row>
    <row r="13" spans="1:21" ht="41.45">
      <c r="A13" s="38" t="s">
        <v>88</v>
      </c>
      <c r="B13" s="38" t="s">
        <v>0</v>
      </c>
      <c r="C13" s="42" t="s">
        <v>1</v>
      </c>
      <c r="D13" s="39" t="s">
        <v>2</v>
      </c>
      <c r="E13" s="43" t="s">
        <v>3</v>
      </c>
      <c r="F13" s="44" t="s">
        <v>4</v>
      </c>
      <c r="G13" s="40" t="s">
        <v>5</v>
      </c>
      <c r="H13" s="40" t="s">
        <v>6</v>
      </c>
      <c r="I13" s="41" t="s">
        <v>7</v>
      </c>
      <c r="J13" s="41" t="s">
        <v>93</v>
      </c>
      <c r="L13" s="53" t="s">
        <v>94</v>
      </c>
      <c r="M13" s="53"/>
      <c r="N13" s="53"/>
      <c r="O13" s="54"/>
      <c r="P13" s="54"/>
      <c r="Q13" s="54"/>
      <c r="R13" s="54"/>
      <c r="S13" s="54"/>
      <c r="T13" s="54"/>
      <c r="U13" s="54"/>
    </row>
    <row r="14" spans="1:21">
      <c r="A14" s="49">
        <v>1</v>
      </c>
      <c r="B14" s="25" t="s">
        <v>8</v>
      </c>
      <c r="C14" s="27">
        <v>7770.319731175643</v>
      </c>
      <c r="D14" s="45">
        <v>89.3</v>
      </c>
      <c r="E14" s="46">
        <v>8.8233333333333303E-2</v>
      </c>
      <c r="F14" s="47">
        <v>2.1553239232400476</v>
      </c>
      <c r="G14" s="48">
        <v>0</v>
      </c>
      <c r="H14" s="48">
        <v>0</v>
      </c>
      <c r="I14" s="31">
        <v>8334750</v>
      </c>
      <c r="J14" s="61">
        <f>(AVERAGE(C14,C26,C38,C50,C62,C74,C$86)/AVERAGE($C$14:$C$93))</f>
        <v>0.87292998089446949</v>
      </c>
      <c r="U14" s="58"/>
    </row>
    <row r="15" spans="1:21" ht="16.899999999999999" customHeight="1">
      <c r="A15" s="49">
        <v>1</v>
      </c>
      <c r="B15" s="25" t="s">
        <v>9</v>
      </c>
      <c r="C15" s="27">
        <v>7345.786637910649</v>
      </c>
      <c r="D15" s="45">
        <v>83.941999999999993</v>
      </c>
      <c r="E15" s="46">
        <v>8.9466666666666667E-2</v>
      </c>
      <c r="F15" s="47">
        <v>2.1430989641899578</v>
      </c>
      <c r="G15" s="48">
        <v>0</v>
      </c>
      <c r="H15" s="48">
        <v>0</v>
      </c>
      <c r="I15" s="31">
        <v>9791968</v>
      </c>
      <c r="J15" s="61">
        <f>(AVERAGE(C15,C27,C39,C51,C63,C75,C$86)/AVERAGE($C$14:$C$93))</f>
        <v>0.89587115516607652</v>
      </c>
      <c r="U15" s="41" t="s">
        <v>93</v>
      </c>
    </row>
    <row r="16" spans="1:21">
      <c r="A16" s="49">
        <v>1</v>
      </c>
      <c r="B16" s="25" t="s">
        <v>10</v>
      </c>
      <c r="C16" s="27">
        <v>9321.6089238787772</v>
      </c>
      <c r="D16" s="45">
        <v>84.834999999999994</v>
      </c>
      <c r="E16" s="46">
        <v>9.0700000000000003E-2</v>
      </c>
      <c r="F16" s="47">
        <v>2.3138370814324731</v>
      </c>
      <c r="G16" s="48">
        <v>400</v>
      </c>
      <c r="H16" s="48">
        <v>0</v>
      </c>
      <c r="I16" s="31">
        <v>12443720</v>
      </c>
      <c r="J16" s="61">
        <f t="shared" ref="J16:J24" si="11">(AVERAGE(C16,C28,C40,C52,C64,C76,C$86)/AVERAGE($C$14:$C$93))</f>
        <v>1.0318410890850234</v>
      </c>
      <c r="T16" t="s">
        <v>103</v>
      </c>
      <c r="U16" s="61">
        <v>0.87292998089446949</v>
      </c>
    </row>
    <row r="17" spans="1:21">
      <c r="A17" s="49">
        <v>1</v>
      </c>
      <c r="B17" s="25" t="s">
        <v>11</v>
      </c>
      <c r="C17" s="27">
        <v>9546.8340651211238</v>
      </c>
      <c r="D17" s="45">
        <v>82.156000000000006</v>
      </c>
      <c r="E17" s="46">
        <v>8.8900000000000007E-2</v>
      </c>
      <c r="F17" s="47">
        <v>2.324102984540823</v>
      </c>
      <c r="G17" s="48">
        <v>300</v>
      </c>
      <c r="H17" s="48">
        <v>0</v>
      </c>
      <c r="I17" s="31">
        <v>17294278</v>
      </c>
      <c r="J17" s="61">
        <f t="shared" si="11"/>
        <v>1.0642729258588541</v>
      </c>
      <c r="T17" t="s">
        <v>104</v>
      </c>
      <c r="U17" s="61">
        <v>0.89587115516607652</v>
      </c>
    </row>
    <row r="18" spans="1:21">
      <c r="A18" s="49">
        <v>1</v>
      </c>
      <c r="B18" s="25" t="s">
        <v>12</v>
      </c>
      <c r="C18" s="27">
        <v>9715.6960370133002</v>
      </c>
      <c r="D18" s="45">
        <v>88.406999999999982</v>
      </c>
      <c r="E18" s="46">
        <v>8.7099999999999997E-2</v>
      </c>
      <c r="F18" s="47">
        <v>2.3260653175384571</v>
      </c>
      <c r="G18" s="48">
        <v>120</v>
      </c>
      <c r="H18" s="48">
        <v>0</v>
      </c>
      <c r="I18" s="31">
        <v>20383743</v>
      </c>
      <c r="J18" s="61">
        <f t="shared" si="11"/>
        <v>1.0363545153007274</v>
      </c>
      <c r="T18" t="s">
        <v>105</v>
      </c>
      <c r="U18" s="61">
        <v>1.0318410890850234</v>
      </c>
    </row>
    <row r="19" spans="1:21">
      <c r="A19" s="49">
        <v>1</v>
      </c>
      <c r="B19" s="25" t="s">
        <v>13</v>
      </c>
      <c r="C19" s="27">
        <v>8731.2960568196922</v>
      </c>
      <c r="D19" s="45">
        <v>81.263000000000005</v>
      </c>
      <c r="E19" s="46">
        <v>8.5299999999999987E-2</v>
      </c>
      <c r="F19" s="47">
        <v>2.3269106688163435</v>
      </c>
      <c r="G19" s="48">
        <v>0</v>
      </c>
      <c r="H19" s="48">
        <v>0</v>
      </c>
      <c r="I19" s="31">
        <v>24446921</v>
      </c>
      <c r="J19" s="61">
        <f t="shared" si="11"/>
        <v>1.024311597179415</v>
      </c>
      <c r="T19" t="s">
        <v>106</v>
      </c>
      <c r="U19" s="61">
        <v>1.0642729258588541</v>
      </c>
    </row>
    <row r="20" spans="1:21">
      <c r="A20" s="49">
        <v>1</v>
      </c>
      <c r="B20" s="25" t="s">
        <v>14</v>
      </c>
      <c r="C20" s="27">
        <v>8857.4781238522119</v>
      </c>
      <c r="D20" s="45">
        <v>83.941999999999993</v>
      </c>
      <c r="E20" s="46">
        <v>8.4033333333333321E-2</v>
      </c>
      <c r="F20" s="47">
        <v>2.3323893672906131</v>
      </c>
      <c r="G20" s="48">
        <v>0</v>
      </c>
      <c r="H20" s="48">
        <v>0</v>
      </c>
      <c r="I20" s="31">
        <v>29562807</v>
      </c>
      <c r="J20" s="61">
        <f t="shared" si="11"/>
        <v>0.98026202233357362</v>
      </c>
      <c r="T20" t="s">
        <v>107</v>
      </c>
      <c r="U20" s="61">
        <v>1.0363545153007274</v>
      </c>
    </row>
    <row r="21" spans="1:21">
      <c r="A21" s="49">
        <v>1</v>
      </c>
      <c r="B21" s="25" t="s">
        <v>15</v>
      </c>
      <c r="C21" s="27">
        <v>10543.621657815829</v>
      </c>
      <c r="D21" s="45">
        <v>89.3</v>
      </c>
      <c r="E21" s="46">
        <v>8.2766666666666669E-2</v>
      </c>
      <c r="F21" s="47">
        <v>2.3402768651989669</v>
      </c>
      <c r="G21" s="48">
        <v>0</v>
      </c>
      <c r="H21" s="48">
        <v>100</v>
      </c>
      <c r="I21" s="31">
        <v>32522291</v>
      </c>
      <c r="J21" s="61">
        <f t="shared" si="11"/>
        <v>1.0780048828856936</v>
      </c>
      <c r="T21" t="s">
        <v>108</v>
      </c>
      <c r="U21" s="61">
        <v>1.024311597179415</v>
      </c>
    </row>
    <row r="22" spans="1:21">
      <c r="A22" s="49">
        <v>1</v>
      </c>
      <c r="B22" s="25" t="s">
        <v>16</v>
      </c>
      <c r="C22" s="27">
        <v>9793.0691900555121</v>
      </c>
      <c r="D22" s="45">
        <v>88.406999999999982</v>
      </c>
      <c r="E22" s="46">
        <v>8.1500000000000003E-2</v>
      </c>
      <c r="F22" s="47">
        <v>2.3176808480725999</v>
      </c>
      <c r="G22" s="48">
        <v>0</v>
      </c>
      <c r="H22" s="48">
        <v>50</v>
      </c>
      <c r="I22" s="31">
        <v>25803759</v>
      </c>
      <c r="J22" s="61">
        <f t="shared" si="11"/>
        <v>1.0266408254637647</v>
      </c>
      <c r="T22" t="s">
        <v>109</v>
      </c>
      <c r="U22" s="61">
        <v>0.98026202233357362</v>
      </c>
    </row>
    <row r="23" spans="1:21">
      <c r="A23" s="49">
        <v>1</v>
      </c>
      <c r="B23" s="25" t="s">
        <v>17</v>
      </c>
      <c r="C23" s="27">
        <v>8726.8074655660057</v>
      </c>
      <c r="D23" s="45">
        <v>85.727999999999994</v>
      </c>
      <c r="E23" s="46">
        <v>8.2000000000000017E-2</v>
      </c>
      <c r="F23" s="47">
        <v>2.3323500691339603</v>
      </c>
      <c r="G23" s="48">
        <v>0</v>
      </c>
      <c r="H23" s="48">
        <v>46</v>
      </c>
      <c r="I23" s="31">
        <v>19284635</v>
      </c>
      <c r="J23" s="61">
        <f t="shared" si="11"/>
        <v>0.99648795382531252</v>
      </c>
      <c r="T23" t="s">
        <v>110</v>
      </c>
      <c r="U23" s="61">
        <v>1.0780048828856936</v>
      </c>
    </row>
    <row r="24" spans="1:21">
      <c r="A24" s="49">
        <v>1</v>
      </c>
      <c r="B24" s="25" t="s">
        <v>18</v>
      </c>
      <c r="C24" s="27">
        <v>8196.4501914970297</v>
      </c>
      <c r="D24" s="45">
        <v>86.621000000000009</v>
      </c>
      <c r="E24" s="46">
        <v>8.2500000000000004E-2</v>
      </c>
      <c r="F24" s="47">
        <v>2.3352763535508552</v>
      </c>
      <c r="G24" s="48">
        <v>0</v>
      </c>
      <c r="H24" s="48">
        <v>0</v>
      </c>
      <c r="I24" s="31">
        <v>10474349</v>
      </c>
      <c r="J24" s="61">
        <f t="shared" si="11"/>
        <v>0.90570324334652774</v>
      </c>
      <c r="T24" t="s">
        <v>111</v>
      </c>
      <c r="U24" s="61">
        <v>1.0266408254637647</v>
      </c>
    </row>
    <row r="25" spans="1:21">
      <c r="A25" s="49">
        <v>1</v>
      </c>
      <c r="B25" s="25" t="s">
        <v>19</v>
      </c>
      <c r="C25" s="27">
        <v>9088.4390611908766</v>
      </c>
      <c r="D25" s="45">
        <v>84.834999999999994</v>
      </c>
      <c r="E25" s="46">
        <v>8.3000000000000004E-2</v>
      </c>
      <c r="F25" s="47">
        <v>2.3557011638061138</v>
      </c>
      <c r="G25" s="48">
        <v>0</v>
      </c>
      <c r="H25" s="48">
        <v>2</v>
      </c>
      <c r="I25" s="31">
        <v>9512247</v>
      </c>
      <c r="J25" s="61">
        <f>(AVERAGE(C25,C37,C49,C61,C73,C85,C$86)/AVERAGE($C$14:$C$93))</f>
        <v>1.0602670509317778</v>
      </c>
      <c r="T25" t="s">
        <v>112</v>
      </c>
      <c r="U25" s="61">
        <v>0.99648795382531252</v>
      </c>
    </row>
    <row r="26" spans="1:21">
      <c r="A26" s="49">
        <v>2</v>
      </c>
      <c r="B26" s="25" t="s">
        <v>20</v>
      </c>
      <c r="C26" s="27">
        <v>7380.7878943316482</v>
      </c>
      <c r="D26" s="45">
        <v>82.156000000000006</v>
      </c>
      <c r="E26" s="46">
        <v>8.3566666666666678E-2</v>
      </c>
      <c r="F26" s="47">
        <v>2.5267042446370795</v>
      </c>
      <c r="G26" s="48">
        <v>0</v>
      </c>
      <c r="H26" s="48">
        <v>2</v>
      </c>
      <c r="I26" s="31">
        <v>8507008</v>
      </c>
      <c r="J26" s="61">
        <v>0.87292998089446949</v>
      </c>
      <c r="T26" t="s">
        <v>113</v>
      </c>
      <c r="U26" s="61">
        <v>0.90570324334652774</v>
      </c>
    </row>
    <row r="27" spans="1:21">
      <c r="A27" s="49">
        <v>2</v>
      </c>
      <c r="B27" s="25" t="s">
        <v>21</v>
      </c>
      <c r="C27" s="27">
        <v>8137.0194507319738</v>
      </c>
      <c r="D27" s="45">
        <v>86.621000000000009</v>
      </c>
      <c r="E27" s="46">
        <v>8.4133333333333338E-2</v>
      </c>
      <c r="F27" s="47">
        <v>2.5239396382436108</v>
      </c>
      <c r="G27" s="48">
        <v>0</v>
      </c>
      <c r="H27" s="48">
        <v>333</v>
      </c>
      <c r="I27" s="31">
        <v>9989291</v>
      </c>
      <c r="J27" s="61">
        <v>0.89587115516607652</v>
      </c>
      <c r="T27" t="s">
        <v>114</v>
      </c>
      <c r="U27" s="61">
        <v>1.0602670509317778</v>
      </c>
    </row>
    <row r="28" spans="1:21">
      <c r="A28" s="49">
        <v>2</v>
      </c>
      <c r="B28" s="25" t="s">
        <v>22</v>
      </c>
      <c r="C28" s="27">
        <v>10334.241532695751</v>
      </c>
      <c r="D28" s="45">
        <v>87.513999999999996</v>
      </c>
      <c r="E28" s="46">
        <v>8.4700000000000011E-2</v>
      </c>
      <c r="F28" s="47">
        <v>2.5283385493541317</v>
      </c>
      <c r="G28" s="48">
        <v>452</v>
      </c>
      <c r="H28" s="48">
        <v>2</v>
      </c>
      <c r="I28" s="31">
        <v>13271759</v>
      </c>
      <c r="J28" s="61">
        <v>1.0318410890850234</v>
      </c>
    </row>
    <row r="29" spans="1:21">
      <c r="A29" s="49">
        <v>2</v>
      </c>
      <c r="B29" s="25" t="s">
        <v>23</v>
      </c>
      <c r="C29" s="27">
        <v>10432.710291220095</v>
      </c>
      <c r="D29" s="45">
        <v>85.727999999999994</v>
      </c>
      <c r="E29" s="46">
        <v>8.2966666666666675E-2</v>
      </c>
      <c r="F29" s="47">
        <v>2.5304775541262532</v>
      </c>
      <c r="G29" s="48">
        <v>300</v>
      </c>
      <c r="H29" s="48">
        <v>3</v>
      </c>
      <c r="I29" s="31">
        <v>17757170</v>
      </c>
      <c r="J29" s="61">
        <v>1.0642729258588541</v>
      </c>
    </row>
    <row r="30" spans="1:21">
      <c r="A30" s="49">
        <v>2</v>
      </c>
      <c r="B30" s="25" t="s">
        <v>24</v>
      </c>
      <c r="C30" s="27">
        <v>9565.7208005906778</v>
      </c>
      <c r="D30" s="45">
        <v>85.727999999999994</v>
      </c>
      <c r="E30" s="46">
        <v>8.1233333333333324E-2</v>
      </c>
      <c r="F30" s="47">
        <v>2.5313351092767244</v>
      </c>
      <c r="G30" s="48">
        <v>65</v>
      </c>
      <c r="H30" s="48">
        <v>0</v>
      </c>
      <c r="I30" s="31">
        <v>20227851</v>
      </c>
      <c r="J30" s="61">
        <v>1.0363545153007274</v>
      </c>
    </row>
    <row r="31" spans="1:21">
      <c r="A31" s="49">
        <v>2</v>
      </c>
      <c r="B31" s="25" t="s">
        <v>25</v>
      </c>
      <c r="C31" s="27">
        <v>10071.737219725404</v>
      </c>
      <c r="D31" s="45">
        <v>86.621000000000009</v>
      </c>
      <c r="E31" s="46">
        <v>7.9500000000000001E-2</v>
      </c>
      <c r="F31" s="47">
        <v>2.5291855735986428</v>
      </c>
      <c r="G31" s="48">
        <v>233</v>
      </c>
      <c r="H31" s="48">
        <v>0</v>
      </c>
      <c r="I31" s="31">
        <v>24753469</v>
      </c>
      <c r="J31" s="61">
        <v>1.024311597179415</v>
      </c>
    </row>
    <row r="32" spans="1:21">
      <c r="A32" s="49">
        <v>2</v>
      </c>
      <c r="B32" s="25" t="s">
        <v>26</v>
      </c>
      <c r="C32" s="27">
        <v>8942.3545376504226</v>
      </c>
      <c r="D32" s="45">
        <v>83.048999999999992</v>
      </c>
      <c r="E32" s="46">
        <v>7.9766666666666666E-2</v>
      </c>
      <c r="F32" s="47">
        <v>2.5377874982093838</v>
      </c>
      <c r="G32" s="48">
        <v>0</v>
      </c>
      <c r="H32" s="48">
        <v>0</v>
      </c>
      <c r="I32" s="31">
        <v>29664316</v>
      </c>
      <c r="J32" s="61">
        <v>0.98026202233357362</v>
      </c>
    </row>
    <row r="33" spans="1:10">
      <c r="A33" s="49">
        <v>2</v>
      </c>
      <c r="B33" s="25" t="s">
        <v>27</v>
      </c>
      <c r="C33" s="27">
        <v>9573.4378827510245</v>
      </c>
      <c r="D33" s="45">
        <v>82.156000000000006</v>
      </c>
      <c r="E33" s="46">
        <v>8.0033333333333345E-2</v>
      </c>
      <c r="F33" s="47">
        <v>2.5461350356779899</v>
      </c>
      <c r="G33" s="48">
        <v>0</v>
      </c>
      <c r="H33" s="48">
        <v>0</v>
      </c>
      <c r="I33" s="31">
        <v>32909304</v>
      </c>
      <c r="J33" s="61">
        <v>1.0780048828856936</v>
      </c>
    </row>
    <row r="34" spans="1:10">
      <c r="A34" s="49">
        <v>2</v>
      </c>
      <c r="B34" s="25" t="s">
        <v>28</v>
      </c>
      <c r="C34" s="27">
        <v>10693.517229414036</v>
      </c>
      <c r="D34" s="45">
        <v>85.727999999999994</v>
      </c>
      <c r="E34" s="46">
        <v>8.0299999999999996E-2</v>
      </c>
      <c r="F34" s="47">
        <v>2.5294799933425858</v>
      </c>
      <c r="G34" s="48">
        <v>0</v>
      </c>
      <c r="H34" s="48">
        <v>456</v>
      </c>
      <c r="I34" s="31">
        <v>26074093</v>
      </c>
      <c r="J34" s="61">
        <v>1.0266408254637647</v>
      </c>
    </row>
    <row r="35" spans="1:10">
      <c r="A35" s="49">
        <v>2</v>
      </c>
      <c r="B35" s="25" t="s">
        <v>29</v>
      </c>
      <c r="C35" s="27">
        <v>9541.5418258574009</v>
      </c>
      <c r="D35" s="45">
        <v>87.513999999999996</v>
      </c>
      <c r="E35" s="46">
        <v>8.2199999999999995E-2</v>
      </c>
      <c r="F35" s="47">
        <v>2.5312779665406584</v>
      </c>
      <c r="G35" s="48">
        <v>0</v>
      </c>
      <c r="H35" s="48">
        <v>50</v>
      </c>
      <c r="I35" s="31">
        <v>19371713</v>
      </c>
      <c r="J35" s="61">
        <v>0.99648795382531252</v>
      </c>
    </row>
    <row r="36" spans="1:10">
      <c r="A36" s="49">
        <v>2</v>
      </c>
      <c r="B36" s="25" t="s">
        <v>30</v>
      </c>
      <c r="C36" s="27">
        <v>8918.6118241485747</v>
      </c>
      <c r="D36" s="45">
        <v>86.621000000000009</v>
      </c>
      <c r="E36" s="46">
        <v>8.4100000000000008E-2</v>
      </c>
      <c r="F36" s="47">
        <v>2.5282692806871707</v>
      </c>
      <c r="G36" s="48">
        <v>0</v>
      </c>
      <c r="H36" s="48">
        <v>10</v>
      </c>
      <c r="I36" s="31">
        <v>11235039</v>
      </c>
      <c r="J36" s="61">
        <v>0.90570324334652774</v>
      </c>
    </row>
    <row r="37" spans="1:10">
      <c r="A37" s="49">
        <v>2</v>
      </c>
      <c r="B37" s="25" t="s">
        <v>31</v>
      </c>
      <c r="C37" s="27">
        <v>9411.1976462026996</v>
      </c>
      <c r="D37" s="45">
        <v>86.621000000000009</v>
      </c>
      <c r="E37" s="46">
        <v>8.5999999999999993E-2</v>
      </c>
      <c r="F37" s="47">
        <v>2.5331927802132443</v>
      </c>
      <c r="G37" s="48">
        <v>0</v>
      </c>
      <c r="H37" s="48">
        <v>0</v>
      </c>
      <c r="I37" s="31">
        <v>9492426</v>
      </c>
      <c r="J37" s="61">
        <v>1.0602670509317778</v>
      </c>
    </row>
    <row r="38" spans="1:10">
      <c r="A38" s="49">
        <v>3</v>
      </c>
      <c r="B38" s="25" t="s">
        <v>32</v>
      </c>
      <c r="C38" s="27">
        <v>7158.9515684621829</v>
      </c>
      <c r="D38" s="45">
        <v>83.941999999999993</v>
      </c>
      <c r="E38" s="46">
        <v>8.9433333333333337E-2</v>
      </c>
      <c r="F38" s="47">
        <v>2.5935819935631654</v>
      </c>
      <c r="G38" s="48">
        <v>0</v>
      </c>
      <c r="H38" s="48">
        <v>0</v>
      </c>
      <c r="I38" s="31">
        <v>8718968</v>
      </c>
      <c r="J38" s="61">
        <v>0.87292998089446949</v>
      </c>
    </row>
    <row r="39" spans="1:10">
      <c r="A39" s="49">
        <v>3</v>
      </c>
      <c r="B39" s="25" t="s">
        <v>33</v>
      </c>
      <c r="C39" s="27">
        <v>7400.1631291114363</v>
      </c>
      <c r="D39" s="45">
        <v>89.3</v>
      </c>
      <c r="E39" s="46">
        <v>9.2866666666666667E-2</v>
      </c>
      <c r="F39" s="47">
        <v>2.6277050134893387</v>
      </c>
      <c r="G39" s="48">
        <v>0</v>
      </c>
      <c r="H39" s="48">
        <v>0</v>
      </c>
      <c r="I39" s="31">
        <v>10826748</v>
      </c>
      <c r="J39" s="61">
        <v>0.89587115516607652</v>
      </c>
    </row>
    <row r="40" spans="1:10">
      <c r="A40" s="49">
        <v>3</v>
      </c>
      <c r="B40" s="25" t="s">
        <v>34</v>
      </c>
      <c r="C40" s="27">
        <v>8211.5759344522303</v>
      </c>
      <c r="D40" s="45">
        <v>87.513999999999996</v>
      </c>
      <c r="E40" s="46">
        <v>9.6300000000000011E-2</v>
      </c>
      <c r="F40" s="47">
        <v>2.6258563154727987</v>
      </c>
      <c r="G40" s="48">
        <v>0</v>
      </c>
      <c r="H40" s="48">
        <v>0</v>
      </c>
      <c r="I40" s="31">
        <v>14911318</v>
      </c>
      <c r="J40" s="61">
        <v>1.0318410890850234</v>
      </c>
    </row>
    <row r="41" spans="1:10">
      <c r="A41" s="49">
        <v>3</v>
      </c>
      <c r="B41" s="25" t="s">
        <v>35</v>
      </c>
      <c r="C41" s="27">
        <v>9189.7417877875305</v>
      </c>
      <c r="D41" s="45">
        <v>89.3</v>
      </c>
      <c r="E41" s="46">
        <v>9.9000000000000005E-2</v>
      </c>
      <c r="F41" s="47">
        <v>2.624744800627747</v>
      </c>
      <c r="G41" s="48">
        <v>0</v>
      </c>
      <c r="H41" s="48">
        <v>0</v>
      </c>
      <c r="I41" s="31">
        <v>15389927</v>
      </c>
      <c r="J41" s="61">
        <v>1.0642729258588541</v>
      </c>
    </row>
    <row r="42" spans="1:10">
      <c r="A42" s="49">
        <v>3</v>
      </c>
      <c r="B42" s="25" t="s">
        <v>36</v>
      </c>
      <c r="C42" s="27">
        <v>8308.1693608549467</v>
      </c>
      <c r="D42" s="45">
        <v>84.834999999999994</v>
      </c>
      <c r="E42" s="46">
        <v>0.1017</v>
      </c>
      <c r="F42" s="47">
        <v>2.3996161216186511</v>
      </c>
      <c r="G42" s="48">
        <v>0</v>
      </c>
      <c r="H42" s="48">
        <v>0</v>
      </c>
      <c r="I42" s="31">
        <v>21381254</v>
      </c>
      <c r="J42" s="61">
        <v>1.0363545153007274</v>
      </c>
    </row>
    <row r="43" spans="1:10">
      <c r="A43" s="49">
        <v>3</v>
      </c>
      <c r="B43" s="25" t="s">
        <v>37</v>
      </c>
      <c r="C43" s="27">
        <v>9513.1883058752373</v>
      </c>
      <c r="D43" s="45">
        <v>89.3</v>
      </c>
      <c r="E43" s="46">
        <v>0.10439999999999999</v>
      </c>
      <c r="F43" s="47">
        <v>2.6237562156317673</v>
      </c>
      <c r="G43" s="48">
        <v>0</v>
      </c>
      <c r="H43" s="48">
        <v>0</v>
      </c>
      <c r="I43" s="31">
        <v>23884760</v>
      </c>
      <c r="J43" s="61">
        <v>1.024311597179415</v>
      </c>
    </row>
    <row r="44" spans="1:10">
      <c r="A44" s="49">
        <v>3</v>
      </c>
      <c r="B44" s="25" t="s">
        <v>38</v>
      </c>
      <c r="C44" s="27">
        <v>8325.1813644565336</v>
      </c>
      <c r="D44" s="45">
        <v>83.941999999999993</v>
      </c>
      <c r="E44" s="46">
        <v>0.10736666666666667</v>
      </c>
      <c r="F44" s="47">
        <v>2.6259841846788996</v>
      </c>
      <c r="G44" s="48">
        <v>0</v>
      </c>
      <c r="H44" s="48">
        <v>0</v>
      </c>
      <c r="I44" s="31">
        <v>29812766</v>
      </c>
      <c r="J44" s="61">
        <v>0.98026202233357362</v>
      </c>
    </row>
    <row r="45" spans="1:10">
      <c r="A45" s="49">
        <v>3</v>
      </c>
      <c r="B45" s="25" t="s">
        <v>39</v>
      </c>
      <c r="C45" s="27">
        <v>9366.3365839547496</v>
      </c>
      <c r="D45" s="45">
        <v>88.406999999999982</v>
      </c>
      <c r="E45" s="46">
        <v>0.11033333333333334</v>
      </c>
      <c r="F45" s="47">
        <v>2.6340854295714031</v>
      </c>
      <c r="G45" s="48">
        <v>0</v>
      </c>
      <c r="H45" s="48">
        <v>0</v>
      </c>
      <c r="I45" s="31">
        <v>32687252</v>
      </c>
      <c r="J45" s="61">
        <v>1.0780048828856936</v>
      </c>
    </row>
    <row r="46" spans="1:10">
      <c r="A46" s="49">
        <v>3</v>
      </c>
      <c r="B46" s="25" t="s">
        <v>40</v>
      </c>
      <c r="C46" s="27">
        <v>8089.383137780037</v>
      </c>
      <c r="D46" s="45">
        <v>80.37</v>
      </c>
      <c r="E46" s="46">
        <v>0.1133</v>
      </c>
      <c r="F46" s="47">
        <v>2.6224476811929418</v>
      </c>
      <c r="G46" s="48">
        <v>0</v>
      </c>
      <c r="H46" s="48">
        <v>0</v>
      </c>
      <c r="I46" s="31">
        <v>25223088</v>
      </c>
      <c r="J46" s="61">
        <v>1.0266408254637647</v>
      </c>
    </row>
    <row r="47" spans="1:10">
      <c r="A47" s="49">
        <v>3</v>
      </c>
      <c r="B47" s="25" t="s">
        <v>41</v>
      </c>
      <c r="C47" s="27">
        <v>8665.2504053006232</v>
      </c>
      <c r="D47" s="45">
        <v>85.727999999999994</v>
      </c>
      <c r="E47" s="46">
        <v>0.12189999999999999</v>
      </c>
      <c r="F47" s="47">
        <v>2.6226386642974928</v>
      </c>
      <c r="G47" s="48">
        <v>0</v>
      </c>
      <c r="H47" s="48">
        <v>0</v>
      </c>
      <c r="I47" s="31">
        <v>18243759</v>
      </c>
      <c r="J47" s="61">
        <v>0.99648795382531252</v>
      </c>
    </row>
    <row r="48" spans="1:10">
      <c r="A48" s="49">
        <v>3</v>
      </c>
      <c r="B48" s="25" t="s">
        <v>42</v>
      </c>
      <c r="C48" s="27">
        <v>7405.3060301096912</v>
      </c>
      <c r="D48" s="45">
        <v>82.156000000000006</v>
      </c>
      <c r="E48" s="46">
        <v>0.1305</v>
      </c>
      <c r="F48" s="47">
        <v>2.6211385452060805</v>
      </c>
      <c r="G48" s="48">
        <v>0</v>
      </c>
      <c r="H48" s="48">
        <v>0</v>
      </c>
      <c r="I48" s="31">
        <v>9742240</v>
      </c>
      <c r="J48" s="61">
        <v>0.90570324334652774</v>
      </c>
    </row>
    <row r="49" spans="1:10">
      <c r="A49" s="49">
        <v>3</v>
      </c>
      <c r="B49" s="25" t="s">
        <v>43</v>
      </c>
      <c r="C49" s="27">
        <v>9539.362917646371</v>
      </c>
      <c r="D49" s="45">
        <v>87.513999999999996</v>
      </c>
      <c r="E49" s="46">
        <v>0.1391</v>
      </c>
      <c r="F49" s="47">
        <v>2.6224524425434073</v>
      </c>
      <c r="G49" s="48">
        <v>0</v>
      </c>
      <c r="H49" s="48">
        <v>0</v>
      </c>
      <c r="I49" s="31">
        <v>8329411</v>
      </c>
      <c r="J49" s="61">
        <v>1.0602670509317778</v>
      </c>
    </row>
    <row r="50" spans="1:10">
      <c r="A50" s="49">
        <v>4</v>
      </c>
      <c r="B50" s="25" t="s">
        <v>44</v>
      </c>
      <c r="C50" s="27">
        <v>7945.5663447953266</v>
      </c>
      <c r="D50" s="45">
        <v>80.37</v>
      </c>
      <c r="E50" s="46">
        <v>0.15060000000000001</v>
      </c>
      <c r="F50" s="47">
        <v>2.6828528730004031</v>
      </c>
      <c r="G50" s="48">
        <v>0</v>
      </c>
      <c r="H50" s="48">
        <v>45</v>
      </c>
      <c r="I50" s="31">
        <v>7414367</v>
      </c>
      <c r="J50" s="61">
        <v>0.87292998089446949</v>
      </c>
    </row>
    <row r="51" spans="1:10">
      <c r="A51" s="49">
        <v>4</v>
      </c>
      <c r="B51" s="25" t="s">
        <v>45</v>
      </c>
      <c r="C51" s="27">
        <v>9085.1071171915264</v>
      </c>
      <c r="D51" s="45">
        <v>87.513999999999996</v>
      </c>
      <c r="E51" s="46">
        <v>0.16210000000000002</v>
      </c>
      <c r="F51" s="47">
        <v>2.7416845153674445</v>
      </c>
      <c r="G51" s="48">
        <v>0</v>
      </c>
      <c r="H51" s="48">
        <v>331</v>
      </c>
      <c r="I51" s="31">
        <v>9094284</v>
      </c>
      <c r="J51" s="61">
        <v>0.89587115516607652</v>
      </c>
    </row>
    <row r="52" spans="1:10">
      <c r="A52" s="49">
        <v>4</v>
      </c>
      <c r="B52" s="25" t="s">
        <v>46</v>
      </c>
      <c r="C52" s="27">
        <v>9490.5397163997422</v>
      </c>
      <c r="D52" s="45">
        <v>83.048999999999992</v>
      </c>
      <c r="E52" s="46">
        <v>0.1736</v>
      </c>
      <c r="F52" s="47">
        <v>2.7401007183117074</v>
      </c>
      <c r="G52" s="48">
        <v>0</v>
      </c>
      <c r="H52" s="48">
        <v>233</v>
      </c>
      <c r="I52" s="31">
        <v>11744548</v>
      </c>
      <c r="J52" s="61">
        <v>1.0318410890850234</v>
      </c>
    </row>
    <row r="53" spans="1:10">
      <c r="A53" s="49">
        <v>4</v>
      </c>
      <c r="B53" s="25" t="s">
        <v>47</v>
      </c>
      <c r="C53" s="27">
        <v>8699.5229594778684</v>
      </c>
      <c r="D53" s="45">
        <v>85.727999999999994</v>
      </c>
      <c r="E53" s="46">
        <v>0.17546666666666666</v>
      </c>
      <c r="F53" s="47">
        <v>2.7425826287470478</v>
      </c>
      <c r="G53" s="48">
        <v>0</v>
      </c>
      <c r="H53" s="48">
        <v>0</v>
      </c>
      <c r="I53" s="31">
        <v>15968541</v>
      </c>
      <c r="J53" s="61">
        <v>1.0642729258588541</v>
      </c>
    </row>
    <row r="54" spans="1:10">
      <c r="A54" s="49">
        <v>4</v>
      </c>
      <c r="B54" s="25" t="s">
        <v>48</v>
      </c>
      <c r="C54" s="27">
        <v>8792.2906176693195</v>
      </c>
      <c r="D54" s="45">
        <v>81.263000000000005</v>
      </c>
      <c r="E54" s="46">
        <v>0.17733333333333334</v>
      </c>
      <c r="F54" s="47">
        <v>2.7434903829197506</v>
      </c>
      <c r="G54" s="48">
        <v>120</v>
      </c>
      <c r="H54" s="48">
        <v>0</v>
      </c>
      <c r="I54" s="31">
        <v>19606331</v>
      </c>
      <c r="J54" s="61">
        <v>1.0363545153007274</v>
      </c>
    </row>
    <row r="55" spans="1:10">
      <c r="A55" s="49">
        <v>4</v>
      </c>
      <c r="B55" s="25" t="s">
        <v>49</v>
      </c>
      <c r="C55" s="27">
        <v>8994.9543934693083</v>
      </c>
      <c r="D55" s="45">
        <v>80.37</v>
      </c>
      <c r="E55" s="46">
        <v>0.17920000000000003</v>
      </c>
      <c r="F55" s="47">
        <v>2.8936413875605242</v>
      </c>
      <c r="G55" s="48">
        <v>200</v>
      </c>
      <c r="H55" s="48">
        <v>0</v>
      </c>
      <c r="I55" s="31">
        <v>22633462</v>
      </c>
      <c r="J55" s="61">
        <v>1.024311597179415</v>
      </c>
    </row>
    <row r="56" spans="1:10">
      <c r="A56" s="49">
        <v>4</v>
      </c>
      <c r="B56" s="25" t="s">
        <v>50</v>
      </c>
      <c r="C56" s="27">
        <v>8770.9068437400219</v>
      </c>
      <c r="D56" s="45">
        <v>81.263000000000005</v>
      </c>
      <c r="E56" s="46">
        <v>0.17923333333333336</v>
      </c>
      <c r="F56" s="47">
        <v>3.0805093632061933</v>
      </c>
      <c r="G56" s="48">
        <v>100</v>
      </c>
      <c r="H56" s="48">
        <v>0</v>
      </c>
      <c r="I56" s="31">
        <v>28385183</v>
      </c>
      <c r="J56" s="61">
        <v>0.98026202233357362</v>
      </c>
    </row>
    <row r="57" spans="1:10">
      <c r="A57" s="49">
        <v>4</v>
      </c>
      <c r="B57" s="25" t="s">
        <v>51</v>
      </c>
      <c r="C57" s="27">
        <v>9971.9914746206068</v>
      </c>
      <c r="D57" s="45">
        <v>88.406999999999982</v>
      </c>
      <c r="E57" s="46">
        <v>0.17926666666666666</v>
      </c>
      <c r="F57" s="47">
        <v>3.0884498781150138</v>
      </c>
      <c r="G57" s="48">
        <v>200</v>
      </c>
      <c r="H57" s="48">
        <v>0</v>
      </c>
      <c r="I57" s="31">
        <v>31445371</v>
      </c>
      <c r="J57" s="61">
        <v>1.0780048828856936</v>
      </c>
    </row>
    <row r="58" spans="1:10">
      <c r="A58" s="49">
        <v>4</v>
      </c>
      <c r="B58" s="25" t="s">
        <v>52</v>
      </c>
      <c r="C58" s="27">
        <v>8936.3871377260075</v>
      </c>
      <c r="D58" s="45">
        <v>80.37</v>
      </c>
      <c r="E58" s="46">
        <v>0.17929999999999999</v>
      </c>
      <c r="F58" s="47">
        <v>3.0782896013283154</v>
      </c>
      <c r="G58" s="48">
        <v>120</v>
      </c>
      <c r="H58" s="48">
        <v>0</v>
      </c>
      <c r="I58" s="31">
        <v>23699148</v>
      </c>
      <c r="J58" s="61">
        <v>1.0266408254637647</v>
      </c>
    </row>
    <row r="59" spans="1:10">
      <c r="A59" s="49">
        <v>4</v>
      </c>
      <c r="B59" s="25" t="s">
        <v>53</v>
      </c>
      <c r="C59" s="27">
        <v>8223.3100978062139</v>
      </c>
      <c r="D59" s="45">
        <v>80.37</v>
      </c>
      <c r="E59" s="46">
        <v>0.18230000000000002</v>
      </c>
      <c r="F59" s="47">
        <v>3.0767638709101495</v>
      </c>
      <c r="G59" s="48">
        <v>0</v>
      </c>
      <c r="H59" s="48">
        <v>0</v>
      </c>
      <c r="I59" s="31">
        <v>17998929</v>
      </c>
      <c r="J59" s="61">
        <v>0.99648795382531252</v>
      </c>
    </row>
    <row r="60" spans="1:10">
      <c r="A60" s="49">
        <v>4</v>
      </c>
      <c r="B60" s="25" t="s">
        <v>54</v>
      </c>
      <c r="C60" s="27">
        <v>8132.4280692829934</v>
      </c>
      <c r="D60" s="45">
        <v>83.048999999999992</v>
      </c>
      <c r="E60" s="46">
        <v>0.18529999999999996</v>
      </c>
      <c r="F60" s="47">
        <v>3.076809706817937</v>
      </c>
      <c r="G60" s="48">
        <v>0</v>
      </c>
      <c r="H60" s="48">
        <v>0</v>
      </c>
      <c r="I60" s="31">
        <v>9483638</v>
      </c>
      <c r="J60" s="61">
        <v>0.90570324334652774</v>
      </c>
    </row>
    <row r="61" spans="1:10">
      <c r="A61" s="49">
        <v>4</v>
      </c>
      <c r="B61" s="25" t="s">
        <v>55</v>
      </c>
      <c r="C61" s="27">
        <v>9514.9662405968447</v>
      </c>
      <c r="D61" s="45">
        <v>84.834999999999994</v>
      </c>
      <c r="E61" s="46">
        <v>0.1883</v>
      </c>
      <c r="F61" s="47">
        <v>3.0756880676664737</v>
      </c>
      <c r="G61" s="48">
        <v>0</v>
      </c>
      <c r="H61" s="48">
        <v>0</v>
      </c>
      <c r="I61" s="31">
        <v>8340977</v>
      </c>
      <c r="J61" s="61">
        <v>1.0602670509317778</v>
      </c>
    </row>
    <row r="62" spans="1:10">
      <c r="A62" s="49">
        <v>5</v>
      </c>
      <c r="B62" s="25" t="s">
        <v>56</v>
      </c>
      <c r="C62" s="27">
        <v>7272.3048186599299</v>
      </c>
      <c r="D62" s="45">
        <v>83.941999999999993</v>
      </c>
      <c r="E62" s="46">
        <v>0.19236666666666666</v>
      </c>
      <c r="F62" s="47">
        <v>3.1393698778917969</v>
      </c>
      <c r="G62" s="48">
        <v>0</v>
      </c>
      <c r="H62" s="48">
        <v>0</v>
      </c>
      <c r="I62" s="31">
        <v>7342212</v>
      </c>
      <c r="J62" s="61">
        <v>0.87292998089446949</v>
      </c>
    </row>
    <row r="63" spans="1:10">
      <c r="A63" s="49">
        <v>5</v>
      </c>
      <c r="B63" s="25" t="s">
        <v>57</v>
      </c>
      <c r="C63" s="27">
        <v>6864.9811187401237</v>
      </c>
      <c r="D63" s="45">
        <v>83.048999999999992</v>
      </c>
      <c r="E63" s="46">
        <v>0.19643333333333335</v>
      </c>
      <c r="F63" s="47">
        <v>3.2266443877973305</v>
      </c>
      <c r="G63" s="48">
        <v>0</v>
      </c>
      <c r="H63" s="48">
        <v>0</v>
      </c>
      <c r="I63" s="31">
        <v>9343326</v>
      </c>
      <c r="J63" s="61">
        <v>0.89587115516607652</v>
      </c>
    </row>
    <row r="64" spans="1:10">
      <c r="A64" s="49">
        <v>5</v>
      </c>
      <c r="B64" s="25" t="s">
        <v>58</v>
      </c>
      <c r="C64" s="27">
        <v>7966.9752783453168</v>
      </c>
      <c r="D64" s="45">
        <v>83.941999999999993</v>
      </c>
      <c r="E64" s="46">
        <v>0.20050000000000001</v>
      </c>
      <c r="F64" s="47">
        <v>3.2259298803763943</v>
      </c>
      <c r="G64" s="48">
        <v>0</v>
      </c>
      <c r="H64" s="48">
        <v>0</v>
      </c>
      <c r="I64" s="31">
        <v>12618749</v>
      </c>
      <c r="J64" s="61">
        <v>1.0318410890850234</v>
      </c>
    </row>
    <row r="65" spans="1:10">
      <c r="A65" s="49">
        <v>5</v>
      </c>
      <c r="B65" s="25" t="s">
        <v>59</v>
      </c>
      <c r="C65" s="27">
        <v>9001.9487314310063</v>
      </c>
      <c r="D65" s="45">
        <v>88.406999999999982</v>
      </c>
      <c r="E65" s="46">
        <v>0.20063333333333333</v>
      </c>
      <c r="F65" s="47">
        <v>3.2264652385689572</v>
      </c>
      <c r="G65" s="48">
        <v>0</v>
      </c>
      <c r="H65" s="48">
        <v>0</v>
      </c>
      <c r="I65" s="31">
        <v>16150935</v>
      </c>
      <c r="J65" s="61">
        <v>1.0642729258588541</v>
      </c>
    </row>
    <row r="66" spans="1:10">
      <c r="A66" s="49">
        <v>5</v>
      </c>
      <c r="B66" s="25" t="s">
        <v>60</v>
      </c>
      <c r="C66" s="27">
        <v>8680.0947313617544</v>
      </c>
      <c r="D66" s="45">
        <v>86.621000000000009</v>
      </c>
      <c r="E66" s="46">
        <v>0.20076666666666668</v>
      </c>
      <c r="F66" s="47">
        <v>3.2234973544969172</v>
      </c>
      <c r="G66" s="48">
        <v>0</v>
      </c>
      <c r="H66" s="48">
        <v>0</v>
      </c>
      <c r="I66" s="31">
        <v>20645468</v>
      </c>
      <c r="J66" s="61">
        <v>1.0363545153007274</v>
      </c>
    </row>
    <row r="67" spans="1:10">
      <c r="A67" s="49">
        <v>5</v>
      </c>
      <c r="B67" s="25" t="s">
        <v>61</v>
      </c>
      <c r="C67" s="27">
        <v>6890.3819169259768</v>
      </c>
      <c r="D67" s="45">
        <v>62.956499999999991</v>
      </c>
      <c r="E67" s="46">
        <v>0.2009</v>
      </c>
      <c r="F67" s="47">
        <v>3.4398633152851046</v>
      </c>
      <c r="G67" s="48">
        <v>0</v>
      </c>
      <c r="H67" s="48">
        <v>0</v>
      </c>
      <c r="I67" s="31">
        <v>23750100</v>
      </c>
      <c r="J67" s="61">
        <v>1.024311597179415</v>
      </c>
    </row>
    <row r="68" spans="1:10">
      <c r="A68" s="49">
        <v>5</v>
      </c>
      <c r="B68" s="25" t="s">
        <v>62</v>
      </c>
      <c r="C68" s="27">
        <v>6562.880675361117</v>
      </c>
      <c r="D68" s="45">
        <v>60.277500000000003</v>
      </c>
      <c r="E68" s="46">
        <v>0.19989999999999999</v>
      </c>
      <c r="F68" s="47">
        <v>3.4881326920969964</v>
      </c>
      <c r="G68" s="48">
        <v>0</v>
      </c>
      <c r="H68" s="48">
        <v>56</v>
      </c>
      <c r="I68" s="31">
        <v>30240939</v>
      </c>
      <c r="J68" s="61">
        <v>0.98026202233357362</v>
      </c>
    </row>
    <row r="69" spans="1:10">
      <c r="A69" s="49">
        <v>5</v>
      </c>
      <c r="B69" s="25" t="s">
        <v>63</v>
      </c>
      <c r="C69" s="27">
        <v>7622.4380619492458</v>
      </c>
      <c r="D69" s="45">
        <v>63.626249999999999</v>
      </c>
      <c r="E69" s="46">
        <v>0.19889999999999999</v>
      </c>
      <c r="F69" s="47">
        <v>3.4949194968052137</v>
      </c>
      <c r="G69" s="48">
        <v>0</v>
      </c>
      <c r="H69" s="48">
        <v>45</v>
      </c>
      <c r="I69" s="31">
        <v>33755553</v>
      </c>
      <c r="J69" s="61">
        <v>1.0780048828856936</v>
      </c>
    </row>
    <row r="70" spans="1:10">
      <c r="A70" s="49">
        <v>5</v>
      </c>
      <c r="B70" s="25" t="s">
        <v>64</v>
      </c>
      <c r="C70" s="27">
        <v>6536.3177444428684</v>
      </c>
      <c r="D70" s="45">
        <v>60.947250000000004</v>
      </c>
      <c r="E70" s="46">
        <v>0.19789999999999999</v>
      </c>
      <c r="F70" s="47">
        <v>3.4831673243976176</v>
      </c>
      <c r="G70" s="48">
        <v>0</v>
      </c>
      <c r="H70" s="48">
        <v>85</v>
      </c>
      <c r="I70" s="31">
        <v>25367179</v>
      </c>
      <c r="J70" s="61">
        <v>1.0266408254637647</v>
      </c>
    </row>
    <row r="71" spans="1:10">
      <c r="A71" s="49">
        <v>5</v>
      </c>
      <c r="B71" s="25" t="s">
        <v>65</v>
      </c>
      <c r="C71" s="27">
        <v>7175.0900960569825</v>
      </c>
      <c r="D71" s="45">
        <v>66.305249999999987</v>
      </c>
      <c r="E71" s="46">
        <v>0.19969999999999999</v>
      </c>
      <c r="F71" s="47">
        <v>3.4826790774052236</v>
      </c>
      <c r="G71" s="48">
        <v>0</v>
      </c>
      <c r="H71" s="48">
        <v>49</v>
      </c>
      <c r="I71" s="31">
        <v>19433810</v>
      </c>
      <c r="J71" s="61">
        <v>0.99648795382531252</v>
      </c>
    </row>
    <row r="72" spans="1:10" ht="13.15" customHeight="1">
      <c r="A72" s="49">
        <v>5</v>
      </c>
      <c r="B72" s="25" t="s">
        <v>66</v>
      </c>
      <c r="C72" s="27">
        <v>5628.4828769675187</v>
      </c>
      <c r="D72" s="45">
        <v>62.956499999999991</v>
      </c>
      <c r="E72" s="46">
        <v>0.20149999999999998</v>
      </c>
      <c r="F72" s="47">
        <v>3.4873893494623744</v>
      </c>
      <c r="G72" s="48">
        <v>0</v>
      </c>
      <c r="H72" s="48">
        <v>0</v>
      </c>
      <c r="I72" s="31">
        <v>9886409</v>
      </c>
      <c r="J72" s="61">
        <v>0.90570324334652774</v>
      </c>
    </row>
    <row r="73" spans="1:10">
      <c r="A73" s="49">
        <v>5</v>
      </c>
      <c r="B73" s="25" t="s">
        <v>67</v>
      </c>
      <c r="C73" s="27">
        <v>6647.5615685776756</v>
      </c>
      <c r="D73" s="45">
        <v>62.286749999999998</v>
      </c>
      <c r="E73" s="46">
        <v>0.20329999999999998</v>
      </c>
      <c r="F73" s="47">
        <v>3.848208641884773</v>
      </c>
      <c r="G73" s="48">
        <v>0</v>
      </c>
      <c r="H73" s="48">
        <v>0</v>
      </c>
      <c r="I73" s="31">
        <v>8632178</v>
      </c>
      <c r="J73" s="61">
        <v>1.0602670509317778</v>
      </c>
    </row>
    <row r="74" spans="1:10">
      <c r="A74" s="49">
        <v>6</v>
      </c>
      <c r="B74" s="25" t="s">
        <v>68</v>
      </c>
      <c r="C74" s="27">
        <v>4739.6938907763806</v>
      </c>
      <c r="D74" s="45">
        <v>60.277500000000003</v>
      </c>
      <c r="E74" s="46">
        <v>0.20649999999999999</v>
      </c>
      <c r="F74" s="47">
        <v>3.844222914010218</v>
      </c>
      <c r="G74" s="48">
        <v>0</v>
      </c>
      <c r="H74" s="48">
        <v>0</v>
      </c>
      <c r="I74" s="31">
        <v>7467511</v>
      </c>
      <c r="J74" s="61">
        <v>0.87292998089446949</v>
      </c>
    </row>
    <row r="75" spans="1:10">
      <c r="A75" s="49">
        <v>6</v>
      </c>
      <c r="B75" s="25" t="s">
        <v>69</v>
      </c>
      <c r="C75" s="27">
        <v>4728.320245951275</v>
      </c>
      <c r="D75" s="45">
        <v>66.305249999999987</v>
      </c>
      <c r="E75" s="46">
        <v>0.2097</v>
      </c>
      <c r="F75" s="47">
        <v>3.843451239311404</v>
      </c>
      <c r="G75" s="48">
        <v>0</v>
      </c>
      <c r="H75" s="48">
        <v>0</v>
      </c>
      <c r="I75" s="31">
        <v>9483634</v>
      </c>
      <c r="J75" s="61">
        <v>0.89587115516607652</v>
      </c>
    </row>
    <row r="76" spans="1:10">
      <c r="A76" s="49">
        <v>6</v>
      </c>
      <c r="B76" s="25" t="s">
        <v>70</v>
      </c>
      <c r="C76" s="27">
        <v>5904.3773362591373</v>
      </c>
      <c r="D76" s="45">
        <v>60.947250000000004</v>
      </c>
      <c r="E76" s="46">
        <v>0.21289999999999998</v>
      </c>
      <c r="F76" s="47">
        <v>3.8433849765874943</v>
      </c>
      <c r="G76" s="48">
        <v>0</v>
      </c>
      <c r="H76" s="48">
        <v>0</v>
      </c>
      <c r="I76" s="31">
        <v>12707868</v>
      </c>
      <c r="J76" s="61">
        <v>1.0318410890850234</v>
      </c>
    </row>
    <row r="77" spans="1:10">
      <c r="A77" s="49">
        <v>6</v>
      </c>
      <c r="B77" s="25" t="s">
        <v>71</v>
      </c>
      <c r="C77" s="27">
        <v>6187.5344288785982</v>
      </c>
      <c r="D77" s="45">
        <v>62.956499999999991</v>
      </c>
      <c r="E77" s="46">
        <v>0.21156666666666665</v>
      </c>
      <c r="F77" s="47">
        <v>3.8555279884487219</v>
      </c>
      <c r="G77" s="48">
        <v>0</v>
      </c>
      <c r="H77" s="48">
        <v>0</v>
      </c>
      <c r="I77" s="31">
        <v>17800316</v>
      </c>
      <c r="J77" s="61">
        <v>1.0642729258588541</v>
      </c>
    </row>
    <row r="78" spans="1:10">
      <c r="A78" s="49">
        <v>6</v>
      </c>
      <c r="B78" s="25" t="s">
        <v>72</v>
      </c>
      <c r="C78" s="27">
        <v>6421.8790775392745</v>
      </c>
      <c r="D78" s="45">
        <v>66.974999999999994</v>
      </c>
      <c r="E78" s="46">
        <v>0.21023333333333333</v>
      </c>
      <c r="F78" s="47">
        <v>3.7414263145480082</v>
      </c>
      <c r="G78" s="48">
        <v>0</v>
      </c>
      <c r="H78" s="48">
        <v>0</v>
      </c>
      <c r="I78" s="31">
        <v>20727657</v>
      </c>
      <c r="J78" s="61">
        <v>1.0363545153007274</v>
      </c>
    </row>
    <row r="79" spans="1:10">
      <c r="A79" s="49">
        <v>6</v>
      </c>
      <c r="B79" s="25" t="s">
        <v>73</v>
      </c>
      <c r="C79" s="27">
        <v>6603.1397516231755</v>
      </c>
      <c r="D79" s="45">
        <v>62.956499999999991</v>
      </c>
      <c r="E79" s="46">
        <v>0.2089</v>
      </c>
      <c r="F79" s="47">
        <v>3.5464829638614606</v>
      </c>
      <c r="G79" s="48">
        <v>0</v>
      </c>
      <c r="H79" s="48">
        <v>0</v>
      </c>
      <c r="I79" s="31">
        <v>26432909</v>
      </c>
      <c r="J79" s="61">
        <v>1.024311597179415</v>
      </c>
    </row>
    <row r="80" spans="1:10">
      <c r="A80" s="49">
        <v>6</v>
      </c>
      <c r="B80" s="25" t="s">
        <v>74</v>
      </c>
      <c r="C80" s="27">
        <v>6861.7473449870276</v>
      </c>
      <c r="D80" s="45">
        <v>62.286749999999998</v>
      </c>
      <c r="E80" s="46">
        <v>0.21100000000000002</v>
      </c>
      <c r="F80" s="47">
        <v>3.6806812691880646</v>
      </c>
      <c r="G80" s="48">
        <v>0</v>
      </c>
      <c r="H80" s="48">
        <v>0</v>
      </c>
      <c r="I80" s="31">
        <v>32561147</v>
      </c>
      <c r="J80" s="61">
        <v>0.98026202233357362</v>
      </c>
    </row>
    <row r="81" spans="1:10">
      <c r="A81" s="49">
        <v>6</v>
      </c>
      <c r="B81" s="25" t="s">
        <v>75</v>
      </c>
      <c r="C81" s="27">
        <v>6754.8718964731679</v>
      </c>
      <c r="D81" s="45">
        <v>65.635499999999993</v>
      </c>
      <c r="E81" s="46">
        <v>0.21309999999999998</v>
      </c>
      <c r="F81" s="47">
        <v>3.7882370116735267</v>
      </c>
      <c r="G81" s="48">
        <v>0</v>
      </c>
      <c r="H81" s="48">
        <v>0</v>
      </c>
      <c r="I81" s="31">
        <v>35676628</v>
      </c>
      <c r="J81" s="61">
        <v>1.0780048828856936</v>
      </c>
    </row>
    <row r="82" spans="1:10">
      <c r="A82" s="49">
        <v>6</v>
      </c>
      <c r="B82" s="25" t="s">
        <v>76</v>
      </c>
      <c r="C82" s="27">
        <v>6887.3786054188731</v>
      </c>
      <c r="D82" s="45">
        <v>64.295999999999992</v>
      </c>
      <c r="E82" s="46">
        <v>0.2152</v>
      </c>
      <c r="F82" s="47">
        <v>3.8587846635637275</v>
      </c>
      <c r="G82" s="48">
        <v>0</v>
      </c>
      <c r="H82" s="48">
        <v>0</v>
      </c>
      <c r="I82" s="31">
        <v>27302249</v>
      </c>
      <c r="J82" s="61">
        <v>1.0266408254637647</v>
      </c>
    </row>
    <row r="83" spans="1:10">
      <c r="A83" s="49">
        <v>6</v>
      </c>
      <c r="B83" s="25" t="s">
        <v>77</v>
      </c>
      <c r="C83" s="27">
        <v>6903.600453307442</v>
      </c>
      <c r="D83" s="45">
        <v>65.635499999999993</v>
      </c>
      <c r="E83" s="46">
        <v>0.21963333333333335</v>
      </c>
      <c r="F83" s="47">
        <v>3.8786805121703463</v>
      </c>
      <c r="G83" s="48">
        <v>0</v>
      </c>
      <c r="H83" s="48">
        <v>0</v>
      </c>
      <c r="I83" s="31">
        <v>19784510</v>
      </c>
      <c r="J83" s="61">
        <v>0.99648795382531252</v>
      </c>
    </row>
    <row r="84" spans="1:10">
      <c r="A84" s="49">
        <v>6</v>
      </c>
      <c r="B84" s="25" t="s">
        <v>78</v>
      </c>
      <c r="C84" s="27">
        <v>5834.5732897812095</v>
      </c>
      <c r="D84" s="45">
        <v>62.286749999999998</v>
      </c>
      <c r="E84" s="46">
        <v>0.22406666666666666</v>
      </c>
      <c r="F84" s="47">
        <v>3.8527773130164862</v>
      </c>
      <c r="G84" s="48">
        <v>0</v>
      </c>
      <c r="H84" s="48">
        <v>45</v>
      </c>
      <c r="I84" s="31">
        <v>9783815</v>
      </c>
      <c r="J84" s="61">
        <v>0.90570324334652774</v>
      </c>
    </row>
    <row r="85" spans="1:10">
      <c r="A85" s="49">
        <v>6</v>
      </c>
      <c r="B85" s="25" t="s">
        <v>79</v>
      </c>
      <c r="C85" s="27">
        <v>8630.8559703047904</v>
      </c>
      <c r="D85" s="45">
        <v>63.626249999999999</v>
      </c>
      <c r="E85" s="46">
        <v>0.22850000000000001</v>
      </c>
      <c r="F85" s="47">
        <v>3.8448687069941148</v>
      </c>
      <c r="G85" s="48">
        <v>400</v>
      </c>
      <c r="H85" s="48">
        <v>120</v>
      </c>
      <c r="I85" s="31">
        <v>8537842</v>
      </c>
      <c r="J85" s="61">
        <v>1.0602670509317778</v>
      </c>
    </row>
    <row r="86" spans="1:10">
      <c r="A86" s="49">
        <v>7</v>
      </c>
      <c r="B86" s="25" t="s">
        <v>80</v>
      </c>
      <c r="C86" s="27">
        <v>6960.7265883036753</v>
      </c>
      <c r="D86" s="45">
        <v>64.965750000000014</v>
      </c>
      <c r="E86" s="46">
        <v>0.23380000000000004</v>
      </c>
      <c r="F86" s="47">
        <v>3.8808707111724545</v>
      </c>
      <c r="G86" s="48">
        <v>300</v>
      </c>
      <c r="H86" s="48">
        <v>23</v>
      </c>
      <c r="I86" s="31">
        <v>7595626</v>
      </c>
      <c r="J86" s="61">
        <v>0.87292998089446949</v>
      </c>
    </row>
    <row r="87" spans="1:10">
      <c r="A87" s="49">
        <v>7</v>
      </c>
      <c r="B87" s="25" t="s">
        <v>81</v>
      </c>
      <c r="C87" s="27">
        <v>5862.1558611341798</v>
      </c>
      <c r="D87" s="45">
        <v>60.947250000000004</v>
      </c>
      <c r="E87" s="46">
        <v>0.23910000000000001</v>
      </c>
      <c r="F87" s="47">
        <v>3.8650762920098609</v>
      </c>
      <c r="G87" s="48">
        <v>200</v>
      </c>
      <c r="H87" s="48">
        <v>0</v>
      </c>
      <c r="I87" s="31">
        <v>9411482</v>
      </c>
      <c r="J87" s="61">
        <v>0.89587115516607652</v>
      </c>
    </row>
    <row r="88" spans="1:10">
      <c r="A88" s="49">
        <v>7</v>
      </c>
      <c r="B88" s="25" t="s">
        <v>82</v>
      </c>
      <c r="C88" s="27">
        <v>7671.2530492513151</v>
      </c>
      <c r="D88" s="45">
        <v>66.974999999999994</v>
      </c>
      <c r="E88" s="46">
        <v>0.24440000000000001</v>
      </c>
      <c r="F88" s="47">
        <v>3.8460853011732312</v>
      </c>
      <c r="G88" s="48">
        <v>100</v>
      </c>
      <c r="H88" s="48">
        <v>0</v>
      </c>
      <c r="I88" s="31">
        <v>12528118</v>
      </c>
      <c r="J88" s="61">
        <v>1.0318410890850234</v>
      </c>
    </row>
    <row r="89" spans="1:10">
      <c r="A89" s="49">
        <v>7</v>
      </c>
      <c r="B89" s="25" t="s">
        <v>83</v>
      </c>
      <c r="C89" s="27">
        <v>6525.3902862649056</v>
      </c>
      <c r="D89" s="45">
        <v>64.965750000000014</v>
      </c>
      <c r="E89" s="46">
        <v>0.24503333333333333</v>
      </c>
      <c r="F89" s="47">
        <v>4.1605627172509072</v>
      </c>
      <c r="G89" s="48">
        <v>0</v>
      </c>
      <c r="H89" s="48">
        <v>44</v>
      </c>
      <c r="I89" s="31">
        <v>17204693</v>
      </c>
      <c r="J89" s="61">
        <v>1.0642729258588541</v>
      </c>
    </row>
    <row r="90" spans="1:10">
      <c r="A90" s="49">
        <v>7</v>
      </c>
      <c r="B90" s="25" t="s">
        <v>84</v>
      </c>
      <c r="C90" s="27">
        <v>7144.7489757718768</v>
      </c>
      <c r="D90" s="45">
        <v>66.974999999999994</v>
      </c>
      <c r="E90" s="46">
        <v>0.24566666666666667</v>
      </c>
      <c r="F90" s="47">
        <v>4.1743336955214252</v>
      </c>
      <c r="G90" s="48">
        <v>0</v>
      </c>
      <c r="H90" s="48">
        <v>0</v>
      </c>
      <c r="I90" s="31">
        <v>20832191</v>
      </c>
      <c r="J90" s="61">
        <v>1.0363545153007274</v>
      </c>
    </row>
    <row r="91" spans="1:10">
      <c r="A91" s="49">
        <v>7</v>
      </c>
      <c r="B91" s="25" t="s">
        <v>85</v>
      </c>
      <c r="C91" s="27">
        <v>5821.9550715251053</v>
      </c>
      <c r="D91" s="45">
        <v>60.947250000000004</v>
      </c>
      <c r="E91" s="46">
        <v>0.24629999999999999</v>
      </c>
      <c r="F91" s="47">
        <v>4.1645617564274362</v>
      </c>
      <c r="G91" s="48">
        <v>0</v>
      </c>
      <c r="H91" s="48">
        <v>0</v>
      </c>
      <c r="I91" s="31">
        <v>25940316</v>
      </c>
      <c r="J91" s="61">
        <v>1.024311597179415</v>
      </c>
    </row>
    <row r="92" spans="1:10">
      <c r="A92" s="49">
        <v>7</v>
      </c>
      <c r="B92" s="25" t="s">
        <v>86</v>
      </c>
      <c r="C92" s="27">
        <v>6486.1537547528233</v>
      </c>
      <c r="D92" s="45">
        <v>65.635499999999993</v>
      </c>
      <c r="E92" s="46">
        <v>0.24727999999999997</v>
      </c>
      <c r="F92" s="47">
        <v>4.1734453522074126</v>
      </c>
      <c r="G92" s="48">
        <v>0</v>
      </c>
      <c r="H92" s="48">
        <v>0</v>
      </c>
      <c r="I92" s="31">
        <v>32086827</v>
      </c>
      <c r="J92" s="61">
        <v>0.98026202233357362</v>
      </c>
    </row>
    <row r="93" spans="1:10">
      <c r="A93" s="49">
        <v>7</v>
      </c>
      <c r="B93" s="25" t="s">
        <v>87</v>
      </c>
      <c r="C93" s="27">
        <v>6356.5953671844609</v>
      </c>
      <c r="D93" s="45">
        <v>61.617000000000004</v>
      </c>
      <c r="E93" s="46">
        <v>0.24826000000000001</v>
      </c>
      <c r="F93" s="47">
        <v>4.1741119519898495</v>
      </c>
      <c r="G93" s="48">
        <v>0</v>
      </c>
      <c r="H93" s="48">
        <v>0</v>
      </c>
      <c r="I93" s="31">
        <v>35739453.898000017</v>
      </c>
      <c r="J93" s="61">
        <v>1.0780048828856936</v>
      </c>
    </row>
  </sheetData>
  <conditionalFormatting sqref="J14:J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U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0E02-5604-41EA-92B2-458988D5CA74}">
  <sheetPr>
    <tabColor theme="9"/>
  </sheetPr>
  <dimension ref="A1:AK81"/>
  <sheetViews>
    <sheetView showGridLines="0" zoomScale="70" zoomScaleNormal="70" workbookViewId="0">
      <selection activeCell="H1" sqref="H1:K81"/>
    </sheetView>
  </sheetViews>
  <sheetFormatPr defaultColWidth="11.5703125" defaultRowHeight="14.45"/>
  <cols>
    <col min="2" max="2" width="13.5703125" customWidth="1"/>
    <col min="3" max="3" width="12" bestFit="1" customWidth="1"/>
    <col min="4" max="4" width="12.7109375" customWidth="1"/>
    <col min="6" max="11" width="13" customWidth="1"/>
    <col min="20" max="20" width="28.5703125" bestFit="1" customWidth="1"/>
    <col min="21" max="36" width="9.42578125" customWidth="1"/>
  </cols>
  <sheetData>
    <row r="1" spans="1:37" ht="46.9" customHeight="1" thickBot="1">
      <c r="A1" s="24" t="s">
        <v>0</v>
      </c>
      <c r="B1" s="102" t="s">
        <v>1</v>
      </c>
      <c r="C1" s="28" t="s">
        <v>2</v>
      </c>
      <c r="D1" s="74" t="s">
        <v>3</v>
      </c>
      <c r="E1" s="75" t="s">
        <v>4</v>
      </c>
      <c r="F1" s="35" t="s">
        <v>5</v>
      </c>
      <c r="G1" s="35" t="s">
        <v>6</v>
      </c>
      <c r="H1" s="35" t="s">
        <v>115</v>
      </c>
      <c r="I1" s="35" t="s">
        <v>116</v>
      </c>
      <c r="J1" s="35" t="s">
        <v>117</v>
      </c>
      <c r="K1" s="35" t="s">
        <v>118</v>
      </c>
      <c r="L1" s="30" t="s">
        <v>7</v>
      </c>
      <c r="M1" s="30" t="s">
        <v>93</v>
      </c>
      <c r="N1" s="30" t="s">
        <v>119</v>
      </c>
      <c r="O1" s="30" t="s">
        <v>120</v>
      </c>
      <c r="P1" s="30" t="s">
        <v>121</v>
      </c>
      <c r="Q1" s="30" t="s">
        <v>122</v>
      </c>
      <c r="R1" s="30" t="s">
        <v>123</v>
      </c>
    </row>
    <row r="2" spans="1:37" ht="15" thickBot="1">
      <c r="A2" s="25" t="s">
        <v>8</v>
      </c>
      <c r="B2" s="27">
        <v>7770.319731175643</v>
      </c>
      <c r="C2" s="29">
        <v>89.3</v>
      </c>
      <c r="D2" s="32">
        <v>8.8233333333333303E-2</v>
      </c>
      <c r="E2" s="34">
        <v>2.1553239232400476</v>
      </c>
      <c r="F2" s="36">
        <v>0</v>
      </c>
      <c r="G2" s="36">
        <v>0</v>
      </c>
      <c r="H2" s="36">
        <f>F2</f>
        <v>0</v>
      </c>
      <c r="I2" s="36">
        <f>G2</f>
        <v>0</v>
      </c>
      <c r="J2" s="36">
        <f>I2</f>
        <v>0</v>
      </c>
      <c r="K2" s="36">
        <f>H2</f>
        <v>0</v>
      </c>
      <c r="L2" s="31">
        <v>8334750</v>
      </c>
      <c r="M2" s="31">
        <v>0.87292998089446949</v>
      </c>
      <c r="N2" s="31">
        <v>0</v>
      </c>
      <c r="O2" s="31">
        <v>1</v>
      </c>
      <c r="P2" s="31">
        <v>0</v>
      </c>
      <c r="Q2" s="31">
        <v>0</v>
      </c>
      <c r="R2" s="31">
        <v>0</v>
      </c>
      <c r="T2" s="15"/>
      <c r="U2" s="15" t="s">
        <v>124</v>
      </c>
      <c r="V2" s="15" t="s">
        <v>125</v>
      </c>
      <c r="W2" s="15" t="s">
        <v>126</v>
      </c>
      <c r="X2" s="15" t="s">
        <v>127</v>
      </c>
      <c r="Y2" s="15" t="s">
        <v>128</v>
      </c>
      <c r="Z2" s="15" t="s">
        <v>129</v>
      </c>
      <c r="AA2" s="15" t="s">
        <v>130</v>
      </c>
      <c r="AB2" s="15" t="s">
        <v>131</v>
      </c>
      <c r="AC2" s="15" t="s">
        <v>132</v>
      </c>
      <c r="AD2" s="15" t="s">
        <v>133</v>
      </c>
      <c r="AE2" s="15" t="s">
        <v>134</v>
      </c>
      <c r="AF2" s="15" t="s">
        <v>135</v>
      </c>
      <c r="AG2" s="15" t="s">
        <v>136</v>
      </c>
      <c r="AH2" s="15" t="s">
        <v>103</v>
      </c>
      <c r="AI2" s="15" t="s">
        <v>137</v>
      </c>
      <c r="AJ2" s="15" t="s">
        <v>122</v>
      </c>
      <c r="AK2" s="15" t="s">
        <v>138</v>
      </c>
    </row>
    <row r="3" spans="1:37">
      <c r="A3" s="25" t="s">
        <v>9</v>
      </c>
      <c r="B3" s="27">
        <v>7345.786637910649</v>
      </c>
      <c r="C3" s="29">
        <v>83.941999999999993</v>
      </c>
      <c r="D3" s="32">
        <v>8.9466666666666667E-2</v>
      </c>
      <c r="E3" s="34">
        <v>2.1430989641899578</v>
      </c>
      <c r="F3" s="36">
        <v>0</v>
      </c>
      <c r="G3" s="36">
        <v>0</v>
      </c>
      <c r="H3" s="36">
        <f>F3+(H2*0.4)</f>
        <v>0</v>
      </c>
      <c r="I3" s="36">
        <f>F3+(I2*0.45)</f>
        <v>0</v>
      </c>
      <c r="J3" s="36">
        <f t="shared" ref="J3:J8" si="0">G3+(J2*0.1)</f>
        <v>0</v>
      </c>
      <c r="K3" s="36">
        <f t="shared" ref="K3:K34" si="1">G3+(K2*0.2)</f>
        <v>0</v>
      </c>
      <c r="L3" s="31">
        <v>9791968</v>
      </c>
      <c r="M3" s="31">
        <v>0.89587115516607652</v>
      </c>
      <c r="N3" s="31">
        <v>0</v>
      </c>
      <c r="O3" s="31">
        <v>0</v>
      </c>
      <c r="P3" s="31">
        <v>1</v>
      </c>
      <c r="Q3" s="31">
        <v>0</v>
      </c>
      <c r="R3" s="31">
        <v>0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>
      <c r="A4" s="25" t="s">
        <v>10</v>
      </c>
      <c r="B4" s="27">
        <v>9321.6089238787772</v>
      </c>
      <c r="C4" s="29">
        <v>84.834999999999994</v>
      </c>
      <c r="D4" s="32">
        <v>9.0700000000000003E-2</v>
      </c>
      <c r="E4" s="34">
        <v>2.3138370814324731</v>
      </c>
      <c r="F4" s="36">
        <v>400</v>
      </c>
      <c r="G4" s="36">
        <v>0</v>
      </c>
      <c r="H4" s="36">
        <f>F4+(H3*0.4)</f>
        <v>400</v>
      </c>
      <c r="I4" s="36">
        <f>F4+(I3*0.45)</f>
        <v>400</v>
      </c>
      <c r="J4" s="36">
        <f>G4+(J3*0.1)</f>
        <v>0</v>
      </c>
      <c r="K4" s="36">
        <f>G4+(K3*0.2)</f>
        <v>0</v>
      </c>
      <c r="L4" s="31">
        <v>12443720</v>
      </c>
      <c r="M4" s="31">
        <v>1.0318410890850234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T4" t="s">
        <v>1</v>
      </c>
      <c r="U4">
        <v>1</v>
      </c>
    </row>
    <row r="5" spans="1:37">
      <c r="A5" s="25" t="s">
        <v>11</v>
      </c>
      <c r="B5" s="27">
        <v>9546.8340651211238</v>
      </c>
      <c r="C5" s="29">
        <v>82.156000000000006</v>
      </c>
      <c r="D5" s="32">
        <v>8.8900000000000007E-2</v>
      </c>
      <c r="E5" s="34">
        <v>2.324102984540823</v>
      </c>
      <c r="F5" s="36">
        <v>300</v>
      </c>
      <c r="G5" s="36">
        <v>0</v>
      </c>
      <c r="H5" s="36">
        <f t="shared" ref="H5:H67" si="2">F5+(H4*0.4)</f>
        <v>460</v>
      </c>
      <c r="I5" s="36">
        <f t="shared" ref="I5:I68" si="3">F5+(I4*0.45)</f>
        <v>480</v>
      </c>
      <c r="J5" s="36">
        <f t="shared" si="0"/>
        <v>0</v>
      </c>
      <c r="K5" s="36">
        <f t="shared" si="1"/>
        <v>0</v>
      </c>
      <c r="L5" s="31">
        <v>17294278</v>
      </c>
      <c r="M5" s="31">
        <v>1.0642729258588541</v>
      </c>
      <c r="N5" s="31">
        <v>0</v>
      </c>
      <c r="O5" s="31">
        <v>0</v>
      </c>
      <c r="P5" s="31">
        <v>0</v>
      </c>
      <c r="Q5" s="31">
        <v>1</v>
      </c>
      <c r="R5" s="31">
        <v>0</v>
      </c>
      <c r="T5" t="s">
        <v>2</v>
      </c>
      <c r="U5">
        <v>0.80807179033761112</v>
      </c>
      <c r="V5">
        <v>1</v>
      </c>
    </row>
    <row r="6" spans="1:37">
      <c r="A6" s="25" t="s">
        <v>12</v>
      </c>
      <c r="B6" s="27">
        <v>9715.6960370133002</v>
      </c>
      <c r="C6" s="29">
        <v>88.406999999999982</v>
      </c>
      <c r="D6" s="32">
        <v>8.7099999999999997E-2</v>
      </c>
      <c r="E6" s="34">
        <v>2.3260653175384571</v>
      </c>
      <c r="F6" s="36">
        <v>120</v>
      </c>
      <c r="G6" s="36">
        <v>0</v>
      </c>
      <c r="H6" s="36">
        <f t="shared" si="2"/>
        <v>304</v>
      </c>
      <c r="I6" s="36">
        <f t="shared" si="3"/>
        <v>336</v>
      </c>
      <c r="J6" s="36">
        <f t="shared" si="0"/>
        <v>0</v>
      </c>
      <c r="K6" s="36">
        <f t="shared" si="1"/>
        <v>0</v>
      </c>
      <c r="L6" s="31">
        <v>20383743</v>
      </c>
      <c r="M6" s="31">
        <v>1.0363545153007274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T6" t="s">
        <v>3</v>
      </c>
      <c r="U6">
        <v>-0.67487616896757052</v>
      </c>
      <c r="V6">
        <v>-0.7893932872100522</v>
      </c>
      <c r="W6">
        <v>1</v>
      </c>
    </row>
    <row r="7" spans="1:37" ht="15" thickBot="1">
      <c r="A7" s="25" t="s">
        <v>13</v>
      </c>
      <c r="B7" s="27">
        <v>8731.2960568196922</v>
      </c>
      <c r="C7" s="29">
        <v>81.263000000000005</v>
      </c>
      <c r="D7" s="32">
        <v>8.5299999999999987E-2</v>
      </c>
      <c r="E7" s="34">
        <v>2.3269106688163435</v>
      </c>
      <c r="F7" s="36">
        <v>0</v>
      </c>
      <c r="G7" s="36">
        <v>0</v>
      </c>
      <c r="H7" s="36">
        <f t="shared" si="2"/>
        <v>121.60000000000001</v>
      </c>
      <c r="I7" s="36">
        <f t="shared" si="3"/>
        <v>151.20000000000002</v>
      </c>
      <c r="J7" s="36">
        <f t="shared" si="0"/>
        <v>0</v>
      </c>
      <c r="K7" s="36">
        <f t="shared" si="1"/>
        <v>0</v>
      </c>
      <c r="L7" s="31">
        <v>24446921</v>
      </c>
      <c r="M7" s="31">
        <v>1.024311597179415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T7" t="s">
        <v>4</v>
      </c>
      <c r="U7">
        <v>-0.74333399198373074</v>
      </c>
      <c r="V7">
        <v>-0.88294223176328379</v>
      </c>
      <c r="W7">
        <v>0.93938093939358003</v>
      </c>
      <c r="X7">
        <v>1</v>
      </c>
    </row>
    <row r="8" spans="1:37">
      <c r="A8" s="25" t="s">
        <v>14</v>
      </c>
      <c r="B8" s="27">
        <v>8857.4781238522119</v>
      </c>
      <c r="C8" s="29">
        <v>83.941999999999993</v>
      </c>
      <c r="D8" s="32">
        <v>8.4033333333333321E-2</v>
      </c>
      <c r="E8" s="34">
        <v>2.3323893672906131</v>
      </c>
      <c r="F8" s="36">
        <v>0</v>
      </c>
      <c r="G8" s="36">
        <v>0</v>
      </c>
      <c r="H8" s="36">
        <f t="shared" si="2"/>
        <v>48.640000000000008</v>
      </c>
      <c r="I8" s="36">
        <f t="shared" si="3"/>
        <v>68.040000000000006</v>
      </c>
      <c r="J8" s="36">
        <f t="shared" si="0"/>
        <v>0</v>
      </c>
      <c r="K8" s="36">
        <f t="shared" si="1"/>
        <v>0</v>
      </c>
      <c r="L8" s="31">
        <v>29562807</v>
      </c>
      <c r="M8" s="31">
        <v>0.98026202233357362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T8" s="112" t="s">
        <v>5</v>
      </c>
      <c r="U8" s="113">
        <v>0.31807713218669442</v>
      </c>
      <c r="V8">
        <v>4.9788220908396602E-2</v>
      </c>
      <c r="W8">
        <v>-6.1137833418864238E-2</v>
      </c>
      <c r="X8">
        <v>-6.7664727478964806E-2</v>
      </c>
      <c r="Y8">
        <v>1</v>
      </c>
    </row>
    <row r="9" spans="1:37">
      <c r="A9" s="25" t="s">
        <v>15</v>
      </c>
      <c r="B9" s="27">
        <v>10543.621657815829</v>
      </c>
      <c r="C9" s="29">
        <v>89.3</v>
      </c>
      <c r="D9" s="32">
        <v>8.2766666666666669E-2</v>
      </c>
      <c r="E9" s="34">
        <v>2.3402768651989669</v>
      </c>
      <c r="F9" s="36">
        <v>0</v>
      </c>
      <c r="G9" s="36">
        <v>100</v>
      </c>
      <c r="H9" s="36">
        <f t="shared" si="2"/>
        <v>19.456000000000003</v>
      </c>
      <c r="I9" s="36">
        <f t="shared" si="3"/>
        <v>30.618000000000002</v>
      </c>
      <c r="J9" s="36">
        <f>G9+(J8*0.3)</f>
        <v>100</v>
      </c>
      <c r="K9" s="36">
        <f t="shared" si="1"/>
        <v>100</v>
      </c>
      <c r="L9" s="31">
        <v>32522291</v>
      </c>
      <c r="M9" s="31">
        <v>1.0780048828856936</v>
      </c>
      <c r="N9" s="31">
        <v>0</v>
      </c>
      <c r="O9" s="31">
        <v>0</v>
      </c>
      <c r="P9" s="31">
        <v>0</v>
      </c>
      <c r="Q9" s="31">
        <v>0</v>
      </c>
      <c r="R9" s="31">
        <v>1</v>
      </c>
      <c r="T9" s="116" t="s">
        <v>6</v>
      </c>
      <c r="U9" s="117">
        <v>0.22632059125198645</v>
      </c>
      <c r="V9">
        <v>0.10560741887754514</v>
      </c>
      <c r="W9">
        <v>-0.11077051118287538</v>
      </c>
      <c r="X9">
        <v>-0.11938517074894804</v>
      </c>
      <c r="Y9">
        <v>-6.094967631599315E-2</v>
      </c>
      <c r="Z9">
        <v>1</v>
      </c>
    </row>
    <row r="10" spans="1:37">
      <c r="A10" s="25" t="s">
        <v>16</v>
      </c>
      <c r="B10" s="27">
        <v>9793.0691900555121</v>
      </c>
      <c r="C10" s="29">
        <v>88.406999999999982</v>
      </c>
      <c r="D10" s="32">
        <v>8.1500000000000003E-2</v>
      </c>
      <c r="E10" s="34">
        <v>2.3176808480725999</v>
      </c>
      <c r="F10" s="36">
        <v>0</v>
      </c>
      <c r="G10" s="36">
        <v>50</v>
      </c>
      <c r="H10" s="36">
        <f t="shared" si="2"/>
        <v>7.7824000000000018</v>
      </c>
      <c r="I10" s="36">
        <f t="shared" si="3"/>
        <v>13.778100000000002</v>
      </c>
      <c r="J10" s="36">
        <f t="shared" ref="J10:J41" si="4">G10+(J9*0.1)</f>
        <v>60</v>
      </c>
      <c r="K10" s="36">
        <f t="shared" si="1"/>
        <v>70</v>
      </c>
      <c r="L10" s="31">
        <v>25803759</v>
      </c>
      <c r="M10" s="31">
        <v>1.0266408254637647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T10" s="114" t="s">
        <v>115</v>
      </c>
      <c r="U10" s="115">
        <v>0.33507181272295883</v>
      </c>
      <c r="V10">
        <v>5.5052826755110182E-2</v>
      </c>
      <c r="W10">
        <v>-7.3339546712113513E-2</v>
      </c>
      <c r="X10">
        <v>-7.0462738235272743E-2</v>
      </c>
      <c r="Y10">
        <v>0.93302058868453119</v>
      </c>
      <c r="Z10">
        <v>-9.6123813665976318E-2</v>
      </c>
      <c r="AA10">
        <v>1</v>
      </c>
    </row>
    <row r="11" spans="1:37">
      <c r="A11" s="25" t="s">
        <v>17</v>
      </c>
      <c r="B11" s="27">
        <v>8726.8074655660057</v>
      </c>
      <c r="C11" s="29">
        <v>85.727999999999994</v>
      </c>
      <c r="D11" s="32">
        <v>8.2000000000000017E-2</v>
      </c>
      <c r="E11" s="34">
        <v>2.3323500691339603</v>
      </c>
      <c r="F11" s="36">
        <v>0</v>
      </c>
      <c r="G11" s="36">
        <v>46</v>
      </c>
      <c r="H11" s="36">
        <f t="shared" si="2"/>
        <v>3.1129600000000011</v>
      </c>
      <c r="I11" s="36">
        <f t="shared" si="3"/>
        <v>6.2001450000000009</v>
      </c>
      <c r="J11" s="36">
        <f t="shared" si="4"/>
        <v>52</v>
      </c>
      <c r="K11" s="36">
        <f t="shared" si="1"/>
        <v>60</v>
      </c>
      <c r="L11" s="31">
        <v>19284635</v>
      </c>
      <c r="M11" s="31">
        <v>0.99648795382531252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T11" s="118" t="s">
        <v>116</v>
      </c>
      <c r="U11" s="119">
        <v>0.33890500723490946</v>
      </c>
      <c r="V11">
        <v>5.7415873006066452E-2</v>
      </c>
      <c r="W11">
        <v>-7.5786668220360384E-2</v>
      </c>
      <c r="X11">
        <v>-7.0391066669622457E-2</v>
      </c>
      <c r="Y11">
        <v>0.9125623926392018</v>
      </c>
      <c r="Z11">
        <v>-9.7944867991810736E-2</v>
      </c>
      <c r="AA11">
        <v>0.99832274329311754</v>
      </c>
      <c r="AB11">
        <v>1</v>
      </c>
    </row>
    <row r="12" spans="1:37">
      <c r="A12" s="25" t="s">
        <v>18</v>
      </c>
      <c r="B12" s="27">
        <v>8196.4501914970297</v>
      </c>
      <c r="C12" s="29">
        <v>86.621000000000009</v>
      </c>
      <c r="D12" s="32">
        <v>8.2500000000000004E-2</v>
      </c>
      <c r="E12" s="34">
        <v>2.3352763535508552</v>
      </c>
      <c r="F12" s="36">
        <v>0</v>
      </c>
      <c r="G12" s="36">
        <v>0</v>
      </c>
      <c r="H12" s="36">
        <f t="shared" si="2"/>
        <v>1.2451840000000005</v>
      </c>
      <c r="I12" s="36">
        <f t="shared" si="3"/>
        <v>2.7900652500000005</v>
      </c>
      <c r="J12" s="36">
        <f t="shared" si="4"/>
        <v>5.2</v>
      </c>
      <c r="K12" s="36">
        <f t="shared" si="1"/>
        <v>12</v>
      </c>
      <c r="L12" s="31">
        <v>10474349</v>
      </c>
      <c r="M12" s="31">
        <v>0.90570324334652774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T12" s="116" t="s">
        <v>117</v>
      </c>
      <c r="U12" s="117">
        <v>0.24410855185410454</v>
      </c>
      <c r="V12">
        <v>0.11591333372752191</v>
      </c>
      <c r="W12">
        <v>-0.11824437354513626</v>
      </c>
      <c r="X12">
        <v>-0.12944600331585981</v>
      </c>
      <c r="Y12">
        <v>-4.123508430421436E-2</v>
      </c>
      <c r="Z12">
        <v>0.9951305586069169</v>
      </c>
      <c r="AA12">
        <v>-8.3424542213193564E-2</v>
      </c>
      <c r="AB12">
        <v>-8.6371170027381927E-2</v>
      </c>
      <c r="AC12">
        <v>1</v>
      </c>
    </row>
    <row r="13" spans="1:37" ht="15" thickBot="1">
      <c r="A13" s="25" t="s">
        <v>19</v>
      </c>
      <c r="B13" s="27">
        <v>9088.4390611908766</v>
      </c>
      <c r="C13" s="29">
        <v>84.834999999999994</v>
      </c>
      <c r="D13" s="32">
        <v>8.3000000000000004E-2</v>
      </c>
      <c r="E13" s="34">
        <v>2.3557011638061138</v>
      </c>
      <c r="F13" s="36">
        <v>0</v>
      </c>
      <c r="G13" s="36">
        <v>2</v>
      </c>
      <c r="H13" s="36">
        <f t="shared" si="2"/>
        <v>0.49807360000000023</v>
      </c>
      <c r="I13" s="36">
        <f t="shared" si="3"/>
        <v>1.2555293625000004</v>
      </c>
      <c r="J13" s="36">
        <f t="shared" si="4"/>
        <v>2.52</v>
      </c>
      <c r="K13" s="36">
        <f t="shared" si="1"/>
        <v>4.4000000000000004</v>
      </c>
      <c r="L13" s="31">
        <v>9512247</v>
      </c>
      <c r="M13" s="31">
        <v>1.0602670509317778</v>
      </c>
      <c r="N13" s="31">
        <v>1</v>
      </c>
      <c r="O13" s="31">
        <v>0</v>
      </c>
      <c r="P13" s="31">
        <v>0</v>
      </c>
      <c r="Q13" s="31">
        <v>0</v>
      </c>
      <c r="R13" s="31">
        <v>0</v>
      </c>
      <c r="T13" s="120" t="s">
        <v>118</v>
      </c>
      <c r="U13" s="121">
        <v>0.26173770950998648</v>
      </c>
      <c r="V13">
        <v>0.12675118460192264</v>
      </c>
      <c r="W13">
        <v>-0.12645031575987481</v>
      </c>
      <c r="X13">
        <v>-0.14059994973708356</v>
      </c>
      <c r="Y13">
        <v>-1.9534137046233576E-2</v>
      </c>
      <c r="Z13">
        <v>0.9802836712584605</v>
      </c>
      <c r="AA13">
        <v>-6.7594946190941807E-2</v>
      </c>
      <c r="AB13">
        <v>-7.1646714484230212E-2</v>
      </c>
      <c r="AC13">
        <v>0.99488610396383359</v>
      </c>
      <c r="AD13">
        <v>1</v>
      </c>
    </row>
    <row r="14" spans="1:37">
      <c r="A14" s="25" t="s">
        <v>20</v>
      </c>
      <c r="B14" s="27">
        <v>7380.7878943316482</v>
      </c>
      <c r="C14" s="29">
        <v>82.156000000000006</v>
      </c>
      <c r="D14" s="32">
        <v>8.3566666666666678E-2</v>
      </c>
      <c r="E14" s="34">
        <v>2.5267042446370795</v>
      </c>
      <c r="F14" s="36">
        <v>0</v>
      </c>
      <c r="G14" s="36">
        <v>2</v>
      </c>
      <c r="H14" s="36">
        <f t="shared" si="2"/>
        <v>0.19922944000000009</v>
      </c>
      <c r="I14" s="36">
        <f t="shared" si="3"/>
        <v>0.56498821312500014</v>
      </c>
      <c r="J14" s="36">
        <f t="shared" si="4"/>
        <v>2.2519999999999998</v>
      </c>
      <c r="K14" s="36">
        <f t="shared" si="1"/>
        <v>2.88</v>
      </c>
      <c r="L14" s="31">
        <v>8507008</v>
      </c>
      <c r="M14" s="31">
        <v>0.87292998089446949</v>
      </c>
      <c r="N14" s="31">
        <v>0</v>
      </c>
      <c r="O14" s="31">
        <v>1</v>
      </c>
      <c r="P14" s="31">
        <v>0</v>
      </c>
      <c r="Q14" s="31">
        <v>0</v>
      </c>
      <c r="R14" s="31">
        <v>0</v>
      </c>
      <c r="T14" s="123" t="s">
        <v>7</v>
      </c>
      <c r="U14" s="124">
        <v>0.14622280006420346</v>
      </c>
      <c r="V14" s="124">
        <v>-0.13183063810782614</v>
      </c>
      <c r="W14" s="124">
        <v>2.9770851689888744E-2</v>
      </c>
      <c r="X14" s="124">
        <v>9.3690269905101917E-2</v>
      </c>
      <c r="Y14" s="124">
        <v>-0.11060516791132924</v>
      </c>
      <c r="Z14" s="124">
        <v>-4.9971415005284479E-2</v>
      </c>
      <c r="AA14" s="124">
        <v>-4.9938266280083049E-2</v>
      </c>
      <c r="AB14" s="124">
        <v>-3.5348854466785165E-2</v>
      </c>
      <c r="AC14" s="124">
        <v>-6.0849926666858498E-2</v>
      </c>
      <c r="AD14" s="124">
        <v>-7.4235378184321812E-2</v>
      </c>
      <c r="AE14" s="125">
        <v>1</v>
      </c>
    </row>
    <row r="15" spans="1:37" ht="15" thickBot="1">
      <c r="A15" s="25" t="s">
        <v>21</v>
      </c>
      <c r="B15" s="27">
        <v>8137.0194507319738</v>
      </c>
      <c r="C15" s="29">
        <v>86.621000000000009</v>
      </c>
      <c r="D15" s="32">
        <v>8.4133333333333338E-2</v>
      </c>
      <c r="E15" s="34">
        <v>2.5239396382436108</v>
      </c>
      <c r="F15" s="36">
        <v>0</v>
      </c>
      <c r="G15" s="36">
        <v>333</v>
      </c>
      <c r="H15" s="36">
        <f t="shared" si="2"/>
        <v>7.9691776000000047E-2</v>
      </c>
      <c r="I15" s="36">
        <f t="shared" si="3"/>
        <v>0.2542446959062501</v>
      </c>
      <c r="J15" s="36">
        <f t="shared" si="4"/>
        <v>333.22519999999997</v>
      </c>
      <c r="K15" s="36">
        <f t="shared" si="1"/>
        <v>333.57600000000002</v>
      </c>
      <c r="L15" s="31">
        <v>9989291</v>
      </c>
      <c r="M15" s="31">
        <v>0.89587115516607652</v>
      </c>
      <c r="N15" s="31">
        <v>0</v>
      </c>
      <c r="O15" s="31">
        <v>0</v>
      </c>
      <c r="P15" s="31">
        <v>1</v>
      </c>
      <c r="Q15" s="31">
        <v>0</v>
      </c>
      <c r="R15" s="31">
        <v>0</v>
      </c>
      <c r="T15" s="111" t="s">
        <v>93</v>
      </c>
      <c r="U15" s="14">
        <v>0.4070467876047697</v>
      </c>
      <c r="V15" s="14">
        <v>5.1216549082943414E-3</v>
      </c>
      <c r="W15" s="14">
        <v>3.5027433134990377E-2</v>
      </c>
      <c r="X15" s="14">
        <v>5.2286774865020973E-2</v>
      </c>
      <c r="Y15" s="14">
        <v>0.14309525099258261</v>
      </c>
      <c r="Z15" s="14">
        <v>-8.4393422952767527E-2</v>
      </c>
      <c r="AA15" s="14">
        <v>0.14513448736535325</v>
      </c>
      <c r="AB15" s="14">
        <v>0.14799620624798726</v>
      </c>
      <c r="AC15" s="14">
        <v>-7.8940200396932364E-2</v>
      </c>
      <c r="AD15" s="14">
        <v>-7.3042818774679358E-2</v>
      </c>
      <c r="AE15" s="122">
        <v>0.5308358192937529</v>
      </c>
      <c r="AF15">
        <v>1</v>
      </c>
    </row>
    <row r="16" spans="1:37">
      <c r="A16" s="25" t="s">
        <v>22</v>
      </c>
      <c r="B16" s="27">
        <v>10334.241532695751</v>
      </c>
      <c r="C16" s="29">
        <v>87.513999999999996</v>
      </c>
      <c r="D16" s="32">
        <v>8.4700000000000011E-2</v>
      </c>
      <c r="E16" s="34">
        <v>2.5283385493541317</v>
      </c>
      <c r="F16" s="36">
        <v>452</v>
      </c>
      <c r="G16" s="36">
        <v>2</v>
      </c>
      <c r="H16" s="36">
        <f t="shared" si="2"/>
        <v>452.03187671040001</v>
      </c>
      <c r="I16" s="36">
        <f t="shared" si="3"/>
        <v>452.11441011315782</v>
      </c>
      <c r="J16" s="36">
        <f t="shared" si="4"/>
        <v>35.322519999999997</v>
      </c>
      <c r="K16" s="36">
        <f t="shared" si="1"/>
        <v>68.71520000000001</v>
      </c>
      <c r="L16" s="31">
        <v>13271759</v>
      </c>
      <c r="M16" s="31">
        <v>1.0318410890850234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T16" s="66" t="s">
        <v>119</v>
      </c>
      <c r="U16" s="66">
        <v>0.15231451154844008</v>
      </c>
      <c r="V16">
        <v>1.244525341271876E-2</v>
      </c>
      <c r="W16">
        <v>1.7789715879497588E-3</v>
      </c>
      <c r="X16">
        <v>4.112445469675729E-3</v>
      </c>
      <c r="Y16">
        <v>5.8714842503655905E-2</v>
      </c>
      <c r="Z16">
        <v>-2.3155107359450589E-2</v>
      </c>
      <c r="AA16">
        <v>-1.1850224283469917E-2</v>
      </c>
      <c r="AB16">
        <v>-2.1252699146542493E-2</v>
      </c>
      <c r="AC16">
        <v>-2.8768330229043567E-2</v>
      </c>
      <c r="AD16">
        <v>-3.2556218688809938E-2</v>
      </c>
      <c r="AE16">
        <v>-0.32273981326380979</v>
      </c>
      <c r="AF16">
        <v>0.26428902871049903</v>
      </c>
      <c r="AG16">
        <v>1</v>
      </c>
    </row>
    <row r="17" spans="1:37">
      <c r="A17" s="25" t="s">
        <v>23</v>
      </c>
      <c r="B17" s="27">
        <v>10432.710291220095</v>
      </c>
      <c r="C17" s="29">
        <v>85.727999999999994</v>
      </c>
      <c r="D17" s="32">
        <v>8.2966666666666675E-2</v>
      </c>
      <c r="E17" s="34">
        <v>2.5304775541262532</v>
      </c>
      <c r="F17" s="36">
        <v>300</v>
      </c>
      <c r="G17" s="36">
        <v>3</v>
      </c>
      <c r="H17" s="36">
        <f t="shared" si="2"/>
        <v>480.81275068416005</v>
      </c>
      <c r="I17" s="36">
        <f t="shared" si="3"/>
        <v>503.45148455092101</v>
      </c>
      <c r="J17" s="36">
        <f t="shared" si="4"/>
        <v>6.5322519999999997</v>
      </c>
      <c r="K17" s="36">
        <f t="shared" si="1"/>
        <v>16.743040000000001</v>
      </c>
      <c r="L17" s="31">
        <v>17757170</v>
      </c>
      <c r="M17" s="31">
        <v>1.0642729258588541</v>
      </c>
      <c r="N17" s="31">
        <v>0</v>
      </c>
      <c r="O17" s="31">
        <v>0</v>
      </c>
      <c r="P17" s="31">
        <v>0</v>
      </c>
      <c r="Q17" s="31">
        <v>1</v>
      </c>
      <c r="R17" s="31">
        <v>0</v>
      </c>
      <c r="T17" s="66" t="s">
        <v>120</v>
      </c>
      <c r="U17" s="66">
        <v>-0.22637871227886897</v>
      </c>
      <c r="V17">
        <v>6.7062960262834746E-4</v>
      </c>
      <c r="W17">
        <v>-2.6498867120998318E-2</v>
      </c>
      <c r="X17">
        <v>-3.1955612495937508E-2</v>
      </c>
      <c r="Y17">
        <v>-6.7222106481146897E-3</v>
      </c>
      <c r="Z17">
        <v>-6.6538127052047868E-2</v>
      </c>
      <c r="AA17">
        <v>-1.9141400501511738E-2</v>
      </c>
      <c r="AB17">
        <v>-2.5039874941147146E-2</v>
      </c>
      <c r="AC17">
        <v>-6.942740910574087E-2</v>
      </c>
      <c r="AD17">
        <v>-7.2850175701064099E-2</v>
      </c>
      <c r="AE17">
        <v>-0.3836416488868904</v>
      </c>
      <c r="AF17">
        <v>-0.57410634730756505</v>
      </c>
      <c r="AG17">
        <v>-8.817538310581384E-2</v>
      </c>
      <c r="AH17">
        <v>1</v>
      </c>
    </row>
    <row r="18" spans="1:37">
      <c r="A18" s="25" t="s">
        <v>24</v>
      </c>
      <c r="B18" s="27">
        <v>9565.7208005906778</v>
      </c>
      <c r="C18" s="29">
        <v>85.727999999999994</v>
      </c>
      <c r="D18" s="32">
        <v>8.1233333333333324E-2</v>
      </c>
      <c r="E18" s="34">
        <v>2.5313351092767244</v>
      </c>
      <c r="F18" s="36">
        <v>65</v>
      </c>
      <c r="G18" s="36">
        <v>0</v>
      </c>
      <c r="H18" s="36">
        <f t="shared" si="2"/>
        <v>257.32510027366402</v>
      </c>
      <c r="I18" s="36">
        <f t="shared" si="3"/>
        <v>291.55316804791448</v>
      </c>
      <c r="J18" s="36">
        <f t="shared" si="4"/>
        <v>0.65322520000000006</v>
      </c>
      <c r="K18" s="36">
        <f t="shared" si="1"/>
        <v>3.3486080000000005</v>
      </c>
      <c r="L18" s="31">
        <v>20227851</v>
      </c>
      <c r="M18" s="31">
        <v>1.0363545153007274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T18" s="66" t="s">
        <v>121</v>
      </c>
      <c r="U18" s="66">
        <v>-0.2202127908264685</v>
      </c>
      <c r="V18">
        <v>5.4320997812886442E-2</v>
      </c>
      <c r="W18">
        <v>-4.8035201288362563E-3</v>
      </c>
      <c r="X18">
        <v>-2.1207095785316869E-2</v>
      </c>
      <c r="Y18">
        <v>-4.9066844651988281E-2</v>
      </c>
      <c r="Z18">
        <v>0.27308505205786804</v>
      </c>
      <c r="AA18">
        <v>-4.4829076072664856E-2</v>
      </c>
      <c r="AB18">
        <v>-4.6752204781062741E-2</v>
      </c>
      <c r="AC18">
        <v>0.26020369854846559</v>
      </c>
      <c r="AD18">
        <v>0.24468596608730359</v>
      </c>
      <c r="AE18">
        <v>-0.31823186611172571</v>
      </c>
      <c r="AF18">
        <v>-0.46860521047333015</v>
      </c>
      <c r="AG18">
        <v>-8.817538310581384E-2</v>
      </c>
      <c r="AH18">
        <v>-9.5890410958904007E-2</v>
      </c>
      <c r="AI18">
        <v>1</v>
      </c>
    </row>
    <row r="19" spans="1:37">
      <c r="A19" s="25" t="s">
        <v>25</v>
      </c>
      <c r="B19" s="27">
        <v>10071.737219725404</v>
      </c>
      <c r="C19" s="29">
        <v>86.621000000000009</v>
      </c>
      <c r="D19" s="32">
        <v>7.9500000000000001E-2</v>
      </c>
      <c r="E19" s="34">
        <v>2.5291855735986428</v>
      </c>
      <c r="F19" s="36">
        <v>233</v>
      </c>
      <c r="G19" s="36">
        <v>0</v>
      </c>
      <c r="H19" s="36">
        <f t="shared" si="2"/>
        <v>335.93004010946561</v>
      </c>
      <c r="I19" s="36">
        <f t="shared" si="3"/>
        <v>364.19892562156156</v>
      </c>
      <c r="J19" s="36">
        <f t="shared" si="4"/>
        <v>6.5322520000000009E-2</v>
      </c>
      <c r="K19" s="36">
        <f t="shared" si="1"/>
        <v>0.66972160000000014</v>
      </c>
      <c r="L19" s="31">
        <v>24753469</v>
      </c>
      <c r="M19" s="31">
        <v>1.024311597179415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T19" s="66" t="s">
        <v>122</v>
      </c>
      <c r="U19" s="66">
        <v>0.10075147918694899</v>
      </c>
      <c r="V19">
        <v>6.0909639522918141E-2</v>
      </c>
      <c r="W19">
        <v>1.7237372776739035E-2</v>
      </c>
      <c r="X19">
        <v>1.4425044416375809E-2</v>
      </c>
      <c r="Y19">
        <v>0.12031169136350625</v>
      </c>
      <c r="Z19">
        <v>-7.9688519509165834E-2</v>
      </c>
      <c r="AA19">
        <v>0.16577783165337817</v>
      </c>
      <c r="AB19">
        <v>0.16560778055811468</v>
      </c>
      <c r="AC19">
        <v>-7.2633809580447531E-2</v>
      </c>
      <c r="AD19">
        <v>-6.0585901121136147E-2</v>
      </c>
      <c r="AE19">
        <v>-5.9800849086725276E-2</v>
      </c>
      <c r="AF19">
        <v>0.30583545427393583</v>
      </c>
      <c r="AG19">
        <v>-8.8175383105813868E-2</v>
      </c>
      <c r="AH19">
        <v>-9.5890410958904007E-2</v>
      </c>
      <c r="AI19">
        <v>-9.5890410958904021E-2</v>
      </c>
      <c r="AJ19">
        <v>1</v>
      </c>
    </row>
    <row r="20" spans="1:37" ht="15" thickBot="1">
      <c r="A20" s="25" t="s">
        <v>26</v>
      </c>
      <c r="B20" s="27">
        <v>8942.3545376504226</v>
      </c>
      <c r="C20" s="29">
        <v>83.048999999999992</v>
      </c>
      <c r="D20" s="32">
        <v>7.9766666666666666E-2</v>
      </c>
      <c r="E20" s="34">
        <v>2.5377874982093838</v>
      </c>
      <c r="F20" s="36">
        <v>0</v>
      </c>
      <c r="G20" s="36">
        <v>0</v>
      </c>
      <c r="H20" s="36">
        <f t="shared" si="2"/>
        <v>134.37201604378626</v>
      </c>
      <c r="I20" s="36">
        <f t="shared" si="3"/>
        <v>163.88951652970272</v>
      </c>
      <c r="J20" s="36">
        <f t="shared" si="4"/>
        <v>6.5322520000000014E-3</v>
      </c>
      <c r="K20" s="36">
        <f t="shared" si="1"/>
        <v>0.13394432000000003</v>
      </c>
      <c r="L20" s="31">
        <v>29664316</v>
      </c>
      <c r="M20" s="31">
        <v>0.98026202233357362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T20" s="126" t="s">
        <v>123</v>
      </c>
      <c r="U20" s="126">
        <v>0.11988301869373781</v>
      </c>
      <c r="V20" s="14">
        <v>-2.3801468177489644E-2</v>
      </c>
      <c r="W20" s="14">
        <v>2.3970581718106253E-2</v>
      </c>
      <c r="X20" s="14">
        <v>5.7929355889713867E-2</v>
      </c>
      <c r="Y20" s="14">
        <v>-4.9066844651988427E-2</v>
      </c>
      <c r="Z20" s="14">
        <v>-2.3656412517967674E-2</v>
      </c>
      <c r="AA20" s="14">
        <v>-5.4840052338148683E-2</v>
      </c>
      <c r="AB20" s="14">
        <v>-5.1475419120696794E-2</v>
      </c>
      <c r="AC20" s="14">
        <v>-3.1588057054710933E-2</v>
      </c>
      <c r="AD20" s="14">
        <v>-4.1563920486921688E-2</v>
      </c>
      <c r="AE20" s="103">
        <v>0.55038117481907201</v>
      </c>
      <c r="AF20" s="14">
        <v>0.36898553805510687</v>
      </c>
      <c r="AG20" s="14">
        <v>-8.8175383105813868E-2</v>
      </c>
      <c r="AH20" s="14">
        <v>-9.5890410958904049E-2</v>
      </c>
      <c r="AI20" s="14">
        <v>-9.5890410958904063E-2</v>
      </c>
      <c r="AJ20" s="14">
        <v>-9.5890410958904063E-2</v>
      </c>
      <c r="AK20" s="14">
        <v>1</v>
      </c>
    </row>
    <row r="21" spans="1:37">
      <c r="A21" s="25" t="s">
        <v>27</v>
      </c>
      <c r="B21" s="27">
        <v>9573.4378827510245</v>
      </c>
      <c r="C21" s="29">
        <v>82.156000000000006</v>
      </c>
      <c r="D21" s="32">
        <v>8.0033333333333345E-2</v>
      </c>
      <c r="E21" s="34">
        <v>2.5461350356779899</v>
      </c>
      <c r="F21" s="36">
        <v>0</v>
      </c>
      <c r="G21" s="36">
        <v>0</v>
      </c>
      <c r="H21" s="36">
        <f t="shared" si="2"/>
        <v>53.748806417514508</v>
      </c>
      <c r="I21" s="36">
        <f t="shared" si="3"/>
        <v>73.750282438366227</v>
      </c>
      <c r="J21" s="36">
        <f t="shared" si="4"/>
        <v>6.5322520000000018E-4</v>
      </c>
      <c r="K21" s="36">
        <f t="shared" si="1"/>
        <v>2.6788864000000009E-2</v>
      </c>
      <c r="L21" s="31">
        <v>32909304</v>
      </c>
      <c r="M21" s="31">
        <v>1.0780048828856936</v>
      </c>
      <c r="N21" s="31">
        <v>0</v>
      </c>
      <c r="O21" s="31">
        <v>0</v>
      </c>
      <c r="P21" s="31">
        <v>0</v>
      </c>
      <c r="Q21" s="31">
        <v>0</v>
      </c>
      <c r="R21" s="31">
        <v>1</v>
      </c>
    </row>
    <row r="22" spans="1:37">
      <c r="A22" s="25" t="s">
        <v>28</v>
      </c>
      <c r="B22" s="27">
        <v>10693.517229414036</v>
      </c>
      <c r="C22" s="29">
        <v>85.727999999999994</v>
      </c>
      <c r="D22" s="32">
        <v>8.0299999999999996E-2</v>
      </c>
      <c r="E22" s="34">
        <v>2.5294799933425858</v>
      </c>
      <c r="F22" s="36">
        <v>0</v>
      </c>
      <c r="G22" s="36">
        <v>456</v>
      </c>
      <c r="H22" s="36">
        <f t="shared" si="2"/>
        <v>21.499522567005805</v>
      </c>
      <c r="I22" s="36">
        <f t="shared" si="3"/>
        <v>33.187627097264802</v>
      </c>
      <c r="J22" s="36">
        <f t="shared" si="4"/>
        <v>456.00006532252002</v>
      </c>
      <c r="K22" s="36">
        <f t="shared" si="1"/>
        <v>456.00535777279998</v>
      </c>
      <c r="L22" s="31">
        <v>26074093</v>
      </c>
      <c r="M22" s="31">
        <v>1.0266408254637647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</row>
    <row r="23" spans="1:37">
      <c r="A23" s="25" t="s">
        <v>29</v>
      </c>
      <c r="B23" s="27">
        <v>9541.5418258574009</v>
      </c>
      <c r="C23" s="29">
        <v>87.513999999999996</v>
      </c>
      <c r="D23" s="32">
        <v>8.2199999999999995E-2</v>
      </c>
      <c r="E23" s="34">
        <v>2.5312779665406584</v>
      </c>
      <c r="F23" s="36">
        <v>0</v>
      </c>
      <c r="G23" s="36">
        <v>50</v>
      </c>
      <c r="H23" s="36">
        <f t="shared" si="2"/>
        <v>8.5998090268023226</v>
      </c>
      <c r="I23" s="36">
        <f t="shared" si="3"/>
        <v>14.934432193769162</v>
      </c>
      <c r="J23" s="36">
        <f t="shared" si="4"/>
        <v>95.600006532251996</v>
      </c>
      <c r="K23" s="36">
        <f t="shared" si="1"/>
        <v>141.20107155456</v>
      </c>
      <c r="L23" s="31">
        <v>19371713</v>
      </c>
      <c r="M23" s="31">
        <v>0.99648795382531252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</row>
    <row r="24" spans="1:37">
      <c r="A24" s="25" t="s">
        <v>30</v>
      </c>
      <c r="B24" s="27">
        <v>8918.6118241485747</v>
      </c>
      <c r="C24" s="29">
        <v>86.621000000000009</v>
      </c>
      <c r="D24" s="32">
        <v>8.4100000000000008E-2</v>
      </c>
      <c r="E24" s="34">
        <v>2.5282692806871707</v>
      </c>
      <c r="F24" s="36">
        <v>0</v>
      </c>
      <c r="G24" s="36">
        <v>10</v>
      </c>
      <c r="H24" s="36">
        <f t="shared" si="2"/>
        <v>3.4399236107209292</v>
      </c>
      <c r="I24" s="36">
        <f t="shared" si="3"/>
        <v>6.720494487196123</v>
      </c>
      <c r="J24" s="36">
        <f t="shared" si="4"/>
        <v>19.560000653225202</v>
      </c>
      <c r="K24" s="36">
        <f t="shared" si="1"/>
        <v>38.240214310912002</v>
      </c>
      <c r="L24" s="31">
        <v>11235039</v>
      </c>
      <c r="M24" s="31">
        <v>0.90570324334652774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</row>
    <row r="25" spans="1:37">
      <c r="A25" s="25" t="s">
        <v>31</v>
      </c>
      <c r="B25" s="27">
        <v>9411.1976462026996</v>
      </c>
      <c r="C25" s="29">
        <v>86.621000000000009</v>
      </c>
      <c r="D25" s="32">
        <v>8.5999999999999993E-2</v>
      </c>
      <c r="E25" s="34">
        <v>2.5331927802132443</v>
      </c>
      <c r="F25" s="36">
        <v>0</v>
      </c>
      <c r="G25" s="36">
        <v>0</v>
      </c>
      <c r="H25" s="36">
        <f t="shared" si="2"/>
        <v>1.3759694442883719</v>
      </c>
      <c r="I25" s="36">
        <f t="shared" si="3"/>
        <v>3.0242225192382555</v>
      </c>
      <c r="J25" s="36">
        <f t="shared" si="4"/>
        <v>1.9560000653225202</v>
      </c>
      <c r="K25" s="36">
        <f t="shared" si="1"/>
        <v>7.6480428621824004</v>
      </c>
      <c r="L25" s="31">
        <v>9492426</v>
      </c>
      <c r="M25" s="31">
        <v>1.0602670509317778</v>
      </c>
      <c r="N25" s="31">
        <v>1</v>
      </c>
      <c r="O25" s="31">
        <v>0</v>
      </c>
      <c r="P25" s="31">
        <v>0</v>
      </c>
      <c r="Q25" s="31">
        <v>0</v>
      </c>
      <c r="R25" s="31">
        <v>0</v>
      </c>
    </row>
    <row r="26" spans="1:37">
      <c r="A26" s="25" t="s">
        <v>32</v>
      </c>
      <c r="B26" s="27">
        <v>7158.9515684621829</v>
      </c>
      <c r="C26" s="29">
        <v>83.941999999999993</v>
      </c>
      <c r="D26" s="32">
        <v>8.9433333333333337E-2</v>
      </c>
      <c r="E26" s="34">
        <v>2.5935819935631654</v>
      </c>
      <c r="F26" s="36">
        <v>0</v>
      </c>
      <c r="G26" s="36">
        <v>0</v>
      </c>
      <c r="H26" s="36">
        <f t="shared" si="2"/>
        <v>0.55038777771534875</v>
      </c>
      <c r="I26" s="36">
        <f t="shared" si="3"/>
        <v>1.3609001336572151</v>
      </c>
      <c r="J26" s="36">
        <f t="shared" si="4"/>
        <v>0.19560000653225204</v>
      </c>
      <c r="K26" s="36">
        <f t="shared" si="1"/>
        <v>1.5296085724364801</v>
      </c>
      <c r="L26" s="31">
        <v>8718968</v>
      </c>
      <c r="M26" s="31">
        <v>0.87292998089446949</v>
      </c>
      <c r="N26" s="31">
        <v>0</v>
      </c>
      <c r="O26" s="31">
        <v>1</v>
      </c>
      <c r="P26" s="31">
        <v>0</v>
      </c>
      <c r="Q26" s="31">
        <v>0</v>
      </c>
      <c r="R26" s="31">
        <v>0</v>
      </c>
    </row>
    <row r="27" spans="1:37">
      <c r="A27" s="25" t="s">
        <v>33</v>
      </c>
      <c r="B27" s="27">
        <v>7400.1631291114363</v>
      </c>
      <c r="C27" s="29">
        <v>89.3</v>
      </c>
      <c r="D27" s="32">
        <v>9.2866666666666667E-2</v>
      </c>
      <c r="E27" s="34">
        <v>2.6277050134893387</v>
      </c>
      <c r="F27" s="36">
        <v>0</v>
      </c>
      <c r="G27" s="36">
        <v>0</v>
      </c>
      <c r="H27" s="36">
        <f t="shared" si="2"/>
        <v>0.2201551110861395</v>
      </c>
      <c r="I27" s="36">
        <f t="shared" si="3"/>
        <v>0.6124050601457468</v>
      </c>
      <c r="J27" s="36">
        <f t="shared" si="4"/>
        <v>1.9560000653225204E-2</v>
      </c>
      <c r="K27" s="36">
        <f t="shared" si="1"/>
        <v>0.30592171448729605</v>
      </c>
      <c r="L27" s="31">
        <v>10826748</v>
      </c>
      <c r="M27" s="31">
        <v>0.89587115516607652</v>
      </c>
      <c r="N27" s="31">
        <v>0</v>
      </c>
      <c r="O27" s="31">
        <v>0</v>
      </c>
      <c r="P27" s="31">
        <v>1</v>
      </c>
      <c r="Q27" s="31">
        <v>0</v>
      </c>
      <c r="R27" s="31">
        <v>0</v>
      </c>
    </row>
    <row r="28" spans="1:37">
      <c r="A28" s="25" t="s">
        <v>34</v>
      </c>
      <c r="B28" s="27">
        <v>8211.5759344522303</v>
      </c>
      <c r="C28" s="29">
        <v>87.513999999999996</v>
      </c>
      <c r="D28" s="32">
        <v>9.6300000000000011E-2</v>
      </c>
      <c r="E28" s="34">
        <v>2.6258563154727987</v>
      </c>
      <c r="F28" s="36">
        <v>0</v>
      </c>
      <c r="G28" s="36">
        <v>0</v>
      </c>
      <c r="H28" s="36">
        <f t="shared" si="2"/>
        <v>8.8062044434455811E-2</v>
      </c>
      <c r="I28" s="36">
        <f t="shared" si="3"/>
        <v>0.27558227706558608</v>
      </c>
      <c r="J28" s="36">
        <f t="shared" si="4"/>
        <v>1.9560000653225207E-3</v>
      </c>
      <c r="K28" s="36">
        <f t="shared" si="1"/>
        <v>6.1184342897459214E-2</v>
      </c>
      <c r="L28" s="31">
        <v>14911318</v>
      </c>
      <c r="M28" s="31">
        <v>1.0318410890850234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</row>
    <row r="29" spans="1:37">
      <c r="A29" s="25" t="s">
        <v>35</v>
      </c>
      <c r="B29" s="27">
        <v>9189.7417877875305</v>
      </c>
      <c r="C29" s="29">
        <v>89.3</v>
      </c>
      <c r="D29" s="32">
        <v>9.9000000000000005E-2</v>
      </c>
      <c r="E29" s="34">
        <v>2.624744800627747</v>
      </c>
      <c r="F29" s="36">
        <v>0</v>
      </c>
      <c r="G29" s="36">
        <v>0</v>
      </c>
      <c r="H29" s="36">
        <f t="shared" si="2"/>
        <v>3.5224817773782328E-2</v>
      </c>
      <c r="I29" s="36">
        <f t="shared" si="3"/>
        <v>0.12401202467951374</v>
      </c>
      <c r="J29" s="36">
        <f t="shared" si="4"/>
        <v>1.9560000653225207E-4</v>
      </c>
      <c r="K29" s="36">
        <f t="shared" si="1"/>
        <v>1.2236868579491843E-2</v>
      </c>
      <c r="L29" s="31">
        <v>15389927</v>
      </c>
      <c r="M29" s="31">
        <v>1.0642729258588541</v>
      </c>
      <c r="N29" s="31">
        <v>0</v>
      </c>
      <c r="O29" s="31">
        <v>0</v>
      </c>
      <c r="P29" s="31">
        <v>0</v>
      </c>
      <c r="Q29" s="31">
        <v>1</v>
      </c>
      <c r="R29" s="31">
        <v>0</v>
      </c>
    </row>
    <row r="30" spans="1:37">
      <c r="A30" s="25" t="s">
        <v>36</v>
      </c>
      <c r="B30" s="27">
        <v>8308.1693608549467</v>
      </c>
      <c r="C30" s="29">
        <v>84.834999999999994</v>
      </c>
      <c r="D30" s="32">
        <v>0.1017</v>
      </c>
      <c r="E30" s="34">
        <v>2.3996161216186511</v>
      </c>
      <c r="F30" s="36">
        <v>0</v>
      </c>
      <c r="G30" s="36">
        <v>0</v>
      </c>
      <c r="H30" s="36">
        <f t="shared" si="2"/>
        <v>1.4089927109512932E-2</v>
      </c>
      <c r="I30" s="36">
        <f t="shared" si="3"/>
        <v>5.5805411105781182E-2</v>
      </c>
      <c r="J30" s="36">
        <f t="shared" si="4"/>
        <v>1.9560000653225208E-5</v>
      </c>
      <c r="K30" s="36">
        <f t="shared" si="1"/>
        <v>2.4473737158983689E-3</v>
      </c>
      <c r="L30" s="31">
        <v>21381254</v>
      </c>
      <c r="M30" s="31">
        <v>1.0363545153007274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</row>
    <row r="31" spans="1:37">
      <c r="A31" s="25" t="s">
        <v>37</v>
      </c>
      <c r="B31" s="27">
        <v>9513.1883058752373</v>
      </c>
      <c r="C31" s="29">
        <v>89.3</v>
      </c>
      <c r="D31" s="32">
        <v>0.10439999999999999</v>
      </c>
      <c r="E31" s="34">
        <v>2.6237562156317673</v>
      </c>
      <c r="F31" s="36">
        <v>0</v>
      </c>
      <c r="G31" s="36">
        <v>0</v>
      </c>
      <c r="H31" s="36">
        <f t="shared" si="2"/>
        <v>5.635970843805173E-3</v>
      </c>
      <c r="I31" s="36">
        <f t="shared" si="3"/>
        <v>2.5112434997601532E-2</v>
      </c>
      <c r="J31" s="36">
        <f t="shared" si="4"/>
        <v>1.956000065322521E-6</v>
      </c>
      <c r="K31" s="36">
        <f t="shared" si="1"/>
        <v>4.8947474317967378E-4</v>
      </c>
      <c r="L31" s="31">
        <v>23884760</v>
      </c>
      <c r="M31" s="31">
        <v>1.024311597179415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</row>
    <row r="32" spans="1:37">
      <c r="A32" s="25" t="s">
        <v>38</v>
      </c>
      <c r="B32" s="27">
        <v>8325.1813644565336</v>
      </c>
      <c r="C32" s="29">
        <v>83.941999999999993</v>
      </c>
      <c r="D32" s="32">
        <v>0.10736666666666667</v>
      </c>
      <c r="E32" s="34">
        <v>2.6259841846788996</v>
      </c>
      <c r="F32" s="36">
        <v>0</v>
      </c>
      <c r="G32" s="36">
        <v>0</v>
      </c>
      <c r="H32" s="36">
        <f t="shared" si="2"/>
        <v>2.2543883375220693E-3</v>
      </c>
      <c r="I32" s="36">
        <f t="shared" si="3"/>
        <v>1.1300595748920689E-2</v>
      </c>
      <c r="J32" s="36">
        <f t="shared" si="4"/>
        <v>1.956000065322521E-7</v>
      </c>
      <c r="K32" s="36">
        <f t="shared" si="1"/>
        <v>9.7894948635934761E-5</v>
      </c>
      <c r="L32" s="31">
        <v>29812766</v>
      </c>
      <c r="M32" s="31">
        <v>0.98026202233357362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</row>
    <row r="33" spans="1:18">
      <c r="A33" s="25" t="s">
        <v>39</v>
      </c>
      <c r="B33" s="27">
        <v>9366.3365839547496</v>
      </c>
      <c r="C33" s="29">
        <v>88.406999999999982</v>
      </c>
      <c r="D33" s="32">
        <v>0.11033333333333334</v>
      </c>
      <c r="E33" s="34">
        <v>2.6340854295714031</v>
      </c>
      <c r="F33" s="36">
        <v>0</v>
      </c>
      <c r="G33" s="36">
        <v>0</v>
      </c>
      <c r="H33" s="36">
        <f t="shared" si="2"/>
        <v>9.0175533500882771E-4</v>
      </c>
      <c r="I33" s="36">
        <f t="shared" si="3"/>
        <v>5.0852680870143102E-3</v>
      </c>
      <c r="J33" s="36">
        <f t="shared" si="4"/>
        <v>1.9560000653225212E-8</v>
      </c>
      <c r="K33" s="36">
        <f t="shared" si="1"/>
        <v>1.9578989727186953E-5</v>
      </c>
      <c r="L33" s="31">
        <v>32687252</v>
      </c>
      <c r="M33" s="31">
        <v>1.0780048828856936</v>
      </c>
      <c r="N33" s="31">
        <v>0</v>
      </c>
      <c r="O33" s="31">
        <v>0</v>
      </c>
      <c r="P33" s="31">
        <v>0</v>
      </c>
      <c r="Q33" s="31">
        <v>0</v>
      </c>
      <c r="R33" s="31">
        <v>1</v>
      </c>
    </row>
    <row r="34" spans="1:18">
      <c r="A34" s="25" t="s">
        <v>40</v>
      </c>
      <c r="B34" s="27">
        <v>8089.383137780037</v>
      </c>
      <c r="C34" s="29">
        <v>80.37</v>
      </c>
      <c r="D34" s="32">
        <v>0.1133</v>
      </c>
      <c r="E34" s="34">
        <v>2.6224476811929418</v>
      </c>
      <c r="F34" s="36">
        <v>0</v>
      </c>
      <c r="G34" s="36">
        <v>0</v>
      </c>
      <c r="H34" s="36">
        <f t="shared" si="2"/>
        <v>3.6070213400353111E-4</v>
      </c>
      <c r="I34" s="36">
        <f t="shared" si="3"/>
        <v>2.2883706391564397E-3</v>
      </c>
      <c r="J34" s="36">
        <f t="shared" si="4"/>
        <v>1.9560000653225215E-9</v>
      </c>
      <c r="K34" s="36">
        <f t="shared" si="1"/>
        <v>3.9157979454373912E-6</v>
      </c>
      <c r="L34" s="31">
        <v>25223088</v>
      </c>
      <c r="M34" s="31">
        <v>1.0266408254637647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</row>
    <row r="35" spans="1:18">
      <c r="A35" s="25" t="s">
        <v>41</v>
      </c>
      <c r="B35" s="27">
        <v>8665.2504053006232</v>
      </c>
      <c r="C35" s="29">
        <v>85.727999999999994</v>
      </c>
      <c r="D35" s="32">
        <v>0.12189999999999999</v>
      </c>
      <c r="E35" s="34">
        <v>2.6226386642974928</v>
      </c>
      <c r="F35" s="36">
        <v>0</v>
      </c>
      <c r="G35" s="36">
        <v>0</v>
      </c>
      <c r="H35" s="36">
        <f t="shared" si="2"/>
        <v>1.4428085360141245E-4</v>
      </c>
      <c r="I35" s="36">
        <f t="shared" si="3"/>
        <v>1.0297667876203978E-3</v>
      </c>
      <c r="J35" s="36">
        <f t="shared" si="4"/>
        <v>1.9560000653225215E-10</v>
      </c>
      <c r="K35" s="36">
        <f t="shared" ref="K35:K66" si="5">G35+(K34*0.2)</f>
        <v>7.831595890874783E-7</v>
      </c>
      <c r="L35" s="31">
        <v>18243759</v>
      </c>
      <c r="M35" s="31">
        <v>0.99648795382531252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</row>
    <row r="36" spans="1:18">
      <c r="A36" s="25" t="s">
        <v>42</v>
      </c>
      <c r="B36" s="27">
        <v>7405.3060301096912</v>
      </c>
      <c r="C36" s="29">
        <v>82.156000000000006</v>
      </c>
      <c r="D36" s="32">
        <v>0.1305</v>
      </c>
      <c r="E36" s="34">
        <v>2.6211385452060805</v>
      </c>
      <c r="F36" s="36">
        <v>0</v>
      </c>
      <c r="G36" s="36">
        <v>0</v>
      </c>
      <c r="H36" s="36">
        <f t="shared" si="2"/>
        <v>5.7712341440564982E-5</v>
      </c>
      <c r="I36" s="36">
        <f t="shared" si="3"/>
        <v>4.6339505442917901E-4</v>
      </c>
      <c r="J36" s="36">
        <f t="shared" si="4"/>
        <v>1.9560000653225216E-11</v>
      </c>
      <c r="K36" s="36">
        <f t="shared" si="5"/>
        <v>1.5663191781749568E-7</v>
      </c>
      <c r="L36" s="31">
        <v>9742240</v>
      </c>
      <c r="M36" s="31">
        <v>0.90570324334652774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</row>
    <row r="37" spans="1:18">
      <c r="A37" s="25" t="s">
        <v>43</v>
      </c>
      <c r="B37" s="27">
        <v>9539.362917646371</v>
      </c>
      <c r="C37" s="29">
        <v>87.513999999999996</v>
      </c>
      <c r="D37" s="32">
        <v>0.1391</v>
      </c>
      <c r="E37" s="34">
        <v>2.6224524425434073</v>
      </c>
      <c r="F37" s="36">
        <v>0</v>
      </c>
      <c r="G37" s="36">
        <v>0</v>
      </c>
      <c r="H37" s="36">
        <f t="shared" si="2"/>
        <v>2.3084936576225996E-5</v>
      </c>
      <c r="I37" s="36">
        <f t="shared" si="3"/>
        <v>2.0852777449313056E-4</v>
      </c>
      <c r="J37" s="36">
        <f t="shared" si="4"/>
        <v>1.9560000653225218E-12</v>
      </c>
      <c r="K37" s="36">
        <f t="shared" si="5"/>
        <v>3.1326383563499135E-8</v>
      </c>
      <c r="L37" s="31">
        <v>8329411</v>
      </c>
      <c r="M37" s="31">
        <v>1.0602670509317778</v>
      </c>
      <c r="N37" s="31">
        <v>1</v>
      </c>
      <c r="O37" s="31">
        <v>0</v>
      </c>
      <c r="P37" s="31">
        <v>0</v>
      </c>
      <c r="Q37" s="31">
        <v>0</v>
      </c>
      <c r="R37" s="31">
        <v>0</v>
      </c>
    </row>
    <row r="38" spans="1:18">
      <c r="A38" s="25" t="s">
        <v>44</v>
      </c>
      <c r="B38" s="27">
        <v>7945.5663447953266</v>
      </c>
      <c r="C38" s="29">
        <v>80.37</v>
      </c>
      <c r="D38" s="32">
        <v>0.15060000000000001</v>
      </c>
      <c r="E38" s="34">
        <v>2.6828528730004031</v>
      </c>
      <c r="F38" s="36">
        <v>0</v>
      </c>
      <c r="G38" s="36">
        <v>45</v>
      </c>
      <c r="H38" s="36">
        <f t="shared" si="2"/>
        <v>9.2339746304903996E-6</v>
      </c>
      <c r="I38" s="36">
        <f t="shared" si="3"/>
        <v>9.3837498521908761E-5</v>
      </c>
      <c r="J38" s="36">
        <f t="shared" si="4"/>
        <v>45.000000000000199</v>
      </c>
      <c r="K38" s="36">
        <f t="shared" si="5"/>
        <v>45.000000006265275</v>
      </c>
      <c r="L38" s="31">
        <v>7414367</v>
      </c>
      <c r="M38" s="31">
        <v>0.87292998089446949</v>
      </c>
      <c r="N38" s="31">
        <v>0</v>
      </c>
      <c r="O38" s="31">
        <v>1</v>
      </c>
      <c r="P38" s="31">
        <v>0</v>
      </c>
      <c r="Q38" s="31">
        <v>0</v>
      </c>
      <c r="R38" s="31">
        <v>0</v>
      </c>
    </row>
    <row r="39" spans="1:18">
      <c r="A39" s="25" t="s">
        <v>45</v>
      </c>
      <c r="B39" s="27">
        <v>9085.1071171915264</v>
      </c>
      <c r="C39" s="29">
        <v>87.513999999999996</v>
      </c>
      <c r="D39" s="32">
        <v>0.16210000000000002</v>
      </c>
      <c r="E39" s="34">
        <v>2.7416845153674445</v>
      </c>
      <c r="F39" s="36">
        <v>0</v>
      </c>
      <c r="G39" s="36">
        <v>331</v>
      </c>
      <c r="H39" s="36">
        <f t="shared" si="2"/>
        <v>3.6935898521961598E-6</v>
      </c>
      <c r="I39" s="36">
        <f t="shared" si="3"/>
        <v>4.2226874334858941E-5</v>
      </c>
      <c r="J39" s="36">
        <f t="shared" si="4"/>
        <v>335.5</v>
      </c>
      <c r="K39" s="36">
        <f t="shared" si="5"/>
        <v>340.00000000125306</v>
      </c>
      <c r="L39" s="31">
        <v>9094284</v>
      </c>
      <c r="M39" s="31">
        <v>0.89587115516607652</v>
      </c>
      <c r="N39" s="31">
        <v>0</v>
      </c>
      <c r="O39" s="31">
        <v>0</v>
      </c>
      <c r="P39" s="31">
        <v>1</v>
      </c>
      <c r="Q39" s="31">
        <v>0</v>
      </c>
      <c r="R39" s="31">
        <v>0</v>
      </c>
    </row>
    <row r="40" spans="1:18">
      <c r="A40" s="25" t="s">
        <v>46</v>
      </c>
      <c r="B40" s="27">
        <v>9490.5397163997422</v>
      </c>
      <c r="C40" s="29">
        <v>83.048999999999992</v>
      </c>
      <c r="D40" s="32">
        <v>0.1736</v>
      </c>
      <c r="E40" s="34">
        <v>2.7401007183117074</v>
      </c>
      <c r="F40" s="36">
        <v>0</v>
      </c>
      <c r="G40" s="36">
        <v>233</v>
      </c>
      <c r="H40" s="36">
        <f t="shared" si="2"/>
        <v>1.477435940878464E-6</v>
      </c>
      <c r="I40" s="36">
        <f t="shared" si="3"/>
        <v>1.9002093450686522E-5</v>
      </c>
      <c r="J40" s="36">
        <f t="shared" si="4"/>
        <v>266.55</v>
      </c>
      <c r="K40" s="36">
        <f t="shared" si="5"/>
        <v>301.00000000025062</v>
      </c>
      <c r="L40" s="31">
        <v>11744548</v>
      </c>
      <c r="M40" s="31">
        <v>1.0318410890850234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</row>
    <row r="41" spans="1:18">
      <c r="A41" s="25" t="s">
        <v>47</v>
      </c>
      <c r="B41" s="27">
        <v>8699.5229594778684</v>
      </c>
      <c r="C41" s="29">
        <v>85.727999999999994</v>
      </c>
      <c r="D41" s="32">
        <v>0.17546666666666666</v>
      </c>
      <c r="E41" s="34">
        <v>2.7425826287470478</v>
      </c>
      <c r="F41" s="36">
        <v>0</v>
      </c>
      <c r="G41" s="36">
        <v>0</v>
      </c>
      <c r="H41" s="36">
        <f t="shared" si="2"/>
        <v>5.9097437635138563E-7</v>
      </c>
      <c r="I41" s="36">
        <f t="shared" si="3"/>
        <v>8.5509420528089345E-6</v>
      </c>
      <c r="J41" s="36">
        <f t="shared" si="4"/>
        <v>26.655000000000001</v>
      </c>
      <c r="K41" s="36">
        <f t="shared" si="5"/>
        <v>60.200000000050125</v>
      </c>
      <c r="L41" s="31">
        <v>15968541</v>
      </c>
      <c r="M41" s="31">
        <v>1.0642729258588541</v>
      </c>
      <c r="N41" s="31">
        <v>0</v>
      </c>
      <c r="O41" s="31">
        <v>0</v>
      </c>
      <c r="P41" s="31">
        <v>0</v>
      </c>
      <c r="Q41" s="31">
        <v>1</v>
      </c>
      <c r="R41" s="31">
        <v>0</v>
      </c>
    </row>
    <row r="42" spans="1:18">
      <c r="A42" s="25" t="s">
        <v>48</v>
      </c>
      <c r="B42" s="27">
        <v>8792.2906176693195</v>
      </c>
      <c r="C42" s="29">
        <v>81.263000000000005</v>
      </c>
      <c r="D42" s="32">
        <v>0.17733333333333334</v>
      </c>
      <c r="E42" s="34">
        <v>2.7434903829197506</v>
      </c>
      <c r="F42" s="36">
        <v>120</v>
      </c>
      <c r="G42" s="36">
        <v>0</v>
      </c>
      <c r="H42" s="36">
        <f t="shared" si="2"/>
        <v>120.00000023638975</v>
      </c>
      <c r="I42" s="36">
        <f t="shared" si="3"/>
        <v>120.00000384792392</v>
      </c>
      <c r="J42" s="36">
        <f t="shared" ref="J42:J73" si="6">G42+(J41*0.1)</f>
        <v>2.6655000000000002</v>
      </c>
      <c r="K42" s="36">
        <f t="shared" si="5"/>
        <v>12.040000000010025</v>
      </c>
      <c r="L42" s="31">
        <v>19606331</v>
      </c>
      <c r="M42" s="31">
        <v>1.0363545153007274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</row>
    <row r="43" spans="1:18">
      <c r="A43" s="25" t="s">
        <v>49</v>
      </c>
      <c r="B43" s="27">
        <v>8994.9543934693083</v>
      </c>
      <c r="C43" s="29">
        <v>80.37</v>
      </c>
      <c r="D43" s="32">
        <v>0.17920000000000003</v>
      </c>
      <c r="E43" s="34">
        <v>2.8936413875605242</v>
      </c>
      <c r="F43" s="36">
        <v>200</v>
      </c>
      <c r="G43" s="36">
        <v>0</v>
      </c>
      <c r="H43" s="36">
        <f t="shared" si="2"/>
        <v>248.0000000945559</v>
      </c>
      <c r="I43" s="36">
        <f t="shared" si="3"/>
        <v>254.00000173156576</v>
      </c>
      <c r="J43" s="36">
        <f t="shared" si="6"/>
        <v>0.26655000000000001</v>
      </c>
      <c r="K43" s="36">
        <f t="shared" si="5"/>
        <v>2.408000000002005</v>
      </c>
      <c r="L43" s="31">
        <v>22633462</v>
      </c>
      <c r="M43" s="31">
        <v>1.024311597179415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</row>
    <row r="44" spans="1:18">
      <c r="A44" s="25" t="s">
        <v>50</v>
      </c>
      <c r="B44" s="27">
        <v>8770.9068437400219</v>
      </c>
      <c r="C44" s="29">
        <v>81.263000000000005</v>
      </c>
      <c r="D44" s="32">
        <v>0.17923333333333336</v>
      </c>
      <c r="E44" s="34">
        <v>3.0805093632061933</v>
      </c>
      <c r="F44" s="36">
        <v>100</v>
      </c>
      <c r="G44" s="36">
        <v>0</v>
      </c>
      <c r="H44" s="36">
        <f t="shared" si="2"/>
        <v>199.20000003782235</v>
      </c>
      <c r="I44" s="36">
        <f t="shared" si="3"/>
        <v>214.30000077920459</v>
      </c>
      <c r="J44" s="36">
        <f t="shared" si="6"/>
        <v>2.6655000000000002E-2</v>
      </c>
      <c r="K44" s="36">
        <f t="shared" si="5"/>
        <v>0.48160000000040104</v>
      </c>
      <c r="L44" s="31">
        <v>28385183</v>
      </c>
      <c r="M44" s="31">
        <v>0.98026202233357362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</row>
    <row r="45" spans="1:18">
      <c r="A45" s="25" t="s">
        <v>51</v>
      </c>
      <c r="B45" s="27">
        <v>9971.9914746206068</v>
      </c>
      <c r="C45" s="29">
        <v>88.406999999999982</v>
      </c>
      <c r="D45" s="32">
        <v>0.17926666666666666</v>
      </c>
      <c r="E45" s="34">
        <v>3.0884498781150138</v>
      </c>
      <c r="F45" s="36">
        <v>200</v>
      </c>
      <c r="G45" s="36">
        <v>0</v>
      </c>
      <c r="H45" s="36">
        <f t="shared" si="2"/>
        <v>279.68000001512894</v>
      </c>
      <c r="I45" s="36">
        <f t="shared" si="3"/>
        <v>296.4350003506421</v>
      </c>
      <c r="J45" s="36">
        <f t="shared" si="6"/>
        <v>2.6655000000000003E-3</v>
      </c>
      <c r="K45" s="36">
        <f t="shared" si="5"/>
        <v>9.6320000000080216E-2</v>
      </c>
      <c r="L45" s="31">
        <v>31445371</v>
      </c>
      <c r="M45" s="31">
        <v>1.0780048828856936</v>
      </c>
      <c r="N45" s="31">
        <v>0</v>
      </c>
      <c r="O45" s="31">
        <v>0</v>
      </c>
      <c r="P45" s="31">
        <v>0</v>
      </c>
      <c r="Q45" s="31">
        <v>0</v>
      </c>
      <c r="R45" s="31">
        <v>1</v>
      </c>
    </row>
    <row r="46" spans="1:18">
      <c r="A46" s="25" t="s">
        <v>52</v>
      </c>
      <c r="B46" s="27">
        <v>8936.3871377260075</v>
      </c>
      <c r="C46" s="29">
        <v>80.37</v>
      </c>
      <c r="D46" s="32">
        <v>0.17929999999999999</v>
      </c>
      <c r="E46" s="34">
        <v>3.0782896013283154</v>
      </c>
      <c r="F46" s="36">
        <v>120</v>
      </c>
      <c r="G46" s="36">
        <v>0</v>
      </c>
      <c r="H46" s="36">
        <f t="shared" si="2"/>
        <v>231.87200000605156</v>
      </c>
      <c r="I46" s="36">
        <f t="shared" si="3"/>
        <v>253.39575015778894</v>
      </c>
      <c r="J46" s="36">
        <f t="shared" si="6"/>
        <v>2.6655000000000006E-4</v>
      </c>
      <c r="K46" s="36">
        <f t="shared" si="5"/>
        <v>1.9264000000016046E-2</v>
      </c>
      <c r="L46" s="31">
        <v>23699148</v>
      </c>
      <c r="M46" s="31">
        <v>1.0266408254637647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</row>
    <row r="47" spans="1:18">
      <c r="A47" s="25" t="s">
        <v>53</v>
      </c>
      <c r="B47" s="27">
        <v>8223.3100978062139</v>
      </c>
      <c r="C47" s="29">
        <v>80.37</v>
      </c>
      <c r="D47" s="32">
        <v>0.18230000000000002</v>
      </c>
      <c r="E47" s="34">
        <v>3.0767638709101495</v>
      </c>
      <c r="F47" s="36">
        <v>0</v>
      </c>
      <c r="G47" s="36">
        <v>0</v>
      </c>
      <c r="H47" s="36">
        <f t="shared" si="2"/>
        <v>92.748800002420637</v>
      </c>
      <c r="I47" s="36">
        <f t="shared" si="3"/>
        <v>114.02808757100503</v>
      </c>
      <c r="J47" s="36">
        <f t="shared" si="6"/>
        <v>2.6655000000000008E-5</v>
      </c>
      <c r="K47" s="36">
        <f t="shared" si="5"/>
        <v>3.8528000000032092E-3</v>
      </c>
      <c r="L47" s="31">
        <v>17998929</v>
      </c>
      <c r="M47" s="31">
        <v>0.99648795382531252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</row>
    <row r="48" spans="1:18">
      <c r="A48" s="25" t="s">
        <v>54</v>
      </c>
      <c r="B48" s="27">
        <v>8132.4280692829934</v>
      </c>
      <c r="C48" s="29">
        <v>83.048999999999992</v>
      </c>
      <c r="D48" s="32">
        <v>0.18529999999999996</v>
      </c>
      <c r="E48" s="34">
        <v>3.076809706817937</v>
      </c>
      <c r="F48" s="36">
        <v>0</v>
      </c>
      <c r="G48" s="36">
        <v>0</v>
      </c>
      <c r="H48" s="36">
        <f t="shared" si="2"/>
        <v>37.099520000968255</v>
      </c>
      <c r="I48" s="36">
        <f t="shared" si="3"/>
        <v>51.312639406952265</v>
      </c>
      <c r="J48" s="36">
        <f t="shared" si="6"/>
        <v>2.665500000000001E-6</v>
      </c>
      <c r="K48" s="36">
        <f t="shared" si="5"/>
        <v>7.7056000000064184E-4</v>
      </c>
      <c r="L48" s="31">
        <v>9483638</v>
      </c>
      <c r="M48" s="31">
        <v>0.90570324334652774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</row>
    <row r="49" spans="1:18">
      <c r="A49" s="25" t="s">
        <v>55</v>
      </c>
      <c r="B49" s="27">
        <v>9514.9662405968447</v>
      </c>
      <c r="C49" s="29">
        <v>84.834999999999994</v>
      </c>
      <c r="D49" s="32">
        <v>0.1883</v>
      </c>
      <c r="E49" s="34">
        <v>3.0756880676664737</v>
      </c>
      <c r="F49" s="36">
        <v>0</v>
      </c>
      <c r="G49" s="36">
        <v>0</v>
      </c>
      <c r="H49" s="36">
        <f t="shared" si="2"/>
        <v>14.839808000387302</v>
      </c>
      <c r="I49" s="36">
        <f t="shared" si="3"/>
        <v>23.090687733128519</v>
      </c>
      <c r="J49" s="36">
        <f t="shared" si="6"/>
        <v>2.6655000000000012E-7</v>
      </c>
      <c r="K49" s="36">
        <f t="shared" si="5"/>
        <v>1.5411200000012837E-4</v>
      </c>
      <c r="L49" s="31">
        <v>8340977</v>
      </c>
      <c r="M49" s="31">
        <v>1.0602670509317778</v>
      </c>
      <c r="N49" s="31">
        <v>1</v>
      </c>
      <c r="O49" s="31">
        <v>0</v>
      </c>
      <c r="P49" s="31">
        <v>0</v>
      </c>
      <c r="Q49" s="31">
        <v>0</v>
      </c>
      <c r="R49" s="31">
        <v>0</v>
      </c>
    </row>
    <row r="50" spans="1:18">
      <c r="A50" s="25" t="s">
        <v>56</v>
      </c>
      <c r="B50" s="27">
        <v>7272.3048186599299</v>
      </c>
      <c r="C50" s="29">
        <v>83.941999999999993</v>
      </c>
      <c r="D50" s="32">
        <v>0.19236666666666666</v>
      </c>
      <c r="E50" s="34">
        <v>3.1393698778917969</v>
      </c>
      <c r="F50" s="36">
        <v>0</v>
      </c>
      <c r="G50" s="36">
        <v>0</v>
      </c>
      <c r="H50" s="36">
        <f t="shared" si="2"/>
        <v>5.9359232001549209</v>
      </c>
      <c r="I50" s="36">
        <f t="shared" si="3"/>
        <v>10.390809479907833</v>
      </c>
      <c r="J50" s="36">
        <f t="shared" si="6"/>
        <v>2.6655000000000013E-8</v>
      </c>
      <c r="K50" s="36">
        <f t="shared" si="5"/>
        <v>3.0822400000025673E-5</v>
      </c>
      <c r="L50" s="31">
        <v>7342212</v>
      </c>
      <c r="M50" s="31">
        <v>0.87292998089446949</v>
      </c>
      <c r="N50" s="31">
        <v>0</v>
      </c>
      <c r="O50" s="31">
        <v>1</v>
      </c>
      <c r="P50" s="31">
        <v>0</v>
      </c>
      <c r="Q50" s="31">
        <v>0</v>
      </c>
      <c r="R50" s="31">
        <v>0</v>
      </c>
    </row>
    <row r="51" spans="1:18">
      <c r="A51" s="25" t="s">
        <v>57</v>
      </c>
      <c r="B51" s="27">
        <v>6864.9811187401237</v>
      </c>
      <c r="C51" s="29">
        <v>83.048999999999992</v>
      </c>
      <c r="D51" s="32">
        <v>0.19643333333333335</v>
      </c>
      <c r="E51" s="34">
        <v>3.2266443877973305</v>
      </c>
      <c r="F51" s="36">
        <v>0</v>
      </c>
      <c r="G51" s="36">
        <v>0</v>
      </c>
      <c r="H51" s="36">
        <f t="shared" si="2"/>
        <v>2.3743692800619685</v>
      </c>
      <c r="I51" s="36">
        <f t="shared" si="3"/>
        <v>4.6758642659585252</v>
      </c>
      <c r="J51" s="36">
        <f t="shared" si="6"/>
        <v>2.6655000000000016E-9</v>
      </c>
      <c r="K51" s="36">
        <f t="shared" si="5"/>
        <v>6.164480000005135E-6</v>
      </c>
      <c r="L51" s="31">
        <v>9343326</v>
      </c>
      <c r="M51" s="31">
        <v>0.89587115516607652</v>
      </c>
      <c r="N51" s="31">
        <v>0</v>
      </c>
      <c r="O51" s="31">
        <v>0</v>
      </c>
      <c r="P51" s="31">
        <v>1</v>
      </c>
      <c r="Q51" s="31">
        <v>0</v>
      </c>
      <c r="R51" s="31">
        <v>0</v>
      </c>
    </row>
    <row r="52" spans="1:18">
      <c r="A52" s="25" t="s">
        <v>58</v>
      </c>
      <c r="B52" s="27">
        <v>7966.9752783453168</v>
      </c>
      <c r="C52" s="29">
        <v>83.941999999999993</v>
      </c>
      <c r="D52" s="32">
        <v>0.20050000000000001</v>
      </c>
      <c r="E52" s="34">
        <v>3.2259298803763943</v>
      </c>
      <c r="F52" s="36">
        <v>0</v>
      </c>
      <c r="G52" s="36">
        <v>0</v>
      </c>
      <c r="H52" s="36">
        <f t="shared" si="2"/>
        <v>0.94974771202478747</v>
      </c>
      <c r="I52" s="36">
        <f t="shared" si="3"/>
        <v>2.1041389196813363</v>
      </c>
      <c r="J52" s="36">
        <f t="shared" si="6"/>
        <v>2.6655000000000018E-10</v>
      </c>
      <c r="K52" s="36">
        <f t="shared" si="5"/>
        <v>1.232896000001027E-6</v>
      </c>
      <c r="L52" s="31">
        <v>12618749</v>
      </c>
      <c r="M52" s="31">
        <v>1.0318410890850234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</row>
    <row r="53" spans="1:18">
      <c r="A53" s="25" t="s">
        <v>59</v>
      </c>
      <c r="B53" s="27">
        <v>9001.9487314310063</v>
      </c>
      <c r="C53" s="29">
        <v>88.406999999999982</v>
      </c>
      <c r="D53" s="32">
        <v>0.20063333333333333</v>
      </c>
      <c r="E53" s="34">
        <v>3.2264652385689572</v>
      </c>
      <c r="F53" s="36">
        <v>0</v>
      </c>
      <c r="G53" s="36">
        <v>0</v>
      </c>
      <c r="H53" s="36">
        <f t="shared" si="2"/>
        <v>0.37989908480991502</v>
      </c>
      <c r="I53" s="36">
        <f t="shared" si="3"/>
        <v>0.94686251385660136</v>
      </c>
      <c r="J53" s="36">
        <f t="shared" si="6"/>
        <v>2.665500000000002E-11</v>
      </c>
      <c r="K53" s="36">
        <f t="shared" si="5"/>
        <v>2.4657920000020539E-7</v>
      </c>
      <c r="L53" s="31">
        <v>16150935</v>
      </c>
      <c r="M53" s="31">
        <v>1.0642729258588541</v>
      </c>
      <c r="N53" s="31">
        <v>0</v>
      </c>
      <c r="O53" s="31">
        <v>0</v>
      </c>
      <c r="P53" s="31">
        <v>0</v>
      </c>
      <c r="Q53" s="31">
        <v>1</v>
      </c>
      <c r="R53" s="31">
        <v>0</v>
      </c>
    </row>
    <row r="54" spans="1:18">
      <c r="A54" s="25" t="s">
        <v>60</v>
      </c>
      <c r="B54" s="27">
        <v>8680.0947313617544</v>
      </c>
      <c r="C54" s="29">
        <v>86.621000000000009</v>
      </c>
      <c r="D54" s="32">
        <v>0.20076666666666668</v>
      </c>
      <c r="E54" s="34">
        <v>3.2234973544969172</v>
      </c>
      <c r="F54" s="36">
        <v>0</v>
      </c>
      <c r="G54" s="36">
        <v>0</v>
      </c>
      <c r="H54" s="36">
        <f t="shared" si="2"/>
        <v>0.15195963392396603</v>
      </c>
      <c r="I54" s="36">
        <f t="shared" si="3"/>
        <v>0.42608813123547062</v>
      </c>
      <c r="J54" s="36">
        <f t="shared" si="6"/>
        <v>2.6655000000000023E-12</v>
      </c>
      <c r="K54" s="36">
        <f t="shared" si="5"/>
        <v>4.9315840000041079E-8</v>
      </c>
      <c r="L54" s="31">
        <v>20645468</v>
      </c>
      <c r="M54" s="31">
        <v>1.0363545153007274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</row>
    <row r="55" spans="1:18">
      <c r="A55" s="25" t="s">
        <v>61</v>
      </c>
      <c r="B55" s="27">
        <v>6890.3819169259768</v>
      </c>
      <c r="C55" s="29">
        <v>62.956499999999991</v>
      </c>
      <c r="D55" s="32">
        <v>0.2009</v>
      </c>
      <c r="E55" s="34">
        <v>3.4398633152851046</v>
      </c>
      <c r="F55" s="36">
        <v>0</v>
      </c>
      <c r="G55" s="36">
        <v>0</v>
      </c>
      <c r="H55" s="36">
        <f t="shared" si="2"/>
        <v>6.0783853569586412E-2</v>
      </c>
      <c r="I55" s="36">
        <f t="shared" si="3"/>
        <v>0.1917396590559618</v>
      </c>
      <c r="J55" s="36">
        <f t="shared" si="6"/>
        <v>2.6655000000000026E-13</v>
      </c>
      <c r="K55" s="36">
        <f t="shared" si="5"/>
        <v>9.8631680000082165E-9</v>
      </c>
      <c r="L55" s="31">
        <v>23750100</v>
      </c>
      <c r="M55" s="31">
        <v>1.024311597179415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</row>
    <row r="56" spans="1:18">
      <c r="A56" s="25" t="s">
        <v>62</v>
      </c>
      <c r="B56" s="27">
        <v>6562.880675361117</v>
      </c>
      <c r="C56" s="29">
        <v>60.277500000000003</v>
      </c>
      <c r="D56" s="32">
        <v>0.19989999999999999</v>
      </c>
      <c r="E56" s="34">
        <v>3.4881326920969964</v>
      </c>
      <c r="F56" s="36">
        <v>0</v>
      </c>
      <c r="G56" s="36">
        <v>56</v>
      </c>
      <c r="H56" s="36">
        <f t="shared" si="2"/>
        <v>2.4313541427834567E-2</v>
      </c>
      <c r="I56" s="36">
        <f t="shared" si="3"/>
        <v>8.6282846575182814E-2</v>
      </c>
      <c r="J56" s="36">
        <f t="shared" si="6"/>
        <v>56.000000000000028</v>
      </c>
      <c r="K56" s="36">
        <f t="shared" si="5"/>
        <v>56.00000000197263</v>
      </c>
      <c r="L56" s="31">
        <v>30240939</v>
      </c>
      <c r="M56" s="31">
        <v>0.98026202233357362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</row>
    <row r="57" spans="1:18">
      <c r="A57" s="25" t="s">
        <v>63</v>
      </c>
      <c r="B57" s="27">
        <v>7622.4380619492458</v>
      </c>
      <c r="C57" s="29">
        <v>63.626249999999999</v>
      </c>
      <c r="D57" s="32">
        <v>0.19889999999999999</v>
      </c>
      <c r="E57" s="34">
        <v>3.4949194968052137</v>
      </c>
      <c r="F57" s="36">
        <v>0</v>
      </c>
      <c r="G57" s="36">
        <v>45</v>
      </c>
      <c r="H57" s="36">
        <f t="shared" si="2"/>
        <v>9.7254165711338283E-3</v>
      </c>
      <c r="I57" s="36">
        <f t="shared" si="3"/>
        <v>3.8827280958832269E-2</v>
      </c>
      <c r="J57" s="36">
        <f t="shared" si="6"/>
        <v>50.6</v>
      </c>
      <c r="K57" s="36">
        <f t="shared" si="5"/>
        <v>56.200000000394525</v>
      </c>
      <c r="L57" s="31">
        <v>33755553</v>
      </c>
      <c r="M57" s="31">
        <v>1.0780048828856936</v>
      </c>
      <c r="N57" s="31">
        <v>0</v>
      </c>
      <c r="O57" s="31">
        <v>0</v>
      </c>
      <c r="P57" s="31">
        <v>0</v>
      </c>
      <c r="Q57" s="31">
        <v>0</v>
      </c>
      <c r="R57" s="31">
        <v>1</v>
      </c>
    </row>
    <row r="58" spans="1:18">
      <c r="A58" s="25" t="s">
        <v>64</v>
      </c>
      <c r="B58" s="27">
        <v>6536.3177444428684</v>
      </c>
      <c r="C58" s="29">
        <v>60.947250000000004</v>
      </c>
      <c r="D58" s="32">
        <v>0.19789999999999999</v>
      </c>
      <c r="E58" s="34">
        <v>3.4831673243976176</v>
      </c>
      <c r="F58" s="36">
        <v>0</v>
      </c>
      <c r="G58" s="36">
        <v>85</v>
      </c>
      <c r="H58" s="36">
        <f t="shared" si="2"/>
        <v>3.8901666284535314E-3</v>
      </c>
      <c r="I58" s="36">
        <f t="shared" si="3"/>
        <v>1.7472276431474521E-2</v>
      </c>
      <c r="J58" s="36">
        <f t="shared" si="6"/>
        <v>90.06</v>
      </c>
      <c r="K58" s="36">
        <f t="shared" si="5"/>
        <v>96.240000000078908</v>
      </c>
      <c r="L58" s="31">
        <v>25367179</v>
      </c>
      <c r="M58" s="31">
        <v>1.0266408254637647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</row>
    <row r="59" spans="1:18">
      <c r="A59" s="25" t="s">
        <v>65</v>
      </c>
      <c r="B59" s="27">
        <v>7175.0900960569825</v>
      </c>
      <c r="C59" s="29">
        <v>66.305249999999987</v>
      </c>
      <c r="D59" s="32">
        <v>0.19969999999999999</v>
      </c>
      <c r="E59" s="34">
        <v>3.4826790774052236</v>
      </c>
      <c r="F59" s="36">
        <v>0</v>
      </c>
      <c r="G59" s="36">
        <v>49</v>
      </c>
      <c r="H59" s="36">
        <f t="shared" si="2"/>
        <v>1.5560666513814126E-3</v>
      </c>
      <c r="I59" s="36">
        <f t="shared" si="3"/>
        <v>7.8625243941635344E-3</v>
      </c>
      <c r="J59" s="36">
        <f t="shared" si="6"/>
        <v>58.006</v>
      </c>
      <c r="K59" s="36">
        <f t="shared" si="5"/>
        <v>68.248000000015779</v>
      </c>
      <c r="L59" s="31">
        <v>19433810</v>
      </c>
      <c r="M59" s="31">
        <v>0.99648795382531252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</row>
    <row r="60" spans="1:18">
      <c r="A60" s="25" t="s">
        <v>66</v>
      </c>
      <c r="B60" s="27">
        <v>5628.4828769675187</v>
      </c>
      <c r="C60" s="29">
        <v>62.956499999999991</v>
      </c>
      <c r="D60" s="32">
        <v>0.20149999999999998</v>
      </c>
      <c r="E60" s="34">
        <v>3.4873893494623744</v>
      </c>
      <c r="F60" s="36">
        <v>0</v>
      </c>
      <c r="G60" s="36">
        <v>0</v>
      </c>
      <c r="H60" s="36">
        <f t="shared" si="2"/>
        <v>6.2242666055256505E-4</v>
      </c>
      <c r="I60" s="36">
        <f t="shared" si="3"/>
        <v>3.5381359773735905E-3</v>
      </c>
      <c r="J60" s="36">
        <f t="shared" si="6"/>
        <v>5.8006000000000002</v>
      </c>
      <c r="K60" s="36">
        <f t="shared" si="5"/>
        <v>13.649600000003156</v>
      </c>
      <c r="L60" s="31">
        <v>9886409</v>
      </c>
      <c r="M60" s="31">
        <v>0.90570324334652774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</row>
    <row r="61" spans="1:18">
      <c r="A61" s="25" t="s">
        <v>67</v>
      </c>
      <c r="B61" s="27">
        <v>6647.5615685776756</v>
      </c>
      <c r="C61" s="29">
        <v>62.286749999999998</v>
      </c>
      <c r="D61" s="32">
        <v>0.20329999999999998</v>
      </c>
      <c r="E61" s="34">
        <v>3.848208641884773</v>
      </c>
      <c r="F61" s="36">
        <v>0</v>
      </c>
      <c r="G61" s="36">
        <v>0</v>
      </c>
      <c r="H61" s="36">
        <f t="shared" si="2"/>
        <v>2.4897066422102605E-4</v>
      </c>
      <c r="I61" s="36">
        <f t="shared" si="3"/>
        <v>1.5921611898181158E-3</v>
      </c>
      <c r="J61" s="36">
        <f t="shared" si="6"/>
        <v>0.58006000000000002</v>
      </c>
      <c r="K61" s="36">
        <f t="shared" si="5"/>
        <v>2.7299200000006314</v>
      </c>
      <c r="L61" s="31">
        <v>8632178</v>
      </c>
      <c r="M61" s="31">
        <v>1.0602670509317778</v>
      </c>
      <c r="N61" s="31">
        <v>1</v>
      </c>
      <c r="O61" s="31">
        <v>0</v>
      </c>
      <c r="P61" s="31">
        <v>0</v>
      </c>
      <c r="Q61" s="31">
        <v>0</v>
      </c>
      <c r="R61" s="31">
        <v>0</v>
      </c>
    </row>
    <row r="62" spans="1:18">
      <c r="A62" s="25" t="s">
        <v>68</v>
      </c>
      <c r="B62" s="27">
        <v>4739.6938907763806</v>
      </c>
      <c r="C62" s="29">
        <v>60.277500000000003</v>
      </c>
      <c r="D62" s="32">
        <v>0.20649999999999999</v>
      </c>
      <c r="E62" s="34">
        <v>3.844222914010218</v>
      </c>
      <c r="F62" s="36">
        <v>0</v>
      </c>
      <c r="G62" s="36">
        <v>0</v>
      </c>
      <c r="H62" s="36">
        <f t="shared" si="2"/>
        <v>9.9588265688410423E-5</v>
      </c>
      <c r="I62" s="36">
        <f t="shared" si="3"/>
        <v>7.164725354181521E-4</v>
      </c>
      <c r="J62" s="36">
        <f t="shared" si="6"/>
        <v>5.8006000000000002E-2</v>
      </c>
      <c r="K62" s="36">
        <f t="shared" si="5"/>
        <v>0.54598400000012626</v>
      </c>
      <c r="L62" s="31">
        <v>7467511</v>
      </c>
      <c r="M62" s="31">
        <v>0.87292998089446949</v>
      </c>
      <c r="N62" s="31">
        <v>0</v>
      </c>
      <c r="O62" s="31">
        <v>1</v>
      </c>
      <c r="P62" s="31">
        <v>0</v>
      </c>
      <c r="Q62" s="31">
        <v>0</v>
      </c>
      <c r="R62" s="31">
        <v>0</v>
      </c>
    </row>
    <row r="63" spans="1:18">
      <c r="A63" s="25" t="s">
        <v>69</v>
      </c>
      <c r="B63" s="27">
        <v>4728.320245951275</v>
      </c>
      <c r="C63" s="29">
        <v>66.305249999999987</v>
      </c>
      <c r="D63" s="32">
        <v>0.2097</v>
      </c>
      <c r="E63" s="34">
        <v>3.843451239311404</v>
      </c>
      <c r="F63" s="36">
        <v>0</v>
      </c>
      <c r="G63" s="36">
        <v>0</v>
      </c>
      <c r="H63" s="36">
        <f t="shared" si="2"/>
        <v>3.9835306275364175E-5</v>
      </c>
      <c r="I63" s="36">
        <f t="shared" si="3"/>
        <v>3.2241264093816843E-4</v>
      </c>
      <c r="J63" s="36">
        <f t="shared" si="6"/>
        <v>5.8006000000000004E-3</v>
      </c>
      <c r="K63" s="36">
        <f t="shared" si="5"/>
        <v>0.10919680000002525</v>
      </c>
      <c r="L63" s="31">
        <v>9483634</v>
      </c>
      <c r="M63" s="31">
        <v>0.89587115516607652</v>
      </c>
      <c r="N63" s="31">
        <v>0</v>
      </c>
      <c r="O63" s="31">
        <v>0</v>
      </c>
      <c r="P63" s="31">
        <v>1</v>
      </c>
      <c r="Q63" s="31">
        <v>0</v>
      </c>
      <c r="R63" s="31">
        <v>0</v>
      </c>
    </row>
    <row r="64" spans="1:18">
      <c r="A64" s="25" t="s">
        <v>70</v>
      </c>
      <c r="B64" s="27">
        <v>5904.3773362591373</v>
      </c>
      <c r="C64" s="29">
        <v>60.947250000000004</v>
      </c>
      <c r="D64" s="32">
        <v>0.21289999999999998</v>
      </c>
      <c r="E64" s="34">
        <v>3.8433849765874943</v>
      </c>
      <c r="F64" s="36">
        <v>0</v>
      </c>
      <c r="G64" s="36">
        <v>0</v>
      </c>
      <c r="H64" s="36">
        <f t="shared" si="2"/>
        <v>1.5934122510145671E-5</v>
      </c>
      <c r="I64" s="36">
        <f t="shared" si="3"/>
        <v>1.450856884221758E-4</v>
      </c>
      <c r="J64" s="36">
        <f t="shared" si="6"/>
        <v>5.8006000000000008E-4</v>
      </c>
      <c r="K64" s="36">
        <f t="shared" si="5"/>
        <v>2.1839360000005054E-2</v>
      </c>
      <c r="L64" s="31">
        <v>12707868</v>
      </c>
      <c r="M64" s="31">
        <v>1.0318410890850234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</row>
    <row r="65" spans="1:18">
      <c r="A65" s="25" t="s">
        <v>71</v>
      </c>
      <c r="B65" s="27">
        <v>6187.5344288785982</v>
      </c>
      <c r="C65" s="29">
        <v>62.956499999999991</v>
      </c>
      <c r="D65" s="32">
        <v>0.21156666666666665</v>
      </c>
      <c r="E65" s="34">
        <v>3.8555279884487219</v>
      </c>
      <c r="F65" s="36">
        <v>0</v>
      </c>
      <c r="G65" s="36">
        <v>0</v>
      </c>
      <c r="H65" s="36">
        <f t="shared" si="2"/>
        <v>6.3736490040582688E-6</v>
      </c>
      <c r="I65" s="36">
        <f t="shared" si="3"/>
        <v>6.5288559789979117E-5</v>
      </c>
      <c r="J65" s="36">
        <f t="shared" si="6"/>
        <v>5.8006000000000013E-5</v>
      </c>
      <c r="K65" s="36">
        <f t="shared" si="5"/>
        <v>4.3678720000010106E-3</v>
      </c>
      <c r="L65" s="31">
        <v>17800316</v>
      </c>
      <c r="M65" s="31">
        <v>1.0642729258588541</v>
      </c>
      <c r="N65" s="31">
        <v>0</v>
      </c>
      <c r="O65" s="31">
        <v>0</v>
      </c>
      <c r="P65" s="31">
        <v>0</v>
      </c>
      <c r="Q65" s="31">
        <v>1</v>
      </c>
      <c r="R65" s="31">
        <v>0</v>
      </c>
    </row>
    <row r="66" spans="1:18">
      <c r="A66" s="25" t="s">
        <v>72</v>
      </c>
      <c r="B66" s="27">
        <v>6421.8790775392745</v>
      </c>
      <c r="C66" s="29">
        <v>66.974999999999994</v>
      </c>
      <c r="D66" s="32">
        <v>0.21023333333333333</v>
      </c>
      <c r="E66" s="34">
        <v>3.7414263145480082</v>
      </c>
      <c r="F66" s="36">
        <v>0</v>
      </c>
      <c r="G66" s="36">
        <v>0</v>
      </c>
      <c r="H66" s="36">
        <f t="shared" si="2"/>
        <v>2.5494596016233076E-6</v>
      </c>
      <c r="I66" s="36">
        <f t="shared" si="3"/>
        <v>2.9379851905490603E-5</v>
      </c>
      <c r="J66" s="36">
        <f t="shared" si="6"/>
        <v>5.8006000000000017E-6</v>
      </c>
      <c r="K66" s="36">
        <f t="shared" si="5"/>
        <v>8.7357440000020213E-4</v>
      </c>
      <c r="L66" s="31">
        <v>20727657</v>
      </c>
      <c r="M66" s="31">
        <v>1.0363545153007274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</row>
    <row r="67" spans="1:18">
      <c r="A67" s="25" t="s">
        <v>73</v>
      </c>
      <c r="B67" s="27">
        <v>6603.1397516231755</v>
      </c>
      <c r="C67" s="29">
        <v>62.956499999999991</v>
      </c>
      <c r="D67" s="32">
        <v>0.2089</v>
      </c>
      <c r="E67" s="34">
        <v>3.5464829638614606</v>
      </c>
      <c r="F67" s="36">
        <v>0</v>
      </c>
      <c r="G67" s="36">
        <v>0</v>
      </c>
      <c r="H67" s="36">
        <f t="shared" si="2"/>
        <v>1.0197838406493232E-6</v>
      </c>
      <c r="I67" s="36">
        <f t="shared" si="3"/>
        <v>1.3220933357470771E-5</v>
      </c>
      <c r="J67" s="36">
        <f t="shared" si="6"/>
        <v>5.8006000000000023E-7</v>
      </c>
      <c r="K67" s="36">
        <f t="shared" ref="K67:K81" si="7">G67+(K66*0.2)</f>
        <v>1.7471488000004044E-4</v>
      </c>
      <c r="L67" s="31">
        <v>26432909</v>
      </c>
      <c r="M67" s="31">
        <v>1.024311597179415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</row>
    <row r="68" spans="1:18">
      <c r="A68" s="25" t="s">
        <v>74</v>
      </c>
      <c r="B68" s="27">
        <v>6861.7473449870276</v>
      </c>
      <c r="C68" s="29">
        <v>62.286749999999998</v>
      </c>
      <c r="D68" s="32">
        <v>0.21100000000000002</v>
      </c>
      <c r="E68" s="34">
        <v>3.6806812691880646</v>
      </c>
      <c r="F68" s="36">
        <v>0</v>
      </c>
      <c r="G68" s="36">
        <v>0</v>
      </c>
      <c r="H68" s="36">
        <f t="shared" ref="H68:H81" si="8">F68+(H67*0.4)</f>
        <v>4.0791353625972928E-7</v>
      </c>
      <c r="I68" s="36">
        <f t="shared" si="3"/>
        <v>5.9494200108618472E-6</v>
      </c>
      <c r="J68" s="36">
        <f t="shared" si="6"/>
        <v>5.8006000000000023E-8</v>
      </c>
      <c r="K68" s="36">
        <f t="shared" si="7"/>
        <v>3.4942976000008093E-5</v>
      </c>
      <c r="L68" s="31">
        <v>32561147</v>
      </c>
      <c r="M68" s="31">
        <v>0.98026202233357362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</row>
    <row r="69" spans="1:18">
      <c r="A69" s="25" t="s">
        <v>75</v>
      </c>
      <c r="B69" s="27">
        <v>6754.8718964731679</v>
      </c>
      <c r="C69" s="29">
        <v>65.635499999999993</v>
      </c>
      <c r="D69" s="32">
        <v>0.21309999999999998</v>
      </c>
      <c r="E69" s="34">
        <v>3.7882370116735267</v>
      </c>
      <c r="F69" s="36">
        <v>0</v>
      </c>
      <c r="G69" s="36">
        <v>0</v>
      </c>
      <c r="H69" s="36">
        <f t="shared" si="8"/>
        <v>1.6316541450389173E-7</v>
      </c>
      <c r="I69" s="36">
        <f t="shared" ref="I69:I81" si="9">F69+(I68*0.45)</f>
        <v>2.6772390048878311E-6</v>
      </c>
      <c r="J69" s="36">
        <f t="shared" si="6"/>
        <v>5.8006000000000025E-9</v>
      </c>
      <c r="K69" s="36">
        <f t="shared" si="7"/>
        <v>6.9885952000016185E-6</v>
      </c>
      <c r="L69" s="31">
        <v>35676628</v>
      </c>
      <c r="M69" s="31">
        <v>1.0780048828856936</v>
      </c>
      <c r="N69" s="31">
        <v>0</v>
      </c>
      <c r="O69" s="31">
        <v>0</v>
      </c>
      <c r="P69" s="31">
        <v>0</v>
      </c>
      <c r="Q69" s="31">
        <v>0</v>
      </c>
      <c r="R69" s="31">
        <v>1</v>
      </c>
    </row>
    <row r="70" spans="1:18">
      <c r="A70" s="25" t="s">
        <v>76</v>
      </c>
      <c r="B70" s="27">
        <v>6887.3786054188731</v>
      </c>
      <c r="C70" s="29">
        <v>64.295999999999992</v>
      </c>
      <c r="D70" s="32">
        <v>0.2152</v>
      </c>
      <c r="E70" s="34">
        <v>3.8587846635637275</v>
      </c>
      <c r="F70" s="36">
        <v>0</v>
      </c>
      <c r="G70" s="36">
        <v>0</v>
      </c>
      <c r="H70" s="36">
        <f t="shared" si="8"/>
        <v>6.5266165801556701E-8</v>
      </c>
      <c r="I70" s="36">
        <f t="shared" si="9"/>
        <v>1.204757552199524E-6</v>
      </c>
      <c r="J70" s="36">
        <f t="shared" si="6"/>
        <v>5.8006000000000027E-10</v>
      </c>
      <c r="K70" s="36">
        <f t="shared" si="7"/>
        <v>1.3977190400003238E-6</v>
      </c>
      <c r="L70" s="31">
        <v>27302249</v>
      </c>
      <c r="M70" s="31">
        <v>1.0266408254637647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</row>
    <row r="71" spans="1:18">
      <c r="A71" s="25" t="s">
        <v>77</v>
      </c>
      <c r="B71" s="27">
        <v>6903.600453307442</v>
      </c>
      <c r="C71" s="29">
        <v>65.635499999999993</v>
      </c>
      <c r="D71" s="32">
        <v>0.21963333333333335</v>
      </c>
      <c r="E71" s="34">
        <v>3.8786805121703463</v>
      </c>
      <c r="F71" s="36">
        <v>0</v>
      </c>
      <c r="G71" s="36">
        <v>0</v>
      </c>
      <c r="H71" s="36">
        <f t="shared" si="8"/>
        <v>2.6106466320622682E-8</v>
      </c>
      <c r="I71" s="36">
        <f t="shared" si="9"/>
        <v>5.4214089848978577E-7</v>
      </c>
      <c r="J71" s="36">
        <f t="shared" si="6"/>
        <v>5.8006000000000032E-11</v>
      </c>
      <c r="K71" s="36">
        <f t="shared" si="7"/>
        <v>2.7954380800006477E-7</v>
      </c>
      <c r="L71" s="31">
        <v>19784510</v>
      </c>
      <c r="M71" s="31">
        <v>0.99648795382531252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</row>
    <row r="72" spans="1:18">
      <c r="A72" s="25" t="s">
        <v>78</v>
      </c>
      <c r="B72" s="27">
        <v>5834.5732897812095</v>
      </c>
      <c r="C72" s="29">
        <v>62.286749999999998</v>
      </c>
      <c r="D72" s="32">
        <v>0.22406666666666666</v>
      </c>
      <c r="E72" s="34">
        <v>3.8527773130164862</v>
      </c>
      <c r="F72" s="36">
        <v>0</v>
      </c>
      <c r="G72" s="36">
        <v>45</v>
      </c>
      <c r="H72" s="36">
        <f t="shared" si="8"/>
        <v>1.0442586528249073E-8</v>
      </c>
      <c r="I72" s="36">
        <f t="shared" si="9"/>
        <v>2.4396340432040359E-7</v>
      </c>
      <c r="J72" s="36">
        <f t="shared" si="6"/>
        <v>45.000000000005798</v>
      </c>
      <c r="K72" s="36">
        <f t="shared" si="7"/>
        <v>45.000000055908764</v>
      </c>
      <c r="L72" s="31">
        <v>9783815</v>
      </c>
      <c r="M72" s="31">
        <v>0.90570324334652774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</row>
    <row r="73" spans="1:18">
      <c r="A73" s="25" t="s">
        <v>79</v>
      </c>
      <c r="B73" s="27">
        <v>8630.8559703047904</v>
      </c>
      <c r="C73" s="29">
        <v>63.626249999999999</v>
      </c>
      <c r="D73" s="32">
        <v>0.22850000000000001</v>
      </c>
      <c r="E73" s="34">
        <v>3.8448687069941148</v>
      </c>
      <c r="F73" s="36">
        <v>400</v>
      </c>
      <c r="G73" s="36">
        <v>120</v>
      </c>
      <c r="H73" s="36">
        <f t="shared" si="8"/>
        <v>400.00000000417702</v>
      </c>
      <c r="I73" s="36">
        <f t="shared" si="9"/>
        <v>400.00000010978351</v>
      </c>
      <c r="J73" s="36">
        <f t="shared" si="6"/>
        <v>124.50000000000058</v>
      </c>
      <c r="K73" s="36">
        <f t="shared" si="7"/>
        <v>129.00000001118175</v>
      </c>
      <c r="L73" s="31">
        <v>8537842</v>
      </c>
      <c r="M73" s="31">
        <v>1.0602670509317778</v>
      </c>
      <c r="N73" s="31">
        <v>1</v>
      </c>
      <c r="O73" s="31">
        <v>0</v>
      </c>
      <c r="P73" s="31">
        <v>0</v>
      </c>
      <c r="Q73" s="31">
        <v>0</v>
      </c>
      <c r="R73" s="31">
        <v>0</v>
      </c>
    </row>
    <row r="74" spans="1:18">
      <c r="A74" s="25" t="s">
        <v>80</v>
      </c>
      <c r="B74" s="27">
        <v>6960.7265883036753</v>
      </c>
      <c r="C74" s="29">
        <v>64.965750000000014</v>
      </c>
      <c r="D74" s="32">
        <v>0.23380000000000004</v>
      </c>
      <c r="E74" s="34">
        <v>3.8808707111724545</v>
      </c>
      <c r="F74" s="36">
        <v>300</v>
      </c>
      <c r="G74" s="36">
        <v>23</v>
      </c>
      <c r="H74" s="36">
        <f t="shared" si="8"/>
        <v>460.00000000167086</v>
      </c>
      <c r="I74" s="36">
        <f t="shared" si="9"/>
        <v>480.00000004940262</v>
      </c>
      <c r="J74" s="36">
        <f t="shared" ref="J74:J81" si="10">G74+(J73*0.1)</f>
        <v>35.45000000000006</v>
      </c>
      <c r="K74" s="36">
        <f t="shared" si="7"/>
        <v>48.800000002236352</v>
      </c>
      <c r="L74" s="31">
        <v>7595626</v>
      </c>
      <c r="M74" s="31">
        <v>0.87292998089446949</v>
      </c>
      <c r="N74" s="31">
        <v>0</v>
      </c>
      <c r="O74" s="31">
        <v>1</v>
      </c>
      <c r="P74" s="31">
        <v>0</v>
      </c>
      <c r="Q74" s="31">
        <v>0</v>
      </c>
      <c r="R74" s="31">
        <v>0</v>
      </c>
    </row>
    <row r="75" spans="1:18">
      <c r="A75" s="25" t="s">
        <v>81</v>
      </c>
      <c r="B75" s="27">
        <v>5862.1558611341798</v>
      </c>
      <c r="C75" s="29">
        <v>60.947250000000004</v>
      </c>
      <c r="D75" s="32">
        <v>0.23910000000000001</v>
      </c>
      <c r="E75" s="34">
        <v>3.8650762920098609</v>
      </c>
      <c r="F75" s="36">
        <v>200</v>
      </c>
      <c r="G75" s="36">
        <v>0</v>
      </c>
      <c r="H75" s="36">
        <f t="shared" si="8"/>
        <v>384.00000000066836</v>
      </c>
      <c r="I75" s="36">
        <f t="shared" si="9"/>
        <v>416.00000002223118</v>
      </c>
      <c r="J75" s="36">
        <f t="shared" si="10"/>
        <v>3.5450000000000061</v>
      </c>
      <c r="K75" s="36">
        <f t="shared" si="7"/>
        <v>9.7600000004472705</v>
      </c>
      <c r="L75" s="31">
        <v>9411482</v>
      </c>
      <c r="M75" s="31">
        <v>0.89587115516607652</v>
      </c>
      <c r="N75" s="31">
        <v>0</v>
      </c>
      <c r="O75" s="31">
        <v>0</v>
      </c>
      <c r="P75" s="31">
        <v>1</v>
      </c>
      <c r="Q75" s="31">
        <v>0</v>
      </c>
      <c r="R75" s="31">
        <v>0</v>
      </c>
    </row>
    <row r="76" spans="1:18">
      <c r="A76" s="25" t="s">
        <v>82</v>
      </c>
      <c r="B76" s="27">
        <v>7671.2530492513151</v>
      </c>
      <c r="C76" s="29">
        <v>66.974999999999994</v>
      </c>
      <c r="D76" s="32">
        <v>0.24440000000000001</v>
      </c>
      <c r="E76" s="34">
        <v>3.8460853011732312</v>
      </c>
      <c r="F76" s="36">
        <v>100</v>
      </c>
      <c r="G76" s="36">
        <v>0</v>
      </c>
      <c r="H76" s="36">
        <f t="shared" si="8"/>
        <v>253.60000000026736</v>
      </c>
      <c r="I76" s="36">
        <f t="shared" si="9"/>
        <v>287.20000001000403</v>
      </c>
      <c r="J76" s="36">
        <f t="shared" si="10"/>
        <v>0.35450000000000065</v>
      </c>
      <c r="K76" s="36">
        <f t="shared" si="7"/>
        <v>1.9520000000894542</v>
      </c>
      <c r="L76" s="31">
        <v>12528118</v>
      </c>
      <c r="M76" s="31">
        <v>1.0318410890850234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</row>
    <row r="77" spans="1:18">
      <c r="A77" s="25" t="s">
        <v>83</v>
      </c>
      <c r="B77" s="27">
        <v>6525.3902862649056</v>
      </c>
      <c r="C77" s="29">
        <v>64.965750000000014</v>
      </c>
      <c r="D77" s="32">
        <v>0.24503333333333333</v>
      </c>
      <c r="E77" s="34">
        <v>4.1605627172509072</v>
      </c>
      <c r="F77" s="36">
        <v>0</v>
      </c>
      <c r="G77" s="36">
        <v>44</v>
      </c>
      <c r="H77" s="36">
        <f t="shared" si="8"/>
        <v>101.44000000010695</v>
      </c>
      <c r="I77" s="36">
        <f t="shared" si="9"/>
        <v>129.24000000450181</v>
      </c>
      <c r="J77" s="36">
        <f t="shared" si="10"/>
        <v>44.035449999999997</v>
      </c>
      <c r="K77" s="36">
        <f t="shared" si="7"/>
        <v>44.390400000017891</v>
      </c>
      <c r="L77" s="31">
        <v>17204693</v>
      </c>
      <c r="M77" s="31">
        <v>1.0642729258588541</v>
      </c>
      <c r="N77" s="31">
        <v>0</v>
      </c>
      <c r="O77" s="31">
        <v>0</v>
      </c>
      <c r="P77" s="31">
        <v>0</v>
      </c>
      <c r="Q77" s="31">
        <v>1</v>
      </c>
      <c r="R77" s="31">
        <v>0</v>
      </c>
    </row>
    <row r="78" spans="1:18">
      <c r="A78" s="25" t="s">
        <v>84</v>
      </c>
      <c r="B78" s="27">
        <v>7144.7489757718768</v>
      </c>
      <c r="C78" s="29">
        <v>66.974999999999994</v>
      </c>
      <c r="D78" s="32">
        <v>0.24566666666666667</v>
      </c>
      <c r="E78" s="34">
        <v>4.1743336955214252</v>
      </c>
      <c r="F78" s="36">
        <v>0</v>
      </c>
      <c r="G78" s="36">
        <v>0</v>
      </c>
      <c r="H78" s="36">
        <f t="shared" si="8"/>
        <v>40.576000000042782</v>
      </c>
      <c r="I78" s="36">
        <f t="shared" si="9"/>
        <v>58.158000002025815</v>
      </c>
      <c r="J78" s="36">
        <f t="shared" si="10"/>
        <v>4.4035450000000003</v>
      </c>
      <c r="K78" s="36">
        <f t="shared" si="7"/>
        <v>8.8780800000035782</v>
      </c>
      <c r="L78" s="31">
        <v>20832191</v>
      </c>
      <c r="M78" s="31">
        <v>1.0363545153007274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</row>
    <row r="79" spans="1:18">
      <c r="A79" s="25" t="s">
        <v>85</v>
      </c>
      <c r="B79" s="27">
        <v>5821.9550715251053</v>
      </c>
      <c r="C79" s="29">
        <v>60.947250000000004</v>
      </c>
      <c r="D79" s="32">
        <v>0.24629999999999999</v>
      </c>
      <c r="E79" s="34">
        <v>4.1645617564274362</v>
      </c>
      <c r="F79" s="36">
        <v>0</v>
      </c>
      <c r="G79" s="36">
        <v>0</v>
      </c>
      <c r="H79" s="36">
        <f t="shared" si="8"/>
        <v>16.230400000017113</v>
      </c>
      <c r="I79" s="36">
        <f t="shared" si="9"/>
        <v>26.171100000911618</v>
      </c>
      <c r="J79" s="36">
        <f t="shared" si="10"/>
        <v>0.44035450000000004</v>
      </c>
      <c r="K79" s="36">
        <f t="shared" si="7"/>
        <v>1.7756160000007157</v>
      </c>
      <c r="L79" s="31">
        <v>25940316</v>
      </c>
      <c r="M79" s="31">
        <v>1.024311597179415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</row>
    <row r="80" spans="1:18">
      <c r="A80" s="25" t="s">
        <v>86</v>
      </c>
      <c r="B80" s="27">
        <v>6486.1537547528233</v>
      </c>
      <c r="C80" s="29">
        <v>65.635499999999993</v>
      </c>
      <c r="D80" s="32">
        <v>0.24727999999999997</v>
      </c>
      <c r="E80" s="34">
        <v>4.1734453522074126</v>
      </c>
      <c r="F80" s="36">
        <v>0</v>
      </c>
      <c r="G80" s="36">
        <v>0</v>
      </c>
      <c r="H80" s="36">
        <f t="shared" si="8"/>
        <v>6.4921600000068453</v>
      </c>
      <c r="I80" s="36">
        <f t="shared" si="9"/>
        <v>11.776995000410228</v>
      </c>
      <c r="J80" s="36">
        <f t="shared" si="10"/>
        <v>4.4035450000000004E-2</v>
      </c>
      <c r="K80" s="36">
        <f t="shared" si="7"/>
        <v>0.35512320000014319</v>
      </c>
      <c r="L80" s="31">
        <v>32086827</v>
      </c>
      <c r="M80" s="31">
        <v>0.98026202233357362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</row>
    <row r="81" spans="1:18">
      <c r="A81" s="25" t="s">
        <v>87</v>
      </c>
      <c r="B81" s="27">
        <v>6356.5953671844609</v>
      </c>
      <c r="C81" s="29">
        <v>61.617000000000004</v>
      </c>
      <c r="D81" s="32">
        <v>0.24826000000000001</v>
      </c>
      <c r="E81" s="34">
        <v>4.1741119519898495</v>
      </c>
      <c r="F81" s="36">
        <v>0</v>
      </c>
      <c r="G81" s="36">
        <v>0</v>
      </c>
      <c r="H81" s="36">
        <f t="shared" si="8"/>
        <v>2.5968640000027383</v>
      </c>
      <c r="I81" s="36">
        <f t="shared" si="9"/>
        <v>5.2996477501846027</v>
      </c>
      <c r="J81" s="36">
        <f t="shared" si="10"/>
        <v>4.4035450000000009E-3</v>
      </c>
      <c r="K81" s="36">
        <f t="shared" si="7"/>
        <v>7.1024640000028644E-2</v>
      </c>
      <c r="L81" s="31">
        <v>35739453.898000017</v>
      </c>
      <c r="M81" s="31">
        <v>1.0780048828856936</v>
      </c>
      <c r="N81" s="31">
        <v>0</v>
      </c>
      <c r="O81" s="31">
        <v>0</v>
      </c>
      <c r="P81" s="31">
        <v>0</v>
      </c>
      <c r="Q81" s="31">
        <v>0</v>
      </c>
      <c r="R81" s="31">
        <v>1</v>
      </c>
    </row>
  </sheetData>
  <conditionalFormatting sqref="U4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CB82-BC95-4BF7-806A-24348DECC441}">
  <sheetPr>
    <tabColor theme="9"/>
  </sheetPr>
  <dimension ref="A1:Z81"/>
  <sheetViews>
    <sheetView showGridLines="0" topLeftCell="C1" zoomScale="70" zoomScaleNormal="70" workbookViewId="0">
      <selection activeCell="T38" sqref="T38"/>
    </sheetView>
  </sheetViews>
  <sheetFormatPr defaultColWidth="11.5703125" defaultRowHeight="14.45"/>
  <cols>
    <col min="2" max="2" width="13.5703125" customWidth="1"/>
    <col min="3" max="3" width="12" bestFit="1" customWidth="1"/>
    <col min="4" max="4" width="12.7109375" customWidth="1"/>
    <col min="7" max="9" width="13" customWidth="1"/>
    <col min="18" max="18" width="24.140625" customWidth="1"/>
    <col min="19" max="21" width="9.42578125" customWidth="1"/>
    <col min="22" max="22" width="13.7109375" customWidth="1"/>
    <col min="23" max="34" width="9.42578125" customWidth="1"/>
  </cols>
  <sheetData>
    <row r="1" spans="1:23" ht="46.9" customHeight="1">
      <c r="A1" s="24" t="s">
        <v>0</v>
      </c>
      <c r="B1" s="102" t="s">
        <v>1</v>
      </c>
      <c r="C1" s="28" t="s">
        <v>2</v>
      </c>
      <c r="D1" s="74" t="s">
        <v>3</v>
      </c>
      <c r="E1" s="75" t="s">
        <v>4</v>
      </c>
      <c r="F1" s="35" t="s">
        <v>115</v>
      </c>
      <c r="G1" s="35" t="s">
        <v>116</v>
      </c>
      <c r="H1" s="35" t="s">
        <v>117</v>
      </c>
      <c r="I1" s="35" t="s">
        <v>118</v>
      </c>
      <c r="J1" s="30" t="s">
        <v>7</v>
      </c>
      <c r="K1" s="30" t="s">
        <v>93</v>
      </c>
      <c r="L1" s="30" t="s">
        <v>119</v>
      </c>
      <c r="M1" s="30" t="s">
        <v>120</v>
      </c>
      <c r="N1" s="30" t="s">
        <v>121</v>
      </c>
      <c r="O1" s="30" t="s">
        <v>122</v>
      </c>
      <c r="P1" s="30" t="s">
        <v>123</v>
      </c>
    </row>
    <row r="2" spans="1:23">
      <c r="A2" s="25" t="s">
        <v>8</v>
      </c>
      <c r="B2" s="27">
        <v>7770.319731175643</v>
      </c>
      <c r="C2" s="29">
        <v>89.3</v>
      </c>
      <c r="D2" s="32">
        <v>8.8233333333333303E-2</v>
      </c>
      <c r="E2" s="34">
        <v>2.1553239232400476</v>
      </c>
      <c r="F2" s="36">
        <v>0</v>
      </c>
      <c r="G2" s="36">
        <v>0</v>
      </c>
      <c r="H2" s="36">
        <v>0</v>
      </c>
      <c r="I2" s="36">
        <v>0</v>
      </c>
      <c r="J2" s="31">
        <v>8334750</v>
      </c>
      <c r="K2" s="31">
        <v>0.87292998089446949</v>
      </c>
      <c r="L2" s="31">
        <v>0</v>
      </c>
      <c r="M2" s="31">
        <v>1</v>
      </c>
      <c r="N2" s="31">
        <v>0</v>
      </c>
      <c r="O2" s="31">
        <v>0</v>
      </c>
      <c r="P2" s="31">
        <v>0</v>
      </c>
    </row>
    <row r="3" spans="1:23">
      <c r="A3" s="25" t="s">
        <v>9</v>
      </c>
      <c r="B3" s="27">
        <v>7345.786637910649</v>
      </c>
      <c r="C3" s="29">
        <v>83.941999999999993</v>
      </c>
      <c r="D3" s="32">
        <v>8.9466666666666667E-2</v>
      </c>
      <c r="E3" s="34">
        <v>2.1430989641899578</v>
      </c>
      <c r="F3" s="36">
        <v>0</v>
      </c>
      <c r="G3" s="36">
        <v>0</v>
      </c>
      <c r="H3" s="36">
        <v>0</v>
      </c>
      <c r="I3" s="36">
        <v>0</v>
      </c>
      <c r="J3" s="31">
        <v>9791968</v>
      </c>
      <c r="K3" s="31">
        <v>0.89587115516607652</v>
      </c>
      <c r="L3" s="31">
        <v>0</v>
      </c>
      <c r="M3" s="31">
        <v>0</v>
      </c>
      <c r="N3" s="31">
        <v>1</v>
      </c>
      <c r="O3" s="31">
        <v>0</v>
      </c>
      <c r="P3" s="31">
        <v>0</v>
      </c>
      <c r="R3" t="s">
        <v>139</v>
      </c>
    </row>
    <row r="4" spans="1:23" ht="15" thickBot="1">
      <c r="A4" s="25" t="s">
        <v>10</v>
      </c>
      <c r="B4" s="27">
        <v>9321.6089238787772</v>
      </c>
      <c r="C4" s="29">
        <v>84.834999999999994</v>
      </c>
      <c r="D4" s="32">
        <v>9.0700000000000003E-2</v>
      </c>
      <c r="E4" s="34">
        <v>2.3138370814324731</v>
      </c>
      <c r="F4" s="36">
        <v>400</v>
      </c>
      <c r="G4" s="36">
        <v>400</v>
      </c>
      <c r="H4" s="36">
        <v>0</v>
      </c>
      <c r="I4" s="36">
        <v>0</v>
      </c>
      <c r="J4" s="31">
        <v>12443720</v>
      </c>
      <c r="K4" s="31">
        <v>1.0318410890850234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</row>
    <row r="5" spans="1:23">
      <c r="A5" s="25" t="s">
        <v>11</v>
      </c>
      <c r="B5" s="27">
        <v>9546.8340651211238</v>
      </c>
      <c r="C5" s="29">
        <v>82.156000000000006</v>
      </c>
      <c r="D5" s="32">
        <v>8.8900000000000007E-2</v>
      </c>
      <c r="E5" s="34">
        <v>2.324102984540823</v>
      </c>
      <c r="F5" s="36">
        <v>460</v>
      </c>
      <c r="G5" s="36">
        <v>480</v>
      </c>
      <c r="H5" s="36">
        <v>0</v>
      </c>
      <c r="I5" s="36">
        <v>0</v>
      </c>
      <c r="J5" s="31">
        <v>17294278</v>
      </c>
      <c r="K5" s="31">
        <v>1.0642729258588541</v>
      </c>
      <c r="L5" s="31">
        <v>0</v>
      </c>
      <c r="M5" s="31">
        <v>0</v>
      </c>
      <c r="N5" s="31">
        <v>0</v>
      </c>
      <c r="O5" s="31">
        <v>1</v>
      </c>
      <c r="P5" s="31">
        <v>0</v>
      </c>
      <c r="R5" s="16" t="s">
        <v>140</v>
      </c>
      <c r="S5" s="16"/>
    </row>
    <row r="6" spans="1:23">
      <c r="A6" s="25" t="s">
        <v>12</v>
      </c>
      <c r="B6" s="27">
        <v>9715.6960370133002</v>
      </c>
      <c r="C6" s="29">
        <v>88.406999999999982</v>
      </c>
      <c r="D6" s="32">
        <v>8.7099999999999997E-2</v>
      </c>
      <c r="E6" s="34">
        <v>2.3260653175384571</v>
      </c>
      <c r="F6" s="36">
        <v>304</v>
      </c>
      <c r="G6" s="36">
        <v>336</v>
      </c>
      <c r="H6" s="36">
        <v>0</v>
      </c>
      <c r="I6" s="36">
        <v>0</v>
      </c>
      <c r="J6" s="31">
        <v>20383743</v>
      </c>
      <c r="K6" s="31">
        <v>1.0363545153007274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R6" t="s">
        <v>141</v>
      </c>
      <c r="S6">
        <v>0.98213897927475191</v>
      </c>
    </row>
    <row r="7" spans="1:23">
      <c r="A7" s="25" t="s">
        <v>13</v>
      </c>
      <c r="B7" s="27">
        <v>8731.2960568196922</v>
      </c>
      <c r="C7" s="29">
        <v>81.263000000000005</v>
      </c>
      <c r="D7" s="32">
        <v>8.5299999999999987E-2</v>
      </c>
      <c r="E7" s="34">
        <v>2.3269106688163435</v>
      </c>
      <c r="F7" s="36">
        <v>121.60000000000001</v>
      </c>
      <c r="G7" s="36">
        <v>151.20000000000002</v>
      </c>
      <c r="H7" s="36">
        <v>0</v>
      </c>
      <c r="I7" s="36">
        <v>0</v>
      </c>
      <c r="J7" s="31">
        <v>24446921</v>
      </c>
      <c r="K7" s="31">
        <v>1.024311597179415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R7" t="s">
        <v>142</v>
      </c>
      <c r="S7">
        <v>0.96459697461085159</v>
      </c>
    </row>
    <row r="8" spans="1:23">
      <c r="A8" s="25" t="s">
        <v>14</v>
      </c>
      <c r="B8" s="27">
        <v>8857.4781238522119</v>
      </c>
      <c r="C8" s="29">
        <v>83.941999999999993</v>
      </c>
      <c r="D8" s="32">
        <v>8.4033333333333321E-2</v>
      </c>
      <c r="E8" s="34">
        <v>2.3323893672906131</v>
      </c>
      <c r="F8" s="36">
        <v>48.640000000000008</v>
      </c>
      <c r="G8" s="36">
        <v>68.040000000000006</v>
      </c>
      <c r="H8" s="36">
        <v>0</v>
      </c>
      <c r="I8" s="36">
        <v>0</v>
      </c>
      <c r="J8" s="31">
        <v>29562807</v>
      </c>
      <c r="K8" s="31">
        <v>0.98026202233357362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R8" s="128" t="s">
        <v>143</v>
      </c>
      <c r="S8" s="128">
        <v>0.95697170760395811</v>
      </c>
    </row>
    <row r="9" spans="1:23">
      <c r="A9" s="25" t="s">
        <v>15</v>
      </c>
      <c r="B9" s="27">
        <v>10543.621657815829</v>
      </c>
      <c r="C9" s="29">
        <v>89.3</v>
      </c>
      <c r="D9" s="32">
        <v>8.2766666666666669E-2</v>
      </c>
      <c r="E9" s="34">
        <v>2.3402768651989669</v>
      </c>
      <c r="F9" s="36">
        <v>19.456000000000003</v>
      </c>
      <c r="G9" s="36">
        <v>30.618000000000002</v>
      </c>
      <c r="H9" s="36">
        <v>100</v>
      </c>
      <c r="I9" s="36">
        <v>100</v>
      </c>
      <c r="J9" s="31">
        <v>32522291</v>
      </c>
      <c r="K9" s="31">
        <v>1.0780048828856936</v>
      </c>
      <c r="L9" s="31">
        <v>0</v>
      </c>
      <c r="M9" s="31">
        <v>0</v>
      </c>
      <c r="N9" s="31">
        <v>0</v>
      </c>
      <c r="O9" s="31">
        <v>0</v>
      </c>
      <c r="P9" s="31">
        <v>1</v>
      </c>
      <c r="R9" t="s">
        <v>144</v>
      </c>
      <c r="S9">
        <v>292.30849762413141</v>
      </c>
    </row>
    <row r="10" spans="1:23" ht="15" thickBot="1">
      <c r="A10" s="25" t="s">
        <v>16</v>
      </c>
      <c r="B10" s="27">
        <v>9793.0691900555121</v>
      </c>
      <c r="C10" s="29">
        <v>88.406999999999982</v>
      </c>
      <c r="D10" s="32">
        <v>8.1500000000000003E-2</v>
      </c>
      <c r="E10" s="34">
        <v>2.3176808480725999</v>
      </c>
      <c r="F10" s="36">
        <v>7.7824000000000018</v>
      </c>
      <c r="G10" s="36">
        <v>13.778100000000002</v>
      </c>
      <c r="H10" s="36">
        <v>60</v>
      </c>
      <c r="I10" s="36">
        <v>70</v>
      </c>
      <c r="J10" s="31">
        <v>25803759</v>
      </c>
      <c r="K10" s="31">
        <v>1.0266408254637647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R10" s="14" t="s">
        <v>145</v>
      </c>
      <c r="S10" s="14">
        <v>80</v>
      </c>
    </row>
    <row r="11" spans="1:23">
      <c r="A11" s="25" t="s">
        <v>17</v>
      </c>
      <c r="B11" s="27">
        <v>8726.8074655660057</v>
      </c>
      <c r="C11" s="29">
        <v>85.727999999999994</v>
      </c>
      <c r="D11" s="32">
        <v>8.2000000000000017E-2</v>
      </c>
      <c r="E11" s="34">
        <v>2.3323500691339603</v>
      </c>
      <c r="F11" s="36">
        <v>3.1129600000000011</v>
      </c>
      <c r="G11" s="36">
        <v>6.2001450000000009</v>
      </c>
      <c r="H11" s="36">
        <v>52</v>
      </c>
      <c r="I11" s="36">
        <v>60</v>
      </c>
      <c r="J11" s="31">
        <v>19284635</v>
      </c>
      <c r="K11" s="31">
        <v>0.99648795382531252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</row>
    <row r="12" spans="1:23" ht="15" thickBot="1">
      <c r="A12" s="25" t="s">
        <v>18</v>
      </c>
      <c r="B12" s="27">
        <v>8196.4501914970297</v>
      </c>
      <c r="C12" s="29">
        <v>86.621000000000009</v>
      </c>
      <c r="D12" s="32">
        <v>8.2500000000000004E-2</v>
      </c>
      <c r="E12" s="34">
        <v>2.3352763535508552</v>
      </c>
      <c r="F12" s="36">
        <v>1.2451840000000005</v>
      </c>
      <c r="G12" s="36">
        <v>2.7900652500000005</v>
      </c>
      <c r="H12" s="36">
        <v>5.2</v>
      </c>
      <c r="I12" s="36">
        <v>12</v>
      </c>
      <c r="J12" s="31">
        <v>10474349</v>
      </c>
      <c r="K12" s="31">
        <v>0.90570324334652774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R12" t="s">
        <v>146</v>
      </c>
    </row>
    <row r="13" spans="1:23">
      <c r="A13" s="25" t="s">
        <v>19</v>
      </c>
      <c r="B13" s="27">
        <v>9088.4390611908766</v>
      </c>
      <c r="C13" s="29">
        <v>84.834999999999994</v>
      </c>
      <c r="D13" s="32">
        <v>8.3000000000000004E-2</v>
      </c>
      <c r="E13" s="34">
        <v>2.3557011638061138</v>
      </c>
      <c r="F13" s="36">
        <v>0.49807360000000023</v>
      </c>
      <c r="G13" s="36">
        <v>1.2555293625000004</v>
      </c>
      <c r="H13" s="36">
        <v>2.52</v>
      </c>
      <c r="I13" s="36">
        <v>4.4000000000000004</v>
      </c>
      <c r="J13" s="31">
        <v>9512247</v>
      </c>
      <c r="K13" s="31">
        <v>1.0602670509317778</v>
      </c>
      <c r="L13" s="31">
        <v>1</v>
      </c>
      <c r="M13" s="31">
        <v>0</v>
      </c>
      <c r="N13" s="31">
        <v>0</v>
      </c>
      <c r="O13" s="31">
        <v>0</v>
      </c>
      <c r="P13" s="31">
        <v>0</v>
      </c>
      <c r="R13" s="15"/>
      <c r="S13" s="15" t="s">
        <v>147</v>
      </c>
      <c r="T13" s="15" t="s">
        <v>148</v>
      </c>
      <c r="U13" s="15" t="s">
        <v>149</v>
      </c>
      <c r="V13" s="15" t="s">
        <v>150</v>
      </c>
      <c r="W13" s="15" t="s">
        <v>151</v>
      </c>
    </row>
    <row r="14" spans="1:23">
      <c r="A14" s="25" t="s">
        <v>20</v>
      </c>
      <c r="B14" s="27">
        <v>7380.7878943316482</v>
      </c>
      <c r="C14" s="29">
        <v>82.156000000000006</v>
      </c>
      <c r="D14" s="32">
        <v>8.3566666666666678E-2</v>
      </c>
      <c r="E14" s="34">
        <v>2.5267042446370795</v>
      </c>
      <c r="F14" s="36">
        <v>0.19922944000000009</v>
      </c>
      <c r="G14" s="36">
        <v>0.56498821312500014</v>
      </c>
      <c r="H14" s="36">
        <v>2.2519999999999998</v>
      </c>
      <c r="I14" s="36">
        <v>2.88</v>
      </c>
      <c r="J14" s="31">
        <v>8507008</v>
      </c>
      <c r="K14" s="31">
        <v>0.87292998089446949</v>
      </c>
      <c r="L14" s="31">
        <v>0</v>
      </c>
      <c r="M14" s="31">
        <v>1</v>
      </c>
      <c r="N14" s="31">
        <v>0</v>
      </c>
      <c r="O14" s="31">
        <v>0</v>
      </c>
      <c r="P14" s="31">
        <v>0</v>
      </c>
      <c r="R14" t="s">
        <v>152</v>
      </c>
      <c r="S14">
        <v>14</v>
      </c>
      <c r="T14">
        <v>151321890.07093373</v>
      </c>
      <c r="U14">
        <v>10808706.433638124</v>
      </c>
      <c r="V14">
        <v>126.50009156909786</v>
      </c>
      <c r="W14">
        <v>1.6993893790591919E-41</v>
      </c>
    </row>
    <row r="15" spans="1:23">
      <c r="A15" s="25" t="s">
        <v>21</v>
      </c>
      <c r="B15" s="27">
        <v>8137.0194507319738</v>
      </c>
      <c r="C15" s="29">
        <v>86.621000000000009</v>
      </c>
      <c r="D15" s="32">
        <v>8.4133333333333338E-2</v>
      </c>
      <c r="E15" s="34">
        <v>2.5239396382436108</v>
      </c>
      <c r="F15" s="36">
        <v>7.9691776000000047E-2</v>
      </c>
      <c r="G15" s="36">
        <v>0.2542446959062501</v>
      </c>
      <c r="H15" s="36">
        <v>333.22519999999997</v>
      </c>
      <c r="I15" s="36">
        <v>333.57600000000002</v>
      </c>
      <c r="J15" s="31">
        <v>9989291</v>
      </c>
      <c r="K15" s="31">
        <v>0.89587115516607652</v>
      </c>
      <c r="L15" s="31">
        <v>0</v>
      </c>
      <c r="M15" s="31">
        <v>0</v>
      </c>
      <c r="N15" s="31">
        <v>1</v>
      </c>
      <c r="O15" s="31">
        <v>0</v>
      </c>
      <c r="P15" s="31">
        <v>0</v>
      </c>
      <c r="R15" t="s">
        <v>153</v>
      </c>
      <c r="S15">
        <v>65</v>
      </c>
      <c r="T15">
        <v>5553876.755912995</v>
      </c>
      <c r="U15">
        <v>85444.257783276844</v>
      </c>
    </row>
    <row r="16" spans="1:23" ht="15" thickBot="1">
      <c r="A16" s="25" t="s">
        <v>22</v>
      </c>
      <c r="B16" s="27">
        <v>10334.241532695751</v>
      </c>
      <c r="C16" s="29">
        <v>87.513999999999996</v>
      </c>
      <c r="D16" s="32">
        <v>8.4700000000000011E-2</v>
      </c>
      <c r="E16" s="34">
        <v>2.5283385493541317</v>
      </c>
      <c r="F16" s="36">
        <v>452.03187671040001</v>
      </c>
      <c r="G16" s="36">
        <v>452.11441011315782</v>
      </c>
      <c r="H16" s="36">
        <v>35.322519999999997</v>
      </c>
      <c r="I16" s="36">
        <v>68.71520000000001</v>
      </c>
      <c r="J16" s="31">
        <v>13271759</v>
      </c>
      <c r="K16" s="31">
        <v>1.0318410890850234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R16" s="14" t="s">
        <v>154</v>
      </c>
      <c r="S16" s="14">
        <v>79</v>
      </c>
      <c r="T16" s="14">
        <v>156875766.82684672</v>
      </c>
      <c r="U16" s="14"/>
      <c r="V16" s="14"/>
      <c r="W16" s="14"/>
    </row>
    <row r="17" spans="1:26" ht="15" thickBot="1">
      <c r="A17" s="25" t="s">
        <v>23</v>
      </c>
      <c r="B17" s="27">
        <v>10432.710291220095</v>
      </c>
      <c r="C17" s="29">
        <v>85.727999999999994</v>
      </c>
      <c r="D17" s="32">
        <v>8.2966666666666675E-2</v>
      </c>
      <c r="E17" s="34">
        <v>2.5304775541262532</v>
      </c>
      <c r="F17" s="36">
        <v>480.81275068416005</v>
      </c>
      <c r="G17" s="36">
        <v>503.45148455092101</v>
      </c>
      <c r="H17" s="36">
        <v>6.5322519999999997</v>
      </c>
      <c r="I17" s="36">
        <v>16.743040000000001</v>
      </c>
      <c r="J17" s="31">
        <v>17757170</v>
      </c>
      <c r="K17" s="31">
        <v>1.0642729258588541</v>
      </c>
      <c r="L17" s="31">
        <v>0</v>
      </c>
      <c r="M17" s="31">
        <v>0</v>
      </c>
      <c r="N17" s="31">
        <v>0</v>
      </c>
      <c r="O17" s="31">
        <v>1</v>
      </c>
      <c r="P17" s="31">
        <v>0</v>
      </c>
    </row>
    <row r="18" spans="1:26">
      <c r="A18" s="25" t="s">
        <v>24</v>
      </c>
      <c r="B18" s="27">
        <v>9565.7208005906778</v>
      </c>
      <c r="C18" s="29">
        <v>85.727999999999994</v>
      </c>
      <c r="D18" s="32">
        <v>8.1233333333333324E-2</v>
      </c>
      <c r="E18" s="34">
        <v>2.5313351092767244</v>
      </c>
      <c r="F18" s="36">
        <v>257.32510027366402</v>
      </c>
      <c r="G18" s="36">
        <v>291.55316804791448</v>
      </c>
      <c r="H18" s="36">
        <v>0.65322520000000006</v>
      </c>
      <c r="I18" s="36">
        <v>3.3486080000000005</v>
      </c>
      <c r="J18" s="31">
        <v>20227851</v>
      </c>
      <c r="K18" s="31">
        <v>1.0363545153007274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R18" s="15"/>
      <c r="S18" s="15" t="s">
        <v>155</v>
      </c>
      <c r="T18" s="15" t="s">
        <v>144</v>
      </c>
      <c r="U18" s="15" t="s">
        <v>156</v>
      </c>
      <c r="V18" s="15" t="s">
        <v>157</v>
      </c>
      <c r="W18" s="15" t="s">
        <v>158</v>
      </c>
      <c r="X18" s="15" t="s">
        <v>159</v>
      </c>
      <c r="Y18" s="15" t="s">
        <v>160</v>
      </c>
      <c r="Z18" s="15" t="s">
        <v>161</v>
      </c>
    </row>
    <row r="19" spans="1:26">
      <c r="A19" s="25" t="s">
        <v>25</v>
      </c>
      <c r="B19" s="27">
        <v>10071.737219725404</v>
      </c>
      <c r="C19" s="29">
        <v>86.621000000000009</v>
      </c>
      <c r="D19" s="32">
        <v>7.9500000000000001E-2</v>
      </c>
      <c r="E19" s="34">
        <v>2.5291855735986428</v>
      </c>
      <c r="F19" s="36">
        <v>335.93004010946561</v>
      </c>
      <c r="G19" s="36">
        <v>364.19892562156156</v>
      </c>
      <c r="H19" s="36">
        <v>6.5322520000000009E-2</v>
      </c>
      <c r="I19" s="36">
        <v>0.66972160000000014</v>
      </c>
      <c r="J19" s="31">
        <v>24753469</v>
      </c>
      <c r="K19" s="31">
        <v>1.024311597179415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R19" t="s">
        <v>162</v>
      </c>
      <c r="S19">
        <v>-1055.7369811404394</v>
      </c>
      <c r="T19">
        <v>1376.3470266204652</v>
      </c>
      <c r="U19">
        <v>-0.76705726151981901</v>
      </c>
      <c r="V19" s="128">
        <v>0.44582471245491784</v>
      </c>
      <c r="W19">
        <v>-3804.4918031067909</v>
      </c>
      <c r="X19">
        <v>1693.0178408259119</v>
      </c>
      <c r="Y19">
        <v>-3804.4918031067909</v>
      </c>
      <c r="Z19">
        <v>1693.0178408259119</v>
      </c>
    </row>
    <row r="20" spans="1:26">
      <c r="A20" s="25" t="s">
        <v>26</v>
      </c>
      <c r="B20" s="27">
        <v>8942.3545376504226</v>
      </c>
      <c r="C20" s="29">
        <v>83.048999999999992</v>
      </c>
      <c r="D20" s="32">
        <v>7.9766666666666666E-2</v>
      </c>
      <c r="E20" s="34">
        <v>2.5377874982093838</v>
      </c>
      <c r="F20" s="36">
        <v>134.37201604378626</v>
      </c>
      <c r="G20" s="36">
        <v>163.88951652970272</v>
      </c>
      <c r="H20" s="36">
        <v>6.5322520000000014E-3</v>
      </c>
      <c r="I20" s="36">
        <v>0.13394432000000003</v>
      </c>
      <c r="J20" s="31">
        <v>29664316</v>
      </c>
      <c r="K20" s="31">
        <v>0.98026202233357362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R20" t="s">
        <v>2</v>
      </c>
      <c r="S20">
        <v>91.872794761615992</v>
      </c>
      <c r="T20">
        <v>7.2828915351013013</v>
      </c>
      <c r="U20">
        <v>12.614878900614862</v>
      </c>
      <c r="V20">
        <v>3.9235942774215151E-19</v>
      </c>
      <c r="W20">
        <v>77.327855994157943</v>
      </c>
      <c r="X20">
        <v>106.41773352907404</v>
      </c>
      <c r="Y20">
        <v>77.327855994157943</v>
      </c>
      <c r="Z20">
        <v>106.41773352907404</v>
      </c>
    </row>
    <row r="21" spans="1:26">
      <c r="A21" s="25" t="s">
        <v>27</v>
      </c>
      <c r="B21" s="27">
        <v>9573.4378827510245</v>
      </c>
      <c r="C21" s="29">
        <v>82.156000000000006</v>
      </c>
      <c r="D21" s="32">
        <v>8.0033333333333345E-2</v>
      </c>
      <c r="E21" s="34">
        <v>2.5461350356779899</v>
      </c>
      <c r="F21" s="36">
        <v>53.748806417514508</v>
      </c>
      <c r="G21" s="36">
        <v>73.750282438366227</v>
      </c>
      <c r="H21" s="36">
        <v>6.5322520000000018E-4</v>
      </c>
      <c r="I21" s="36">
        <v>2.6788864000000009E-2</v>
      </c>
      <c r="J21" s="31">
        <v>32909304</v>
      </c>
      <c r="K21" s="31">
        <v>1.0780048828856936</v>
      </c>
      <c r="L21" s="31">
        <v>0</v>
      </c>
      <c r="M21" s="31">
        <v>0</v>
      </c>
      <c r="N21" s="31">
        <v>0</v>
      </c>
      <c r="O21" s="31">
        <v>0</v>
      </c>
      <c r="P21" s="31">
        <v>1</v>
      </c>
      <c r="R21" t="s">
        <v>3</v>
      </c>
      <c r="S21">
        <v>2714.4576275397035</v>
      </c>
      <c r="T21">
        <v>1696.5383773271205</v>
      </c>
      <c r="U21">
        <v>1.5999977741831604</v>
      </c>
      <c r="V21">
        <v>0.11444882578063623</v>
      </c>
      <c r="W21">
        <v>-673.76347886214853</v>
      </c>
      <c r="X21">
        <v>6102.678733941555</v>
      </c>
      <c r="Y21">
        <v>-673.76347886214853</v>
      </c>
      <c r="Z21">
        <v>6102.678733941555</v>
      </c>
    </row>
    <row r="22" spans="1:26" ht="15" thickBot="1">
      <c r="A22" s="25" t="s">
        <v>28</v>
      </c>
      <c r="B22" s="27">
        <v>10693.517229414036</v>
      </c>
      <c r="C22" s="29">
        <v>85.727999999999994</v>
      </c>
      <c r="D22" s="32">
        <v>8.0299999999999996E-2</v>
      </c>
      <c r="E22" s="34">
        <v>2.5294799933425858</v>
      </c>
      <c r="F22" s="36">
        <v>21.499522567005805</v>
      </c>
      <c r="G22" s="36">
        <v>33.187627097264802</v>
      </c>
      <c r="H22" s="36">
        <v>456.00006532252002</v>
      </c>
      <c r="I22" s="36">
        <v>456.00535777279998</v>
      </c>
      <c r="J22" s="31">
        <v>26074093</v>
      </c>
      <c r="K22" s="31">
        <v>1.0266408254637647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R22" t="s">
        <v>4</v>
      </c>
      <c r="S22">
        <v>-495.07035795815608</v>
      </c>
      <c r="T22">
        <v>218.29916130015812</v>
      </c>
      <c r="U22">
        <v>-2.2678527714425876</v>
      </c>
      <c r="V22">
        <v>2.6668783700036312E-2</v>
      </c>
      <c r="W22">
        <v>-931.04388836088287</v>
      </c>
      <c r="X22">
        <v>-59.096827555429343</v>
      </c>
      <c r="Y22">
        <v>-931.04388836088287</v>
      </c>
      <c r="Z22">
        <v>-59.096827555429343</v>
      </c>
    </row>
    <row r="23" spans="1:26">
      <c r="A23" s="25" t="s">
        <v>29</v>
      </c>
      <c r="B23" s="27">
        <v>9541.5418258574009</v>
      </c>
      <c r="C23" s="29">
        <v>87.513999999999996</v>
      </c>
      <c r="D23" s="32">
        <v>8.2199999999999995E-2</v>
      </c>
      <c r="E23" s="34">
        <v>2.5312779665406584</v>
      </c>
      <c r="F23" s="36">
        <v>8.5998090268023226</v>
      </c>
      <c r="G23" s="36">
        <v>14.934432193769162</v>
      </c>
      <c r="H23" s="36">
        <v>95.600006532251996</v>
      </c>
      <c r="I23" s="36">
        <v>141.20107155456</v>
      </c>
      <c r="J23" s="31">
        <v>19371713</v>
      </c>
      <c r="K23" s="31">
        <v>0.99648795382531252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R23" s="135" t="s">
        <v>115</v>
      </c>
      <c r="S23" s="136">
        <v>-3.5585432000657722</v>
      </c>
      <c r="T23" s="136">
        <v>4.4475120471277974</v>
      </c>
      <c r="U23" s="136">
        <v>-0.80011996872810698</v>
      </c>
      <c r="V23" s="136">
        <v>0.42655592845289381</v>
      </c>
      <c r="W23" s="136">
        <v>-12.440838107414827</v>
      </c>
      <c r="X23" s="136">
        <v>5.3237517072832823</v>
      </c>
      <c r="Y23" s="136">
        <v>-12.440838107414827</v>
      </c>
      <c r="Z23" s="137">
        <v>5.3237517072832823</v>
      </c>
    </row>
    <row r="24" spans="1:26">
      <c r="A24" s="25" t="s">
        <v>30</v>
      </c>
      <c r="B24" s="27">
        <v>8918.6118241485747</v>
      </c>
      <c r="C24" s="29">
        <v>86.621000000000009</v>
      </c>
      <c r="D24" s="32">
        <v>8.4100000000000008E-2</v>
      </c>
      <c r="E24" s="34">
        <v>2.5282692806871707</v>
      </c>
      <c r="F24" s="36">
        <v>3.4399236107209292</v>
      </c>
      <c r="G24" s="36">
        <v>6.720494487196123</v>
      </c>
      <c r="H24" s="36">
        <v>19.560000653225202</v>
      </c>
      <c r="I24" s="36">
        <v>38.240214310912002</v>
      </c>
      <c r="J24" s="31">
        <v>11235039</v>
      </c>
      <c r="K24" s="31">
        <v>0.90570324334652774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R24" s="132" t="s">
        <v>116</v>
      </c>
      <c r="S24">
        <v>6.2345936643608288</v>
      </c>
      <c r="T24">
        <v>4.2391039763740173</v>
      </c>
      <c r="U24">
        <v>1.4707338388273468</v>
      </c>
      <c r="V24">
        <v>0.1461877212036731</v>
      </c>
      <c r="W24">
        <v>-2.2314815844710081</v>
      </c>
      <c r="X24">
        <v>14.700668913192665</v>
      </c>
      <c r="Y24">
        <v>-2.2314815844710081</v>
      </c>
      <c r="Z24" s="133">
        <v>14.700668913192665</v>
      </c>
    </row>
    <row r="25" spans="1:26">
      <c r="A25" s="25" t="s">
        <v>31</v>
      </c>
      <c r="B25" s="27">
        <v>9411.1976462026996</v>
      </c>
      <c r="C25" s="29">
        <v>86.621000000000009</v>
      </c>
      <c r="D25" s="32">
        <v>8.5999999999999993E-2</v>
      </c>
      <c r="E25" s="34">
        <v>2.5331927802132443</v>
      </c>
      <c r="F25" s="36">
        <v>1.3759694442883719</v>
      </c>
      <c r="G25" s="36">
        <v>3.0242225192382555</v>
      </c>
      <c r="H25" s="36">
        <v>1.9560000653225202</v>
      </c>
      <c r="I25" s="36">
        <v>7.6480428621824004</v>
      </c>
      <c r="J25" s="31">
        <v>9492426</v>
      </c>
      <c r="K25" s="31">
        <v>1.0602670509317778</v>
      </c>
      <c r="L25" s="31">
        <v>1</v>
      </c>
      <c r="M25" s="31">
        <v>0</v>
      </c>
      <c r="N25" s="31">
        <v>0</v>
      </c>
      <c r="O25" s="31">
        <v>0</v>
      </c>
      <c r="P25" s="31">
        <v>0</v>
      </c>
      <c r="R25" s="138" t="s">
        <v>117</v>
      </c>
      <c r="S25" s="128">
        <v>-5.4108865900680581</v>
      </c>
      <c r="T25" s="128">
        <v>4.4850258457136825</v>
      </c>
      <c r="U25" s="128">
        <v>-1.2064337589579814</v>
      </c>
      <c r="V25" s="128">
        <v>0.23202297703967248</v>
      </c>
      <c r="W25" s="128">
        <v>-14.368101726660766</v>
      </c>
      <c r="X25" s="128">
        <v>3.5463285465246503</v>
      </c>
      <c r="Y25" s="128">
        <v>-14.368101726660766</v>
      </c>
      <c r="Z25" s="139">
        <v>3.5463285465246503</v>
      </c>
    </row>
    <row r="26" spans="1:26" ht="15" thickBot="1">
      <c r="A26" s="25" t="s">
        <v>32</v>
      </c>
      <c r="B26" s="27">
        <v>7158.9515684621829</v>
      </c>
      <c r="C26" s="29">
        <v>83.941999999999993</v>
      </c>
      <c r="D26" s="32">
        <v>8.9433333333333337E-2</v>
      </c>
      <c r="E26" s="34">
        <v>2.5935819935631654</v>
      </c>
      <c r="F26" s="36">
        <v>0.55038777771534875</v>
      </c>
      <c r="G26" s="36">
        <v>1.3609001336572151</v>
      </c>
      <c r="H26" s="36">
        <v>0.19560000653225204</v>
      </c>
      <c r="I26" s="36">
        <v>1.5296085724364801</v>
      </c>
      <c r="J26" s="31">
        <v>8718968</v>
      </c>
      <c r="K26" s="31">
        <v>0.87292998089446949</v>
      </c>
      <c r="L26" s="31">
        <v>0</v>
      </c>
      <c r="M26" s="31">
        <v>1</v>
      </c>
      <c r="N26" s="31">
        <v>0</v>
      </c>
      <c r="O26" s="31">
        <v>0</v>
      </c>
      <c r="P26" s="31">
        <v>0</v>
      </c>
      <c r="R26" s="111" t="s">
        <v>118</v>
      </c>
      <c r="S26" s="14">
        <v>9.4974522304404303</v>
      </c>
      <c r="T26" s="14">
        <v>4.3437233787507301</v>
      </c>
      <c r="U26" s="14">
        <v>2.1864772229515061</v>
      </c>
      <c r="V26" s="14">
        <v>3.2386712190423848E-2</v>
      </c>
      <c r="W26" s="14">
        <v>0.82243760716874448</v>
      </c>
      <c r="X26" s="14">
        <v>18.172466853712116</v>
      </c>
      <c r="Y26" s="14">
        <v>0.82243760716874448</v>
      </c>
      <c r="Z26" s="134">
        <v>18.172466853712116</v>
      </c>
    </row>
    <row r="27" spans="1:26">
      <c r="A27" s="25" t="s">
        <v>33</v>
      </c>
      <c r="B27" s="27">
        <v>7400.1631291114363</v>
      </c>
      <c r="C27" s="29">
        <v>89.3</v>
      </c>
      <c r="D27" s="32">
        <v>9.2866666666666667E-2</v>
      </c>
      <c r="E27" s="34">
        <v>2.6277050134893387</v>
      </c>
      <c r="F27" s="36">
        <v>0.2201551110861395</v>
      </c>
      <c r="G27" s="36">
        <v>0.6124050601457468</v>
      </c>
      <c r="H27" s="36">
        <v>1.9560000653225204E-2</v>
      </c>
      <c r="I27" s="36">
        <v>0.30592171448729605</v>
      </c>
      <c r="J27" s="31">
        <v>10826748</v>
      </c>
      <c r="K27" s="31">
        <v>0.89587115516607652</v>
      </c>
      <c r="L27" s="31">
        <v>0</v>
      </c>
      <c r="M27" s="31">
        <v>0</v>
      </c>
      <c r="N27" s="31">
        <v>1</v>
      </c>
      <c r="O27" s="31">
        <v>0</v>
      </c>
      <c r="P27" s="31">
        <v>0</v>
      </c>
      <c r="R27" s="130" t="s">
        <v>7</v>
      </c>
      <c r="S27" s="127">
        <v>2.9509908866258178E-5</v>
      </c>
      <c r="T27" s="127">
        <v>7.4858746974468994E-6</v>
      </c>
      <c r="U27" s="127">
        <v>3.9420789231648108</v>
      </c>
      <c r="V27" s="127">
        <v>2.0022520733011247E-4</v>
      </c>
      <c r="W27" s="127">
        <v>1.4559584730514443E-5</v>
      </c>
      <c r="X27" s="127">
        <v>4.4460233002001913E-5</v>
      </c>
      <c r="Y27" s="127">
        <v>1.4559584730514443E-5</v>
      </c>
      <c r="Z27" s="131">
        <v>4.4460233002001913E-5</v>
      </c>
    </row>
    <row r="28" spans="1:26" ht="15" thickBot="1">
      <c r="A28" s="25" t="s">
        <v>34</v>
      </c>
      <c r="B28" s="27">
        <v>8211.5759344522303</v>
      </c>
      <c r="C28" s="29">
        <v>87.513999999999996</v>
      </c>
      <c r="D28" s="32">
        <v>9.6300000000000011E-2</v>
      </c>
      <c r="E28" s="34">
        <v>2.6258563154727987</v>
      </c>
      <c r="F28" s="36">
        <v>8.8062044434455811E-2</v>
      </c>
      <c r="G28" s="36">
        <v>0.27558227706558608</v>
      </c>
      <c r="H28" s="36">
        <v>1.9560000653225207E-3</v>
      </c>
      <c r="I28" s="36">
        <v>6.1184342897459214E-2</v>
      </c>
      <c r="J28" s="31">
        <v>14911318</v>
      </c>
      <c r="K28" s="31">
        <v>1.0318410890850234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R28" s="140" t="s">
        <v>93</v>
      </c>
      <c r="S28" s="129">
        <v>2144.3676745668545</v>
      </c>
      <c r="T28" s="129">
        <v>1153.5364592514065</v>
      </c>
      <c r="U28" s="129">
        <v>1.8589509307390708</v>
      </c>
      <c r="V28" s="129">
        <v>6.756195716734803E-2</v>
      </c>
      <c r="W28" s="129">
        <v>-159.40371691641894</v>
      </c>
      <c r="X28" s="129">
        <v>4448.1390660501274</v>
      </c>
      <c r="Y28" s="129">
        <v>-159.40371691641894</v>
      </c>
      <c r="Z28" s="141">
        <v>4448.1390660501274</v>
      </c>
    </row>
    <row r="29" spans="1:26">
      <c r="A29" s="25" t="s">
        <v>35</v>
      </c>
      <c r="B29" s="27">
        <v>9189.7417877875305</v>
      </c>
      <c r="C29" s="29">
        <v>89.3</v>
      </c>
      <c r="D29" s="32">
        <v>9.9000000000000005E-2</v>
      </c>
      <c r="E29" s="34">
        <v>2.624744800627747</v>
      </c>
      <c r="F29" s="36">
        <v>3.5224817773782328E-2</v>
      </c>
      <c r="G29" s="36">
        <v>0.12401202467951374</v>
      </c>
      <c r="H29" s="36">
        <v>1.9560000653225207E-4</v>
      </c>
      <c r="I29" s="36">
        <v>1.2236868579491843E-2</v>
      </c>
      <c r="J29" s="31">
        <v>15389927</v>
      </c>
      <c r="K29" s="31">
        <v>1.0642729258588541</v>
      </c>
      <c r="L29" s="31">
        <v>0</v>
      </c>
      <c r="M29" s="31">
        <v>0</v>
      </c>
      <c r="N29" s="31">
        <v>0</v>
      </c>
      <c r="O29" s="31">
        <v>1</v>
      </c>
      <c r="P29" s="31">
        <v>0</v>
      </c>
      <c r="R29" t="s">
        <v>119</v>
      </c>
      <c r="S29">
        <v>915.95070612089364</v>
      </c>
      <c r="T29">
        <v>181.38783686957953</v>
      </c>
      <c r="U29">
        <v>5.0496809594762153</v>
      </c>
      <c r="V29">
        <v>3.8226749649284185E-6</v>
      </c>
      <c r="W29">
        <v>553.69418098743131</v>
      </c>
      <c r="X29">
        <v>1278.207231254356</v>
      </c>
      <c r="Y29">
        <v>553.69418098743131</v>
      </c>
      <c r="Z29">
        <v>1278.207231254356</v>
      </c>
    </row>
    <row r="30" spans="1:26">
      <c r="A30" s="25" t="s">
        <v>36</v>
      </c>
      <c r="B30" s="27">
        <v>8308.1693608549467</v>
      </c>
      <c r="C30" s="29">
        <v>84.834999999999994</v>
      </c>
      <c r="D30" s="32">
        <v>0.1017</v>
      </c>
      <c r="E30" s="34">
        <v>2.3996161216186511</v>
      </c>
      <c r="F30" s="36">
        <v>1.4089927109512932E-2</v>
      </c>
      <c r="G30" s="36">
        <v>5.5805411105781182E-2</v>
      </c>
      <c r="H30" s="36">
        <v>1.9560000653225208E-5</v>
      </c>
      <c r="I30" s="36">
        <v>2.4473737158983689E-3</v>
      </c>
      <c r="J30" s="31">
        <v>21381254</v>
      </c>
      <c r="K30" s="31">
        <v>1.0363545153007274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R30" t="s">
        <v>120</v>
      </c>
      <c r="S30">
        <v>-372.78561809754365</v>
      </c>
      <c r="T30">
        <v>185.63140857393469</v>
      </c>
      <c r="U30">
        <v>-2.0082033582644918</v>
      </c>
      <c r="V30">
        <v>4.8780601285363691E-2</v>
      </c>
      <c r="W30">
        <v>-743.51714114875335</v>
      </c>
      <c r="X30">
        <v>-2.0540950463339982</v>
      </c>
      <c r="Y30">
        <v>-743.51714114875335</v>
      </c>
      <c r="Z30">
        <v>-2.0540950463339982</v>
      </c>
    </row>
    <row r="31" spans="1:26" ht="15" thickBot="1">
      <c r="A31" s="25" t="s">
        <v>37</v>
      </c>
      <c r="B31" s="27">
        <v>9513.1883058752373</v>
      </c>
      <c r="C31" s="29">
        <v>89.3</v>
      </c>
      <c r="D31" s="32">
        <v>0.10439999999999999</v>
      </c>
      <c r="E31" s="34">
        <v>2.6237562156317673</v>
      </c>
      <c r="F31" s="36">
        <v>5.635970843805173E-3</v>
      </c>
      <c r="G31" s="36">
        <v>2.5112434997601532E-2</v>
      </c>
      <c r="H31" s="36">
        <v>1.956000065322521E-6</v>
      </c>
      <c r="I31" s="36">
        <v>4.8947474317967378E-4</v>
      </c>
      <c r="J31" s="31">
        <v>23884760</v>
      </c>
      <c r="K31" s="31">
        <v>1.024311597179415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R31" t="s">
        <v>121</v>
      </c>
      <c r="S31">
        <v>-930.70742490601913</v>
      </c>
      <c r="T31">
        <v>174.80780505372144</v>
      </c>
      <c r="U31">
        <v>-5.3241754544083246</v>
      </c>
      <c r="V31">
        <v>1.3497714929461228E-6</v>
      </c>
      <c r="W31">
        <v>-1279.8227190616058</v>
      </c>
      <c r="X31">
        <v>-581.59213075043249</v>
      </c>
      <c r="Y31">
        <v>-1279.8227190616058</v>
      </c>
      <c r="Z31">
        <v>-581.59213075043249</v>
      </c>
    </row>
    <row r="32" spans="1:26">
      <c r="A32" s="25" t="s">
        <v>38</v>
      </c>
      <c r="B32" s="27">
        <v>8325.1813644565336</v>
      </c>
      <c r="C32" s="29">
        <v>83.941999999999993</v>
      </c>
      <c r="D32" s="32">
        <v>0.10736666666666667</v>
      </c>
      <c r="E32" s="34">
        <v>2.6259841846788996</v>
      </c>
      <c r="F32" s="36">
        <v>2.2543883375220693E-3</v>
      </c>
      <c r="G32" s="36">
        <v>1.1300595748920689E-2</v>
      </c>
      <c r="H32" s="36">
        <v>1.956000065322521E-7</v>
      </c>
      <c r="I32" s="36">
        <v>9.7894948635934761E-5</v>
      </c>
      <c r="J32" s="31">
        <v>29812766</v>
      </c>
      <c r="K32" s="31">
        <v>0.98026202233357362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R32" s="135" t="s">
        <v>122</v>
      </c>
      <c r="S32" s="136">
        <v>-26.747775089143111</v>
      </c>
      <c r="T32" s="136">
        <v>144.80576133158925</v>
      </c>
      <c r="U32" s="136">
        <v>-0.18471485418244962</v>
      </c>
      <c r="V32" s="136">
        <v>0.85402781432081987</v>
      </c>
      <c r="W32" s="136">
        <v>-315.94485039802515</v>
      </c>
      <c r="X32" s="136">
        <v>262.44930021973897</v>
      </c>
      <c r="Y32" s="136">
        <v>-315.94485039802515</v>
      </c>
      <c r="Z32" s="137">
        <v>262.44930021973897</v>
      </c>
    </row>
    <row r="33" spans="1:26" ht="15" thickBot="1">
      <c r="A33" s="25" t="s">
        <v>39</v>
      </c>
      <c r="B33" s="27">
        <v>9366.3365839547496</v>
      </c>
      <c r="C33" s="29">
        <v>88.406999999999982</v>
      </c>
      <c r="D33" s="32">
        <v>0.11033333333333334</v>
      </c>
      <c r="E33" s="34">
        <v>2.6340854295714031</v>
      </c>
      <c r="F33" s="36">
        <v>9.0175533500882771E-4</v>
      </c>
      <c r="G33" s="36">
        <v>5.0852680870143102E-3</v>
      </c>
      <c r="H33" s="36">
        <v>1.9560000653225212E-8</v>
      </c>
      <c r="I33" s="36">
        <v>1.9578989727186953E-5</v>
      </c>
      <c r="J33" s="31">
        <v>32687252</v>
      </c>
      <c r="K33" s="31">
        <v>1.0780048828856936</v>
      </c>
      <c r="L33" s="31">
        <v>0</v>
      </c>
      <c r="M33" s="31">
        <v>0</v>
      </c>
      <c r="N33" s="31">
        <v>0</v>
      </c>
      <c r="O33" s="31">
        <v>0</v>
      </c>
      <c r="P33" s="31">
        <v>1</v>
      </c>
      <c r="R33" s="140" t="s">
        <v>123</v>
      </c>
      <c r="S33" s="129">
        <v>129.1934569063844</v>
      </c>
      <c r="T33" s="129">
        <v>156.49866468927459</v>
      </c>
      <c r="U33" s="129">
        <v>0.82552434017821041</v>
      </c>
      <c r="V33" s="129">
        <v>0.41209361063901773</v>
      </c>
      <c r="W33" s="129">
        <v>-183.3559589572952</v>
      </c>
      <c r="X33" s="129">
        <v>441.74287277006397</v>
      </c>
      <c r="Y33" s="129">
        <v>-183.3559589572952</v>
      </c>
      <c r="Z33" s="141">
        <v>441.74287277006397</v>
      </c>
    </row>
    <row r="34" spans="1:26">
      <c r="A34" s="25" t="s">
        <v>40</v>
      </c>
      <c r="B34" s="27">
        <v>8089.383137780037</v>
      </c>
      <c r="C34" s="29">
        <v>80.37</v>
      </c>
      <c r="D34" s="32">
        <v>0.1133</v>
      </c>
      <c r="E34" s="34">
        <v>2.6224476811929418</v>
      </c>
      <c r="F34" s="36">
        <v>3.6070213400353111E-4</v>
      </c>
      <c r="G34" s="36">
        <v>2.2883706391564397E-3</v>
      </c>
      <c r="H34" s="36">
        <v>1.9560000653225215E-9</v>
      </c>
      <c r="I34" s="36">
        <v>3.9157979454373912E-6</v>
      </c>
      <c r="J34" s="31">
        <v>25223088</v>
      </c>
      <c r="K34" s="31">
        <v>1.0266408254637647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</row>
    <row r="35" spans="1:26">
      <c r="A35" s="25" t="s">
        <v>41</v>
      </c>
      <c r="B35" s="27">
        <v>8665.2504053006232</v>
      </c>
      <c r="C35" s="29">
        <v>85.727999999999994</v>
      </c>
      <c r="D35" s="32">
        <v>0.12189999999999999</v>
      </c>
      <c r="E35" s="34">
        <v>2.6226386642974928</v>
      </c>
      <c r="F35" s="36">
        <v>1.4428085360141245E-4</v>
      </c>
      <c r="G35" s="36">
        <v>1.0297667876203978E-3</v>
      </c>
      <c r="H35" s="36">
        <v>1.9560000653225215E-10</v>
      </c>
      <c r="I35" s="36">
        <v>7.831595890874783E-7</v>
      </c>
      <c r="J35" s="31">
        <v>18243759</v>
      </c>
      <c r="K35" s="31">
        <v>0.99648795382531252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</row>
    <row r="36" spans="1:26">
      <c r="A36" s="25" t="s">
        <v>42</v>
      </c>
      <c r="B36" s="27">
        <v>7405.3060301096912</v>
      </c>
      <c r="C36" s="29">
        <v>82.156000000000006</v>
      </c>
      <c r="D36" s="32">
        <v>0.1305</v>
      </c>
      <c r="E36" s="34">
        <v>2.6211385452060805</v>
      </c>
      <c r="F36" s="36">
        <v>5.7712341440564982E-5</v>
      </c>
      <c r="G36" s="36">
        <v>4.6339505442917901E-4</v>
      </c>
      <c r="H36" s="36">
        <v>1.9560000653225216E-11</v>
      </c>
      <c r="I36" s="36">
        <v>1.5663191781749568E-7</v>
      </c>
      <c r="J36" s="31">
        <v>9742240</v>
      </c>
      <c r="K36" s="31">
        <v>0.90570324334652774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</row>
    <row r="37" spans="1:26">
      <c r="A37" s="25" t="s">
        <v>43</v>
      </c>
      <c r="B37" s="27">
        <v>9539.362917646371</v>
      </c>
      <c r="C37" s="29">
        <v>87.513999999999996</v>
      </c>
      <c r="D37" s="32">
        <v>0.1391</v>
      </c>
      <c r="E37" s="34">
        <v>2.6224524425434073</v>
      </c>
      <c r="F37" s="36">
        <v>2.3084936576225996E-5</v>
      </c>
      <c r="G37" s="36">
        <v>2.0852777449313056E-4</v>
      </c>
      <c r="H37" s="36">
        <v>1.9560000653225218E-12</v>
      </c>
      <c r="I37" s="36">
        <v>3.1326383563499135E-8</v>
      </c>
      <c r="J37" s="31">
        <v>8329411</v>
      </c>
      <c r="K37" s="31">
        <v>1.0602670509317778</v>
      </c>
      <c r="L37" s="31">
        <v>1</v>
      </c>
      <c r="M37" s="31">
        <v>0</v>
      </c>
      <c r="N37" s="31">
        <v>0</v>
      </c>
      <c r="O37" s="31">
        <v>0</v>
      </c>
      <c r="P37" s="31">
        <v>0</v>
      </c>
    </row>
    <row r="38" spans="1:26">
      <c r="A38" s="25" t="s">
        <v>44</v>
      </c>
      <c r="B38" s="27">
        <v>7945.5663447953266</v>
      </c>
      <c r="C38" s="29">
        <v>80.37</v>
      </c>
      <c r="D38" s="32">
        <v>0.15060000000000001</v>
      </c>
      <c r="E38" s="34">
        <v>2.6828528730004031</v>
      </c>
      <c r="F38" s="36">
        <v>9.2339746304903996E-6</v>
      </c>
      <c r="G38" s="36">
        <v>9.3837498521908761E-5</v>
      </c>
      <c r="H38" s="36">
        <v>45.000000000000199</v>
      </c>
      <c r="I38" s="36">
        <v>45.000000006265275</v>
      </c>
      <c r="J38" s="31">
        <v>7414367</v>
      </c>
      <c r="K38" s="31">
        <v>0.87292998089446949</v>
      </c>
      <c r="L38" s="31">
        <v>0</v>
      </c>
      <c r="M38" s="31">
        <v>1</v>
      </c>
      <c r="N38" s="31">
        <v>0</v>
      </c>
      <c r="O38" s="31">
        <v>0</v>
      </c>
      <c r="P38" s="31">
        <v>0</v>
      </c>
    </row>
    <row r="39" spans="1:26">
      <c r="A39" s="25" t="s">
        <v>45</v>
      </c>
      <c r="B39" s="27">
        <v>9085.1071171915264</v>
      </c>
      <c r="C39" s="29">
        <v>87.513999999999996</v>
      </c>
      <c r="D39" s="32">
        <v>0.16210000000000002</v>
      </c>
      <c r="E39" s="34">
        <v>2.7416845153674445</v>
      </c>
      <c r="F39" s="36">
        <v>3.6935898521961598E-6</v>
      </c>
      <c r="G39" s="36">
        <v>4.2226874334858941E-5</v>
      </c>
      <c r="H39" s="36">
        <v>335.5</v>
      </c>
      <c r="I39" s="36">
        <v>340.00000000125306</v>
      </c>
      <c r="J39" s="31">
        <v>9094284</v>
      </c>
      <c r="K39" s="31">
        <v>0.89587115516607652</v>
      </c>
      <c r="L39" s="31">
        <v>0</v>
      </c>
      <c r="M39" s="31">
        <v>0</v>
      </c>
      <c r="N39" s="31">
        <v>1</v>
      </c>
      <c r="O39" s="31">
        <v>0</v>
      </c>
      <c r="P39" s="31">
        <v>0</v>
      </c>
    </row>
    <row r="40" spans="1:26">
      <c r="A40" s="25" t="s">
        <v>46</v>
      </c>
      <c r="B40" s="27">
        <v>9490.5397163997422</v>
      </c>
      <c r="C40" s="29">
        <v>83.048999999999992</v>
      </c>
      <c r="D40" s="32">
        <v>0.1736</v>
      </c>
      <c r="E40" s="34">
        <v>2.7401007183117074</v>
      </c>
      <c r="F40" s="36">
        <v>1.477435940878464E-6</v>
      </c>
      <c r="G40" s="36">
        <v>1.9002093450686522E-5</v>
      </c>
      <c r="H40" s="36">
        <v>266.55</v>
      </c>
      <c r="I40" s="36">
        <v>301.00000000025062</v>
      </c>
      <c r="J40" s="31">
        <v>11744548</v>
      </c>
      <c r="K40" s="31">
        <v>1.0318410890850234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</row>
    <row r="41" spans="1:26">
      <c r="A41" s="25" t="s">
        <v>47</v>
      </c>
      <c r="B41" s="27">
        <v>8699.5229594778684</v>
      </c>
      <c r="C41" s="29">
        <v>85.727999999999994</v>
      </c>
      <c r="D41" s="32">
        <v>0.17546666666666666</v>
      </c>
      <c r="E41" s="34">
        <v>2.7425826287470478</v>
      </c>
      <c r="F41" s="36">
        <v>5.9097437635138563E-7</v>
      </c>
      <c r="G41" s="36">
        <v>8.5509420528089345E-6</v>
      </c>
      <c r="H41" s="36">
        <v>26.655000000000001</v>
      </c>
      <c r="I41" s="36">
        <v>60.200000000050125</v>
      </c>
      <c r="J41" s="31">
        <v>15968541</v>
      </c>
      <c r="K41" s="31">
        <v>1.0642729258588541</v>
      </c>
      <c r="L41" s="31">
        <v>0</v>
      </c>
      <c r="M41" s="31">
        <v>0</v>
      </c>
      <c r="N41" s="31">
        <v>0</v>
      </c>
      <c r="O41" s="31">
        <v>1</v>
      </c>
      <c r="P41" s="31">
        <v>0</v>
      </c>
    </row>
    <row r="42" spans="1:26">
      <c r="A42" s="25" t="s">
        <v>48</v>
      </c>
      <c r="B42" s="27">
        <v>8792.2906176693195</v>
      </c>
      <c r="C42" s="29">
        <v>81.263000000000005</v>
      </c>
      <c r="D42" s="32">
        <v>0.17733333333333334</v>
      </c>
      <c r="E42" s="34">
        <v>2.7434903829197506</v>
      </c>
      <c r="F42" s="36">
        <v>120.00000023638975</v>
      </c>
      <c r="G42" s="36">
        <v>120.00000384792392</v>
      </c>
      <c r="H42" s="36">
        <v>2.6655000000000002</v>
      </c>
      <c r="I42" s="36">
        <v>12.040000000010025</v>
      </c>
      <c r="J42" s="31">
        <v>19606331</v>
      </c>
      <c r="K42" s="31">
        <v>1.0363545153007274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</row>
    <row r="43" spans="1:26">
      <c r="A43" s="25" t="s">
        <v>49</v>
      </c>
      <c r="B43" s="27">
        <v>8994.9543934693083</v>
      </c>
      <c r="C43" s="29">
        <v>80.37</v>
      </c>
      <c r="D43" s="32">
        <v>0.17920000000000003</v>
      </c>
      <c r="E43" s="34">
        <v>2.8936413875605242</v>
      </c>
      <c r="F43" s="36">
        <v>248.0000000945559</v>
      </c>
      <c r="G43" s="36">
        <v>254.00000173156576</v>
      </c>
      <c r="H43" s="36">
        <v>0.26655000000000001</v>
      </c>
      <c r="I43" s="36">
        <v>2.408000000002005</v>
      </c>
      <c r="J43" s="31">
        <v>22633462</v>
      </c>
      <c r="K43" s="31">
        <v>1.024311597179415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</row>
    <row r="44" spans="1:26">
      <c r="A44" s="25" t="s">
        <v>50</v>
      </c>
      <c r="B44" s="27">
        <v>8770.9068437400219</v>
      </c>
      <c r="C44" s="29">
        <v>81.263000000000005</v>
      </c>
      <c r="D44" s="32">
        <v>0.17923333333333336</v>
      </c>
      <c r="E44" s="34">
        <v>3.0805093632061933</v>
      </c>
      <c r="F44" s="36">
        <v>199.20000003782235</v>
      </c>
      <c r="G44" s="36">
        <v>214.30000077920459</v>
      </c>
      <c r="H44" s="36">
        <v>2.6655000000000002E-2</v>
      </c>
      <c r="I44" s="36">
        <v>0.48160000000040104</v>
      </c>
      <c r="J44" s="31">
        <v>28385183</v>
      </c>
      <c r="K44" s="31">
        <v>0.98026202233357362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</row>
    <row r="45" spans="1:26">
      <c r="A45" s="25" t="s">
        <v>51</v>
      </c>
      <c r="B45" s="27">
        <v>9971.9914746206068</v>
      </c>
      <c r="C45" s="29">
        <v>88.406999999999982</v>
      </c>
      <c r="D45" s="32">
        <v>0.17926666666666666</v>
      </c>
      <c r="E45" s="34">
        <v>3.0884498781150138</v>
      </c>
      <c r="F45" s="36">
        <v>279.68000001512894</v>
      </c>
      <c r="G45" s="36">
        <v>296.4350003506421</v>
      </c>
      <c r="H45" s="36">
        <v>2.6655000000000003E-3</v>
      </c>
      <c r="I45" s="36">
        <v>9.6320000000080216E-2</v>
      </c>
      <c r="J45" s="31">
        <v>31445371</v>
      </c>
      <c r="K45" s="31">
        <v>1.0780048828856936</v>
      </c>
      <c r="L45" s="31">
        <v>0</v>
      </c>
      <c r="M45" s="31">
        <v>0</v>
      </c>
      <c r="N45" s="31">
        <v>0</v>
      </c>
      <c r="O45" s="31">
        <v>0</v>
      </c>
      <c r="P45" s="31">
        <v>1</v>
      </c>
    </row>
    <row r="46" spans="1:26">
      <c r="A46" s="25" t="s">
        <v>52</v>
      </c>
      <c r="B46" s="27">
        <v>8936.3871377260075</v>
      </c>
      <c r="C46" s="29">
        <v>80.37</v>
      </c>
      <c r="D46" s="32">
        <v>0.17929999999999999</v>
      </c>
      <c r="E46" s="34">
        <v>3.0782896013283154</v>
      </c>
      <c r="F46" s="36">
        <v>231.87200000605156</v>
      </c>
      <c r="G46" s="36">
        <v>253.39575015778894</v>
      </c>
      <c r="H46" s="36">
        <v>2.6655000000000006E-4</v>
      </c>
      <c r="I46" s="36">
        <v>1.9264000000016046E-2</v>
      </c>
      <c r="J46" s="31">
        <v>23699148</v>
      </c>
      <c r="K46" s="31">
        <v>1.0266408254637647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</row>
    <row r="47" spans="1:26">
      <c r="A47" s="25" t="s">
        <v>53</v>
      </c>
      <c r="B47" s="27">
        <v>8223.3100978062139</v>
      </c>
      <c r="C47" s="29">
        <v>80.37</v>
      </c>
      <c r="D47" s="32">
        <v>0.18230000000000002</v>
      </c>
      <c r="E47" s="34">
        <v>3.0767638709101495</v>
      </c>
      <c r="F47" s="36">
        <v>92.748800002420637</v>
      </c>
      <c r="G47" s="36">
        <v>114.02808757100503</v>
      </c>
      <c r="H47" s="36">
        <v>2.6655000000000008E-5</v>
      </c>
      <c r="I47" s="36">
        <v>3.8528000000032092E-3</v>
      </c>
      <c r="J47" s="31">
        <v>17998929</v>
      </c>
      <c r="K47" s="31">
        <v>0.99648795382531252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</row>
    <row r="48" spans="1:26">
      <c r="A48" s="25" t="s">
        <v>54</v>
      </c>
      <c r="B48" s="27">
        <v>8132.4280692829934</v>
      </c>
      <c r="C48" s="29">
        <v>83.048999999999992</v>
      </c>
      <c r="D48" s="32">
        <v>0.18529999999999996</v>
      </c>
      <c r="E48" s="34">
        <v>3.076809706817937</v>
      </c>
      <c r="F48" s="36">
        <v>37.099520000968255</v>
      </c>
      <c r="G48" s="36">
        <v>51.312639406952265</v>
      </c>
      <c r="H48" s="36">
        <v>2.665500000000001E-6</v>
      </c>
      <c r="I48" s="36">
        <v>7.7056000000064184E-4</v>
      </c>
      <c r="J48" s="31">
        <v>9483638</v>
      </c>
      <c r="K48" s="31">
        <v>0.90570324334652774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</row>
    <row r="49" spans="1:16">
      <c r="A49" s="25" t="s">
        <v>55</v>
      </c>
      <c r="B49" s="27">
        <v>9514.9662405968447</v>
      </c>
      <c r="C49" s="29">
        <v>84.834999999999994</v>
      </c>
      <c r="D49" s="32">
        <v>0.1883</v>
      </c>
      <c r="E49" s="34">
        <v>3.0756880676664737</v>
      </c>
      <c r="F49" s="36">
        <v>14.839808000387302</v>
      </c>
      <c r="G49" s="36">
        <v>23.090687733128519</v>
      </c>
      <c r="H49" s="36">
        <v>2.6655000000000012E-7</v>
      </c>
      <c r="I49" s="36">
        <v>1.5411200000012837E-4</v>
      </c>
      <c r="J49" s="31">
        <v>8340977</v>
      </c>
      <c r="K49" s="31">
        <v>1.0602670509317778</v>
      </c>
      <c r="L49" s="31">
        <v>1</v>
      </c>
      <c r="M49" s="31">
        <v>0</v>
      </c>
      <c r="N49" s="31">
        <v>0</v>
      </c>
      <c r="O49" s="31">
        <v>0</v>
      </c>
      <c r="P49" s="31">
        <v>0</v>
      </c>
    </row>
    <row r="50" spans="1:16">
      <c r="A50" s="25" t="s">
        <v>56</v>
      </c>
      <c r="B50" s="27">
        <v>7272.3048186599299</v>
      </c>
      <c r="C50" s="29">
        <v>83.941999999999993</v>
      </c>
      <c r="D50" s="32">
        <v>0.19236666666666666</v>
      </c>
      <c r="E50" s="34">
        <v>3.1393698778917969</v>
      </c>
      <c r="F50" s="36">
        <v>5.9359232001549209</v>
      </c>
      <c r="G50" s="36">
        <v>10.390809479907833</v>
      </c>
      <c r="H50" s="36">
        <v>2.6655000000000013E-8</v>
      </c>
      <c r="I50" s="36">
        <v>3.0822400000025673E-5</v>
      </c>
      <c r="J50" s="31">
        <v>7342212</v>
      </c>
      <c r="K50" s="31">
        <v>0.87292998089446949</v>
      </c>
      <c r="L50" s="31">
        <v>0</v>
      </c>
      <c r="M50" s="31">
        <v>1</v>
      </c>
      <c r="N50" s="31">
        <v>0</v>
      </c>
      <c r="O50" s="31">
        <v>0</v>
      </c>
      <c r="P50" s="31">
        <v>0</v>
      </c>
    </row>
    <row r="51" spans="1:16">
      <c r="A51" s="25" t="s">
        <v>57</v>
      </c>
      <c r="B51" s="27">
        <v>6864.9811187401237</v>
      </c>
      <c r="C51" s="29">
        <v>83.048999999999992</v>
      </c>
      <c r="D51" s="32">
        <v>0.19643333333333335</v>
      </c>
      <c r="E51" s="34">
        <v>3.2266443877973305</v>
      </c>
      <c r="F51" s="36">
        <v>2.3743692800619685</v>
      </c>
      <c r="G51" s="36">
        <v>4.6758642659585252</v>
      </c>
      <c r="H51" s="36">
        <v>2.6655000000000016E-9</v>
      </c>
      <c r="I51" s="36">
        <v>6.164480000005135E-6</v>
      </c>
      <c r="J51" s="31">
        <v>9343326</v>
      </c>
      <c r="K51" s="31">
        <v>0.89587115516607652</v>
      </c>
      <c r="L51" s="31">
        <v>0</v>
      </c>
      <c r="M51" s="31">
        <v>0</v>
      </c>
      <c r="N51" s="31">
        <v>1</v>
      </c>
      <c r="O51" s="31">
        <v>0</v>
      </c>
      <c r="P51" s="31">
        <v>0</v>
      </c>
    </row>
    <row r="52" spans="1:16">
      <c r="A52" s="25" t="s">
        <v>58</v>
      </c>
      <c r="B52" s="27">
        <v>7966.9752783453168</v>
      </c>
      <c r="C52" s="29">
        <v>83.941999999999993</v>
      </c>
      <c r="D52" s="32">
        <v>0.20050000000000001</v>
      </c>
      <c r="E52" s="34">
        <v>3.2259298803763943</v>
      </c>
      <c r="F52" s="36">
        <v>0.94974771202478747</v>
      </c>
      <c r="G52" s="36">
        <v>2.1041389196813363</v>
      </c>
      <c r="H52" s="36">
        <v>2.6655000000000018E-10</v>
      </c>
      <c r="I52" s="36">
        <v>1.232896000001027E-6</v>
      </c>
      <c r="J52" s="31">
        <v>12618749</v>
      </c>
      <c r="K52" s="31">
        <v>1.0318410890850234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</row>
    <row r="53" spans="1:16">
      <c r="A53" s="25" t="s">
        <v>59</v>
      </c>
      <c r="B53" s="27">
        <v>9001.9487314310063</v>
      </c>
      <c r="C53" s="29">
        <v>88.406999999999982</v>
      </c>
      <c r="D53" s="32">
        <v>0.20063333333333333</v>
      </c>
      <c r="E53" s="34">
        <v>3.2264652385689572</v>
      </c>
      <c r="F53" s="36">
        <v>0.37989908480991502</v>
      </c>
      <c r="G53" s="36">
        <v>0.94686251385660136</v>
      </c>
      <c r="H53" s="36">
        <v>2.665500000000002E-11</v>
      </c>
      <c r="I53" s="36">
        <v>2.4657920000020539E-7</v>
      </c>
      <c r="J53" s="31">
        <v>16150935</v>
      </c>
      <c r="K53" s="31">
        <v>1.0642729258588541</v>
      </c>
      <c r="L53" s="31">
        <v>0</v>
      </c>
      <c r="M53" s="31">
        <v>0</v>
      </c>
      <c r="N53" s="31">
        <v>0</v>
      </c>
      <c r="O53" s="31">
        <v>1</v>
      </c>
      <c r="P53" s="31">
        <v>0</v>
      </c>
    </row>
    <row r="54" spans="1:16">
      <c r="A54" s="25" t="s">
        <v>60</v>
      </c>
      <c r="B54" s="27">
        <v>8680.0947313617544</v>
      </c>
      <c r="C54" s="29">
        <v>86.621000000000009</v>
      </c>
      <c r="D54" s="32">
        <v>0.20076666666666668</v>
      </c>
      <c r="E54" s="34">
        <v>3.2234973544969172</v>
      </c>
      <c r="F54" s="36">
        <v>0.15195963392396603</v>
      </c>
      <c r="G54" s="36">
        <v>0.42608813123547062</v>
      </c>
      <c r="H54" s="36">
        <v>2.6655000000000023E-12</v>
      </c>
      <c r="I54" s="36">
        <v>4.9315840000041079E-8</v>
      </c>
      <c r="J54" s="31">
        <v>20645468</v>
      </c>
      <c r="K54" s="31">
        <v>1.0363545153007274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</row>
    <row r="55" spans="1:16">
      <c r="A55" s="25" t="s">
        <v>61</v>
      </c>
      <c r="B55" s="27">
        <v>6890.3819169259768</v>
      </c>
      <c r="C55" s="29">
        <v>62.956499999999991</v>
      </c>
      <c r="D55" s="32">
        <v>0.2009</v>
      </c>
      <c r="E55" s="34">
        <v>3.4398633152851046</v>
      </c>
      <c r="F55" s="36">
        <v>6.0783853569586412E-2</v>
      </c>
      <c r="G55" s="36">
        <v>0.1917396590559618</v>
      </c>
      <c r="H55" s="36">
        <v>2.6655000000000026E-13</v>
      </c>
      <c r="I55" s="36">
        <v>9.8631680000082165E-9</v>
      </c>
      <c r="J55" s="31">
        <v>23750100</v>
      </c>
      <c r="K55" s="31">
        <v>1.024311597179415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</row>
    <row r="56" spans="1:16">
      <c r="A56" s="25" t="s">
        <v>62</v>
      </c>
      <c r="B56" s="27">
        <v>6562.880675361117</v>
      </c>
      <c r="C56" s="29">
        <v>60.277500000000003</v>
      </c>
      <c r="D56" s="32">
        <v>0.19989999999999999</v>
      </c>
      <c r="E56" s="34">
        <v>3.4881326920969964</v>
      </c>
      <c r="F56" s="36">
        <v>2.4313541427834567E-2</v>
      </c>
      <c r="G56" s="36">
        <v>8.6282846575182814E-2</v>
      </c>
      <c r="H56" s="36">
        <v>56.000000000000028</v>
      </c>
      <c r="I56" s="36">
        <v>56.00000000197263</v>
      </c>
      <c r="J56" s="31">
        <v>30240939</v>
      </c>
      <c r="K56" s="31">
        <v>0.98026202233357362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</row>
    <row r="57" spans="1:16">
      <c r="A57" s="25" t="s">
        <v>63</v>
      </c>
      <c r="B57" s="27">
        <v>7622.4380619492458</v>
      </c>
      <c r="C57" s="29">
        <v>63.626249999999999</v>
      </c>
      <c r="D57" s="32">
        <v>0.19889999999999999</v>
      </c>
      <c r="E57" s="34">
        <v>3.4949194968052137</v>
      </c>
      <c r="F57" s="36">
        <v>9.7254165711338283E-3</v>
      </c>
      <c r="G57" s="36">
        <v>3.8827280958832269E-2</v>
      </c>
      <c r="H57" s="36">
        <v>50.6</v>
      </c>
      <c r="I57" s="36">
        <v>56.200000000394525</v>
      </c>
      <c r="J57" s="31">
        <v>33755553</v>
      </c>
      <c r="K57" s="31">
        <v>1.0780048828856936</v>
      </c>
      <c r="L57" s="31">
        <v>0</v>
      </c>
      <c r="M57" s="31">
        <v>0</v>
      </c>
      <c r="N57" s="31">
        <v>0</v>
      </c>
      <c r="O57" s="31">
        <v>0</v>
      </c>
      <c r="P57" s="31">
        <v>1</v>
      </c>
    </row>
    <row r="58" spans="1:16">
      <c r="A58" s="25" t="s">
        <v>64</v>
      </c>
      <c r="B58" s="27">
        <v>6536.3177444428684</v>
      </c>
      <c r="C58" s="29">
        <v>60.947250000000004</v>
      </c>
      <c r="D58" s="32">
        <v>0.19789999999999999</v>
      </c>
      <c r="E58" s="34">
        <v>3.4831673243976176</v>
      </c>
      <c r="F58" s="36">
        <v>3.8901666284535314E-3</v>
      </c>
      <c r="G58" s="36">
        <v>1.7472276431474521E-2</v>
      </c>
      <c r="H58" s="36">
        <v>90.06</v>
      </c>
      <c r="I58" s="36">
        <v>96.240000000078908</v>
      </c>
      <c r="J58" s="31">
        <v>25367179</v>
      </c>
      <c r="K58" s="31">
        <v>1.0266408254637647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</row>
    <row r="59" spans="1:16">
      <c r="A59" s="25" t="s">
        <v>65</v>
      </c>
      <c r="B59" s="27">
        <v>7175.0900960569825</v>
      </c>
      <c r="C59" s="29">
        <v>66.305249999999987</v>
      </c>
      <c r="D59" s="32">
        <v>0.19969999999999999</v>
      </c>
      <c r="E59" s="34">
        <v>3.4826790774052236</v>
      </c>
      <c r="F59" s="36">
        <v>1.5560666513814126E-3</v>
      </c>
      <c r="G59" s="36">
        <v>7.8625243941635344E-3</v>
      </c>
      <c r="H59" s="36">
        <v>58.006</v>
      </c>
      <c r="I59" s="36">
        <v>68.248000000015779</v>
      </c>
      <c r="J59" s="31">
        <v>19433810</v>
      </c>
      <c r="K59" s="31">
        <v>0.99648795382531252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</row>
    <row r="60" spans="1:16">
      <c r="A60" s="25" t="s">
        <v>66</v>
      </c>
      <c r="B60" s="27">
        <v>5628.4828769675187</v>
      </c>
      <c r="C60" s="29">
        <v>62.956499999999991</v>
      </c>
      <c r="D60" s="32">
        <v>0.20149999999999998</v>
      </c>
      <c r="E60" s="34">
        <v>3.4873893494623744</v>
      </c>
      <c r="F60" s="36">
        <v>6.2242666055256505E-4</v>
      </c>
      <c r="G60" s="36">
        <v>3.5381359773735905E-3</v>
      </c>
      <c r="H60" s="36">
        <v>5.8006000000000002</v>
      </c>
      <c r="I60" s="36">
        <v>13.649600000003156</v>
      </c>
      <c r="J60" s="31">
        <v>9886409</v>
      </c>
      <c r="K60" s="31">
        <v>0.90570324334652774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</row>
    <row r="61" spans="1:16">
      <c r="A61" s="25" t="s">
        <v>67</v>
      </c>
      <c r="B61" s="27">
        <v>6647.5615685776756</v>
      </c>
      <c r="C61" s="29">
        <v>62.286749999999998</v>
      </c>
      <c r="D61" s="32">
        <v>0.20329999999999998</v>
      </c>
      <c r="E61" s="34">
        <v>3.848208641884773</v>
      </c>
      <c r="F61" s="36">
        <v>2.4897066422102605E-4</v>
      </c>
      <c r="G61" s="36">
        <v>1.5921611898181158E-3</v>
      </c>
      <c r="H61" s="36">
        <v>0.58006000000000002</v>
      </c>
      <c r="I61" s="36">
        <v>2.7299200000006314</v>
      </c>
      <c r="J61" s="31">
        <v>8632178</v>
      </c>
      <c r="K61" s="31">
        <v>1.0602670509317778</v>
      </c>
      <c r="L61" s="31">
        <v>1</v>
      </c>
      <c r="M61" s="31">
        <v>0</v>
      </c>
      <c r="N61" s="31">
        <v>0</v>
      </c>
      <c r="O61" s="31">
        <v>0</v>
      </c>
      <c r="P61" s="31">
        <v>0</v>
      </c>
    </row>
    <row r="62" spans="1:16">
      <c r="A62" s="25" t="s">
        <v>68</v>
      </c>
      <c r="B62" s="27">
        <v>4739.6938907763806</v>
      </c>
      <c r="C62" s="29">
        <v>60.277500000000003</v>
      </c>
      <c r="D62" s="32">
        <v>0.20649999999999999</v>
      </c>
      <c r="E62" s="34">
        <v>3.844222914010218</v>
      </c>
      <c r="F62" s="36">
        <v>9.9588265688410423E-5</v>
      </c>
      <c r="G62" s="36">
        <v>7.164725354181521E-4</v>
      </c>
      <c r="H62" s="36">
        <v>5.8006000000000002E-2</v>
      </c>
      <c r="I62" s="36">
        <v>0.54598400000012626</v>
      </c>
      <c r="J62" s="31">
        <v>7467511</v>
      </c>
      <c r="K62" s="31">
        <v>0.87292998089446949</v>
      </c>
      <c r="L62" s="31">
        <v>0</v>
      </c>
      <c r="M62" s="31">
        <v>1</v>
      </c>
      <c r="N62" s="31">
        <v>0</v>
      </c>
      <c r="O62" s="31">
        <v>0</v>
      </c>
      <c r="P62" s="31">
        <v>0</v>
      </c>
    </row>
    <row r="63" spans="1:16">
      <c r="A63" s="25" t="s">
        <v>69</v>
      </c>
      <c r="B63" s="27">
        <v>4728.320245951275</v>
      </c>
      <c r="C63" s="29">
        <v>66.305249999999987</v>
      </c>
      <c r="D63" s="32">
        <v>0.2097</v>
      </c>
      <c r="E63" s="34">
        <v>3.843451239311404</v>
      </c>
      <c r="F63" s="36">
        <v>3.9835306275364175E-5</v>
      </c>
      <c r="G63" s="36">
        <v>3.2241264093816843E-4</v>
      </c>
      <c r="H63" s="36">
        <v>5.8006000000000004E-3</v>
      </c>
      <c r="I63" s="36">
        <v>0.10919680000002525</v>
      </c>
      <c r="J63" s="31">
        <v>9483634</v>
      </c>
      <c r="K63" s="31">
        <v>0.89587115516607652</v>
      </c>
      <c r="L63" s="31">
        <v>0</v>
      </c>
      <c r="M63" s="31">
        <v>0</v>
      </c>
      <c r="N63" s="31">
        <v>1</v>
      </c>
      <c r="O63" s="31">
        <v>0</v>
      </c>
      <c r="P63" s="31">
        <v>0</v>
      </c>
    </row>
    <row r="64" spans="1:16">
      <c r="A64" s="25" t="s">
        <v>70</v>
      </c>
      <c r="B64" s="27">
        <v>5904.3773362591373</v>
      </c>
      <c r="C64" s="29">
        <v>60.947250000000004</v>
      </c>
      <c r="D64" s="32">
        <v>0.21289999999999998</v>
      </c>
      <c r="E64" s="34">
        <v>3.8433849765874943</v>
      </c>
      <c r="F64" s="36">
        <v>1.5934122510145671E-5</v>
      </c>
      <c r="G64" s="36">
        <v>1.450856884221758E-4</v>
      </c>
      <c r="H64" s="36">
        <v>5.8006000000000008E-4</v>
      </c>
      <c r="I64" s="36">
        <v>2.1839360000005054E-2</v>
      </c>
      <c r="J64" s="31">
        <v>12707868</v>
      </c>
      <c r="K64" s="31">
        <v>1.0318410890850234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</row>
    <row r="65" spans="1:16">
      <c r="A65" s="25" t="s">
        <v>71</v>
      </c>
      <c r="B65" s="27">
        <v>6187.5344288785982</v>
      </c>
      <c r="C65" s="29">
        <v>62.956499999999991</v>
      </c>
      <c r="D65" s="32">
        <v>0.21156666666666665</v>
      </c>
      <c r="E65" s="34">
        <v>3.8555279884487219</v>
      </c>
      <c r="F65" s="36">
        <v>6.3736490040582688E-6</v>
      </c>
      <c r="G65" s="36">
        <v>6.5288559789979117E-5</v>
      </c>
      <c r="H65" s="36">
        <v>5.8006000000000013E-5</v>
      </c>
      <c r="I65" s="36">
        <v>4.3678720000010106E-3</v>
      </c>
      <c r="J65" s="31">
        <v>17800316</v>
      </c>
      <c r="K65" s="31">
        <v>1.0642729258588541</v>
      </c>
      <c r="L65" s="31">
        <v>0</v>
      </c>
      <c r="M65" s="31">
        <v>0</v>
      </c>
      <c r="N65" s="31">
        <v>0</v>
      </c>
      <c r="O65" s="31">
        <v>1</v>
      </c>
      <c r="P65" s="31">
        <v>0</v>
      </c>
    </row>
    <row r="66" spans="1:16">
      <c r="A66" s="25" t="s">
        <v>72</v>
      </c>
      <c r="B66" s="27">
        <v>6421.8790775392745</v>
      </c>
      <c r="C66" s="29">
        <v>66.974999999999994</v>
      </c>
      <c r="D66" s="32">
        <v>0.21023333333333333</v>
      </c>
      <c r="E66" s="34">
        <v>3.7414263145480082</v>
      </c>
      <c r="F66" s="36">
        <v>2.5494596016233076E-6</v>
      </c>
      <c r="G66" s="36">
        <v>2.9379851905490603E-5</v>
      </c>
      <c r="H66" s="36">
        <v>5.8006000000000017E-6</v>
      </c>
      <c r="I66" s="36">
        <v>8.7357440000020213E-4</v>
      </c>
      <c r="J66" s="31">
        <v>20727657</v>
      </c>
      <c r="K66" s="31">
        <v>1.0363545153007274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</row>
    <row r="67" spans="1:16">
      <c r="A67" s="25" t="s">
        <v>73</v>
      </c>
      <c r="B67" s="27">
        <v>6603.1397516231755</v>
      </c>
      <c r="C67" s="29">
        <v>62.956499999999991</v>
      </c>
      <c r="D67" s="32">
        <v>0.2089</v>
      </c>
      <c r="E67" s="34">
        <v>3.5464829638614606</v>
      </c>
      <c r="F67" s="36">
        <v>1.0197838406493232E-6</v>
      </c>
      <c r="G67" s="36">
        <v>1.3220933357470771E-5</v>
      </c>
      <c r="H67" s="36">
        <v>5.8006000000000023E-7</v>
      </c>
      <c r="I67" s="36">
        <v>1.7471488000004044E-4</v>
      </c>
      <c r="J67" s="31">
        <v>26432909</v>
      </c>
      <c r="K67" s="31">
        <v>1.024311597179415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</row>
    <row r="68" spans="1:16">
      <c r="A68" s="25" t="s">
        <v>74</v>
      </c>
      <c r="B68" s="27">
        <v>6861.7473449870276</v>
      </c>
      <c r="C68" s="29">
        <v>62.286749999999998</v>
      </c>
      <c r="D68" s="32">
        <v>0.21100000000000002</v>
      </c>
      <c r="E68" s="34">
        <v>3.6806812691880646</v>
      </c>
      <c r="F68" s="36">
        <v>4.0791353625972928E-7</v>
      </c>
      <c r="G68" s="36">
        <v>5.9494200108618472E-6</v>
      </c>
      <c r="H68" s="36">
        <v>5.8006000000000023E-8</v>
      </c>
      <c r="I68" s="36">
        <v>3.4942976000008093E-5</v>
      </c>
      <c r="J68" s="31">
        <v>32561147</v>
      </c>
      <c r="K68" s="31">
        <v>0.98026202233357362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</row>
    <row r="69" spans="1:16">
      <c r="A69" s="25" t="s">
        <v>75</v>
      </c>
      <c r="B69" s="27">
        <v>6754.8718964731679</v>
      </c>
      <c r="C69" s="29">
        <v>65.635499999999993</v>
      </c>
      <c r="D69" s="32">
        <v>0.21309999999999998</v>
      </c>
      <c r="E69" s="34">
        <v>3.7882370116735267</v>
      </c>
      <c r="F69" s="36">
        <v>1.6316541450389173E-7</v>
      </c>
      <c r="G69" s="36">
        <v>2.6772390048878311E-6</v>
      </c>
      <c r="H69" s="36">
        <v>5.8006000000000025E-9</v>
      </c>
      <c r="I69" s="36">
        <v>6.9885952000016185E-6</v>
      </c>
      <c r="J69" s="31">
        <v>35676628</v>
      </c>
      <c r="K69" s="31">
        <v>1.0780048828856936</v>
      </c>
      <c r="L69" s="31">
        <v>0</v>
      </c>
      <c r="M69" s="31">
        <v>0</v>
      </c>
      <c r="N69" s="31">
        <v>0</v>
      </c>
      <c r="O69" s="31">
        <v>0</v>
      </c>
      <c r="P69" s="31">
        <v>1</v>
      </c>
    </row>
    <row r="70" spans="1:16">
      <c r="A70" s="25" t="s">
        <v>76</v>
      </c>
      <c r="B70" s="27">
        <v>6887.3786054188731</v>
      </c>
      <c r="C70" s="29">
        <v>64.295999999999992</v>
      </c>
      <c r="D70" s="32">
        <v>0.2152</v>
      </c>
      <c r="E70" s="34">
        <v>3.8587846635637275</v>
      </c>
      <c r="F70" s="36">
        <v>6.5266165801556701E-8</v>
      </c>
      <c r="G70" s="36">
        <v>1.204757552199524E-6</v>
      </c>
      <c r="H70" s="36">
        <v>5.8006000000000027E-10</v>
      </c>
      <c r="I70" s="36">
        <v>1.3977190400003238E-6</v>
      </c>
      <c r="J70" s="31">
        <v>27302249</v>
      </c>
      <c r="K70" s="31">
        <v>1.0266408254637647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</row>
    <row r="71" spans="1:16">
      <c r="A71" s="25" t="s">
        <v>77</v>
      </c>
      <c r="B71" s="27">
        <v>6903.600453307442</v>
      </c>
      <c r="C71" s="29">
        <v>65.635499999999993</v>
      </c>
      <c r="D71" s="32">
        <v>0.21963333333333335</v>
      </c>
      <c r="E71" s="34">
        <v>3.8786805121703463</v>
      </c>
      <c r="F71" s="36">
        <v>2.6106466320622682E-8</v>
      </c>
      <c r="G71" s="36">
        <v>5.4214089848978577E-7</v>
      </c>
      <c r="H71" s="36">
        <v>5.8006000000000032E-11</v>
      </c>
      <c r="I71" s="36">
        <v>2.7954380800006477E-7</v>
      </c>
      <c r="J71" s="31">
        <v>19784510</v>
      </c>
      <c r="K71" s="31">
        <v>0.99648795382531252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</row>
    <row r="72" spans="1:16">
      <c r="A72" s="25" t="s">
        <v>78</v>
      </c>
      <c r="B72" s="27">
        <v>5834.5732897812095</v>
      </c>
      <c r="C72" s="29">
        <v>62.286749999999998</v>
      </c>
      <c r="D72" s="32">
        <v>0.22406666666666666</v>
      </c>
      <c r="E72" s="34">
        <v>3.8527773130164862</v>
      </c>
      <c r="F72" s="36">
        <v>1.0442586528249073E-8</v>
      </c>
      <c r="G72" s="36">
        <v>2.4396340432040359E-7</v>
      </c>
      <c r="H72" s="36">
        <v>45.000000000005798</v>
      </c>
      <c r="I72" s="36">
        <v>45.000000055908764</v>
      </c>
      <c r="J72" s="31">
        <v>9783815</v>
      </c>
      <c r="K72" s="31">
        <v>0.90570324334652774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</row>
    <row r="73" spans="1:16">
      <c r="A73" s="25" t="s">
        <v>79</v>
      </c>
      <c r="B73" s="27">
        <v>8630.8559703047904</v>
      </c>
      <c r="C73" s="29">
        <v>63.626249999999999</v>
      </c>
      <c r="D73" s="32">
        <v>0.22850000000000001</v>
      </c>
      <c r="E73" s="34">
        <v>3.8448687069941148</v>
      </c>
      <c r="F73" s="36">
        <v>400.00000000417702</v>
      </c>
      <c r="G73" s="36">
        <v>400.00000010978351</v>
      </c>
      <c r="H73" s="36">
        <v>124.50000000000058</v>
      </c>
      <c r="I73" s="36">
        <v>129.00000001118175</v>
      </c>
      <c r="J73" s="31">
        <v>8537842</v>
      </c>
      <c r="K73" s="31">
        <v>1.0602670509317778</v>
      </c>
      <c r="L73" s="31">
        <v>1</v>
      </c>
      <c r="M73" s="31">
        <v>0</v>
      </c>
      <c r="N73" s="31">
        <v>0</v>
      </c>
      <c r="O73" s="31">
        <v>0</v>
      </c>
      <c r="P73" s="31">
        <v>0</v>
      </c>
    </row>
    <row r="74" spans="1:16">
      <c r="A74" s="25" t="s">
        <v>80</v>
      </c>
      <c r="B74" s="27">
        <v>6960.7265883036753</v>
      </c>
      <c r="C74" s="29">
        <v>64.965750000000014</v>
      </c>
      <c r="D74" s="32">
        <v>0.23380000000000004</v>
      </c>
      <c r="E74" s="34">
        <v>3.8808707111724545</v>
      </c>
      <c r="F74" s="36">
        <v>460.00000000167086</v>
      </c>
      <c r="G74" s="36">
        <v>480.00000004940262</v>
      </c>
      <c r="H74" s="36">
        <v>35.45000000000006</v>
      </c>
      <c r="I74" s="36">
        <v>48.800000002236352</v>
      </c>
      <c r="J74" s="31">
        <v>7595626</v>
      </c>
      <c r="K74" s="31">
        <v>0.87292998089446949</v>
      </c>
      <c r="L74" s="31">
        <v>0</v>
      </c>
      <c r="M74" s="31">
        <v>1</v>
      </c>
      <c r="N74" s="31">
        <v>0</v>
      </c>
      <c r="O74" s="31">
        <v>0</v>
      </c>
      <c r="P74" s="31">
        <v>0</v>
      </c>
    </row>
    <row r="75" spans="1:16">
      <c r="A75" s="25" t="s">
        <v>81</v>
      </c>
      <c r="B75" s="27">
        <v>5862.1558611341798</v>
      </c>
      <c r="C75" s="29">
        <v>60.947250000000004</v>
      </c>
      <c r="D75" s="32">
        <v>0.23910000000000001</v>
      </c>
      <c r="E75" s="34">
        <v>3.8650762920098609</v>
      </c>
      <c r="F75" s="36">
        <v>384.00000000066836</v>
      </c>
      <c r="G75" s="36">
        <v>416.00000002223118</v>
      </c>
      <c r="H75" s="36">
        <v>3.5450000000000061</v>
      </c>
      <c r="I75" s="36">
        <v>9.7600000004472705</v>
      </c>
      <c r="J75" s="31">
        <v>9411482</v>
      </c>
      <c r="K75" s="31">
        <v>0.89587115516607652</v>
      </c>
      <c r="L75" s="31">
        <v>0</v>
      </c>
      <c r="M75" s="31">
        <v>0</v>
      </c>
      <c r="N75" s="31">
        <v>1</v>
      </c>
      <c r="O75" s="31">
        <v>0</v>
      </c>
      <c r="P75" s="31">
        <v>0</v>
      </c>
    </row>
    <row r="76" spans="1:16">
      <c r="A76" s="25" t="s">
        <v>82</v>
      </c>
      <c r="B76" s="27">
        <v>7671.2530492513151</v>
      </c>
      <c r="C76" s="29">
        <v>66.974999999999994</v>
      </c>
      <c r="D76" s="32">
        <v>0.24440000000000001</v>
      </c>
      <c r="E76" s="34">
        <v>3.8460853011732312</v>
      </c>
      <c r="F76" s="36">
        <v>253.60000000026736</v>
      </c>
      <c r="G76" s="36">
        <v>287.20000001000403</v>
      </c>
      <c r="H76" s="36">
        <v>0.35450000000000065</v>
      </c>
      <c r="I76" s="36">
        <v>1.9520000000894542</v>
      </c>
      <c r="J76" s="31">
        <v>12528118</v>
      </c>
      <c r="K76" s="31">
        <v>1.0318410890850234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</row>
    <row r="77" spans="1:16">
      <c r="A77" s="25" t="s">
        <v>83</v>
      </c>
      <c r="B77" s="27">
        <v>6525.3902862649056</v>
      </c>
      <c r="C77" s="29">
        <v>64.965750000000014</v>
      </c>
      <c r="D77" s="32">
        <v>0.24503333333333333</v>
      </c>
      <c r="E77" s="34">
        <v>4.1605627172509072</v>
      </c>
      <c r="F77" s="36">
        <v>101.44000000010695</v>
      </c>
      <c r="G77" s="36">
        <v>129.24000000450181</v>
      </c>
      <c r="H77" s="36">
        <v>44.035449999999997</v>
      </c>
      <c r="I77" s="36">
        <v>44.390400000017891</v>
      </c>
      <c r="J77" s="31">
        <v>17204693</v>
      </c>
      <c r="K77" s="31">
        <v>1.0642729258588541</v>
      </c>
      <c r="L77" s="31">
        <v>0</v>
      </c>
      <c r="M77" s="31">
        <v>0</v>
      </c>
      <c r="N77" s="31">
        <v>0</v>
      </c>
      <c r="O77" s="31">
        <v>1</v>
      </c>
      <c r="P77" s="31">
        <v>0</v>
      </c>
    </row>
    <row r="78" spans="1:16">
      <c r="A78" s="25" t="s">
        <v>84</v>
      </c>
      <c r="B78" s="27">
        <v>7144.7489757718768</v>
      </c>
      <c r="C78" s="29">
        <v>66.974999999999994</v>
      </c>
      <c r="D78" s="32">
        <v>0.24566666666666667</v>
      </c>
      <c r="E78" s="34">
        <v>4.1743336955214252</v>
      </c>
      <c r="F78" s="36">
        <v>40.576000000042782</v>
      </c>
      <c r="G78" s="36">
        <v>58.158000002025815</v>
      </c>
      <c r="H78" s="36">
        <v>4.4035450000000003</v>
      </c>
      <c r="I78" s="36">
        <v>8.8780800000035782</v>
      </c>
      <c r="J78" s="31">
        <v>20832191</v>
      </c>
      <c r="K78" s="31">
        <v>1.0363545153007274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</row>
    <row r="79" spans="1:16">
      <c r="A79" s="25" t="s">
        <v>85</v>
      </c>
      <c r="B79" s="27">
        <v>5821.9550715251053</v>
      </c>
      <c r="C79" s="29">
        <v>60.947250000000004</v>
      </c>
      <c r="D79" s="32">
        <v>0.24629999999999999</v>
      </c>
      <c r="E79" s="34">
        <v>4.1645617564274362</v>
      </c>
      <c r="F79" s="36">
        <v>16.230400000017113</v>
      </c>
      <c r="G79" s="36">
        <v>26.171100000911618</v>
      </c>
      <c r="H79" s="36">
        <v>0.44035450000000004</v>
      </c>
      <c r="I79" s="36">
        <v>1.7756160000007157</v>
      </c>
      <c r="J79" s="31">
        <v>25940316</v>
      </c>
      <c r="K79" s="31">
        <v>1.024311597179415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</row>
    <row r="80" spans="1:16">
      <c r="A80" s="25" t="s">
        <v>86</v>
      </c>
      <c r="B80" s="27">
        <v>6486.1537547528233</v>
      </c>
      <c r="C80" s="29">
        <v>65.635499999999993</v>
      </c>
      <c r="D80" s="32">
        <v>0.24727999999999997</v>
      </c>
      <c r="E80" s="34">
        <v>4.1734453522074126</v>
      </c>
      <c r="F80" s="36">
        <v>6.4921600000068453</v>
      </c>
      <c r="G80" s="36">
        <v>11.776995000410228</v>
      </c>
      <c r="H80" s="36">
        <v>4.4035450000000004E-2</v>
      </c>
      <c r="I80" s="36">
        <v>0.35512320000014319</v>
      </c>
      <c r="J80" s="31">
        <v>32086827</v>
      </c>
      <c r="K80" s="31">
        <v>0.98026202233357362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</row>
    <row r="81" spans="1:16">
      <c r="A81" s="25" t="s">
        <v>87</v>
      </c>
      <c r="B81" s="27">
        <v>6356.5953671844609</v>
      </c>
      <c r="C81" s="29">
        <v>61.617000000000004</v>
      </c>
      <c r="D81" s="32">
        <v>0.24826000000000001</v>
      </c>
      <c r="E81" s="34">
        <v>4.1741119519898495</v>
      </c>
      <c r="F81" s="36">
        <v>2.5968640000027383</v>
      </c>
      <c r="G81" s="36">
        <v>5.2996477501846027</v>
      </c>
      <c r="H81" s="36">
        <v>4.4035450000000009E-3</v>
      </c>
      <c r="I81" s="36">
        <v>7.1024640000028644E-2</v>
      </c>
      <c r="J81" s="31">
        <v>35739453.898000017</v>
      </c>
      <c r="K81" s="31">
        <v>1.0780048828856936</v>
      </c>
      <c r="L81" s="31">
        <v>0</v>
      </c>
      <c r="M81" s="31">
        <v>0</v>
      </c>
      <c r="N81" s="31">
        <v>0</v>
      </c>
      <c r="O81" s="31">
        <v>0</v>
      </c>
      <c r="P81" s="3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665-EA24-49F9-84C5-FBD0DAC3A3AD}">
  <sheetPr>
    <tabColor theme="9"/>
  </sheetPr>
  <dimension ref="A1:U81"/>
  <sheetViews>
    <sheetView showGridLines="0" zoomScale="70" zoomScaleNormal="70" workbookViewId="0">
      <selection activeCell="N19" sqref="N19:N27"/>
    </sheetView>
  </sheetViews>
  <sheetFormatPr defaultColWidth="11.5703125" defaultRowHeight="14.45"/>
  <cols>
    <col min="2" max="2" width="13.5703125" customWidth="1"/>
    <col min="3" max="3" width="12" bestFit="1" customWidth="1"/>
    <col min="13" max="13" width="27.7109375" customWidth="1"/>
    <col min="14" max="16" width="9.42578125" customWidth="1"/>
    <col min="17" max="17" width="13.28515625" bestFit="1" customWidth="1"/>
    <col min="18" max="29" width="9.42578125" customWidth="1"/>
  </cols>
  <sheetData>
    <row r="1" spans="1:18" ht="36.6" customHeight="1">
      <c r="A1" s="24" t="s">
        <v>0</v>
      </c>
      <c r="B1" s="26" t="s">
        <v>1</v>
      </c>
      <c r="C1" s="28" t="s">
        <v>2</v>
      </c>
      <c r="D1" s="37" t="s">
        <v>3</v>
      </c>
      <c r="E1" s="33" t="s">
        <v>4</v>
      </c>
      <c r="F1" s="35" t="s">
        <v>116</v>
      </c>
      <c r="G1" s="35" t="s">
        <v>118</v>
      </c>
      <c r="H1" s="30" t="s">
        <v>7</v>
      </c>
      <c r="I1" s="30" t="s">
        <v>119</v>
      </c>
      <c r="J1" s="30" t="s">
        <v>120</v>
      </c>
      <c r="K1" s="30" t="s">
        <v>121</v>
      </c>
    </row>
    <row r="2" spans="1:18">
      <c r="A2" s="25" t="s">
        <v>8</v>
      </c>
      <c r="B2" s="27">
        <v>7770.319731175643</v>
      </c>
      <c r="C2" s="29">
        <v>89.3</v>
      </c>
      <c r="D2" s="32">
        <v>8.8233333333333303E-2</v>
      </c>
      <c r="E2" s="34">
        <v>2.1553239232400476</v>
      </c>
      <c r="F2" s="36">
        <v>0</v>
      </c>
      <c r="G2" s="36">
        <v>0</v>
      </c>
      <c r="H2" s="31">
        <v>8334750</v>
      </c>
      <c r="I2" s="31">
        <v>0</v>
      </c>
      <c r="J2" s="31">
        <v>1</v>
      </c>
      <c r="K2" s="31">
        <v>0</v>
      </c>
      <c r="M2" t="s">
        <v>139</v>
      </c>
    </row>
    <row r="3" spans="1:18" ht="15" thickBot="1">
      <c r="A3" s="25" t="s">
        <v>9</v>
      </c>
      <c r="B3" s="27">
        <v>7345.786637910649</v>
      </c>
      <c r="C3" s="29">
        <v>83.941999999999993</v>
      </c>
      <c r="D3" s="32">
        <v>8.9466666666666667E-2</v>
      </c>
      <c r="E3" s="34">
        <v>2.1430989641899578</v>
      </c>
      <c r="F3" s="36">
        <v>0</v>
      </c>
      <c r="G3" s="36">
        <v>0</v>
      </c>
      <c r="H3" s="31">
        <v>9791968</v>
      </c>
      <c r="I3" s="31">
        <v>0</v>
      </c>
      <c r="J3" s="31">
        <v>0</v>
      </c>
      <c r="K3" s="31">
        <v>1</v>
      </c>
    </row>
    <row r="4" spans="1:18">
      <c r="A4" s="25" t="s">
        <v>10</v>
      </c>
      <c r="B4" s="27">
        <v>9321.6089238787772</v>
      </c>
      <c r="C4" s="29">
        <v>84.834999999999994</v>
      </c>
      <c r="D4" s="32">
        <v>9.0700000000000003E-2</v>
      </c>
      <c r="E4" s="34">
        <v>2.3138370814324731</v>
      </c>
      <c r="F4" s="36">
        <v>400</v>
      </c>
      <c r="G4" s="36">
        <v>0</v>
      </c>
      <c r="H4" s="31">
        <v>12443720</v>
      </c>
      <c r="I4" s="31">
        <v>0</v>
      </c>
      <c r="J4" s="31">
        <v>0</v>
      </c>
      <c r="K4" s="31">
        <v>0</v>
      </c>
      <c r="M4" s="16" t="s">
        <v>140</v>
      </c>
      <c r="N4" s="16"/>
    </row>
    <row r="5" spans="1:18">
      <c r="A5" s="25" t="s">
        <v>11</v>
      </c>
      <c r="B5" s="27">
        <v>9546.8340651211238</v>
      </c>
      <c r="C5" s="29">
        <v>82.156000000000006</v>
      </c>
      <c r="D5" s="32">
        <v>8.8900000000000007E-2</v>
      </c>
      <c r="E5" s="34">
        <v>2.324102984540823</v>
      </c>
      <c r="F5" s="36">
        <v>480</v>
      </c>
      <c r="G5" s="36">
        <v>0</v>
      </c>
      <c r="H5" s="31">
        <v>17294278</v>
      </c>
      <c r="I5" s="31">
        <v>0</v>
      </c>
      <c r="J5" s="31">
        <v>0</v>
      </c>
      <c r="K5" s="31">
        <v>0</v>
      </c>
      <c r="M5" t="s">
        <v>141</v>
      </c>
      <c r="N5">
        <v>0.99941423843204524</v>
      </c>
    </row>
    <row r="6" spans="1:18">
      <c r="A6" s="25" t="s">
        <v>12</v>
      </c>
      <c r="B6" s="27">
        <v>9715.6960370133002</v>
      </c>
      <c r="C6" s="29">
        <v>88.406999999999982</v>
      </c>
      <c r="D6" s="32">
        <v>8.7099999999999997E-2</v>
      </c>
      <c r="E6" s="34">
        <v>2.3260653175384571</v>
      </c>
      <c r="F6" s="36">
        <v>336</v>
      </c>
      <c r="G6" s="36">
        <v>0</v>
      </c>
      <c r="H6" s="31">
        <v>20383743</v>
      </c>
      <c r="I6" s="31">
        <v>0</v>
      </c>
      <c r="J6" s="31">
        <v>0</v>
      </c>
      <c r="K6" s="31">
        <v>0</v>
      </c>
      <c r="M6" t="s">
        <v>142</v>
      </c>
      <c r="N6">
        <v>0.99882881998070494</v>
      </c>
    </row>
    <row r="7" spans="1:18">
      <c r="A7" s="25" t="s">
        <v>13</v>
      </c>
      <c r="B7" s="27">
        <v>8731.2960568196922</v>
      </c>
      <c r="C7" s="29">
        <v>81.263000000000005</v>
      </c>
      <c r="D7" s="32">
        <v>8.5299999999999987E-2</v>
      </c>
      <c r="E7" s="34">
        <v>2.3269106688163435</v>
      </c>
      <c r="F7" s="36">
        <v>151.20000000000002</v>
      </c>
      <c r="G7" s="36">
        <v>0</v>
      </c>
      <c r="H7" s="31">
        <v>24446921</v>
      </c>
      <c r="I7" s="31">
        <v>0</v>
      </c>
      <c r="J7" s="31">
        <v>0</v>
      </c>
      <c r="K7" s="31">
        <v>0</v>
      </c>
      <c r="M7" t="s">
        <v>143</v>
      </c>
      <c r="N7">
        <v>0.9846123489926154</v>
      </c>
    </row>
    <row r="8" spans="1:18">
      <c r="A8" s="25" t="s">
        <v>14</v>
      </c>
      <c r="B8" s="27">
        <v>8857.4781238522119</v>
      </c>
      <c r="C8" s="29">
        <v>83.941999999999993</v>
      </c>
      <c r="D8" s="32">
        <v>8.4033333333333321E-2</v>
      </c>
      <c r="E8" s="34">
        <v>2.3323893672906131</v>
      </c>
      <c r="F8" s="36">
        <v>68.040000000000006</v>
      </c>
      <c r="G8" s="36">
        <v>0</v>
      </c>
      <c r="H8" s="31">
        <v>29562807</v>
      </c>
      <c r="I8" s="31">
        <v>0</v>
      </c>
      <c r="J8" s="31">
        <v>0</v>
      </c>
      <c r="K8" s="31">
        <v>0</v>
      </c>
      <c r="M8" t="s">
        <v>144</v>
      </c>
      <c r="N8">
        <v>297.04958035065607</v>
      </c>
    </row>
    <row r="9" spans="1:18" ht="15" thickBot="1">
      <c r="A9" s="25" t="s">
        <v>15</v>
      </c>
      <c r="B9" s="27">
        <v>10543.621657815829</v>
      </c>
      <c r="C9" s="29">
        <v>89.3</v>
      </c>
      <c r="D9" s="32">
        <v>8.2766666666666669E-2</v>
      </c>
      <c r="E9" s="34">
        <v>2.3402768651989669</v>
      </c>
      <c r="F9" s="36">
        <v>30.618000000000002</v>
      </c>
      <c r="G9" s="36">
        <v>100</v>
      </c>
      <c r="H9" s="31">
        <v>32522291</v>
      </c>
      <c r="I9" s="31">
        <v>0</v>
      </c>
      <c r="J9" s="31">
        <v>0</v>
      </c>
      <c r="K9" s="31">
        <v>0</v>
      </c>
      <c r="M9" s="14" t="s">
        <v>145</v>
      </c>
      <c r="N9" s="14">
        <v>80</v>
      </c>
    </row>
    <row r="10" spans="1:18">
      <c r="A10" s="25" t="s">
        <v>16</v>
      </c>
      <c r="B10" s="27">
        <v>9793.0691900555121</v>
      </c>
      <c r="C10" s="29">
        <v>88.406999999999982</v>
      </c>
      <c r="D10" s="32">
        <v>8.1500000000000003E-2</v>
      </c>
      <c r="E10" s="34">
        <v>2.3176808480725999</v>
      </c>
      <c r="F10" s="36">
        <v>13.778100000000002</v>
      </c>
      <c r="G10" s="36">
        <v>70</v>
      </c>
      <c r="H10" s="31">
        <v>25803759</v>
      </c>
      <c r="I10" s="31">
        <v>0</v>
      </c>
      <c r="J10" s="31">
        <v>0</v>
      </c>
      <c r="K10" s="31">
        <v>0</v>
      </c>
    </row>
    <row r="11" spans="1:18" ht="15" thickBot="1">
      <c r="A11" s="25" t="s">
        <v>17</v>
      </c>
      <c r="B11" s="27">
        <v>8726.8074655660057</v>
      </c>
      <c r="C11" s="29">
        <v>85.727999999999994</v>
      </c>
      <c r="D11" s="32">
        <v>8.2000000000000017E-2</v>
      </c>
      <c r="E11" s="34">
        <v>2.3323500691339603</v>
      </c>
      <c r="F11" s="36">
        <v>6.2001450000000009</v>
      </c>
      <c r="G11" s="36">
        <v>60</v>
      </c>
      <c r="H11" s="31">
        <v>19284635</v>
      </c>
      <c r="I11" s="31">
        <v>0</v>
      </c>
      <c r="J11" s="31">
        <v>0</v>
      </c>
      <c r="K11" s="31">
        <v>0</v>
      </c>
      <c r="M11" t="s">
        <v>146</v>
      </c>
    </row>
    <row r="12" spans="1:18">
      <c r="A12" s="25" t="s">
        <v>18</v>
      </c>
      <c r="B12" s="27">
        <v>8196.4501914970297</v>
      </c>
      <c r="C12" s="29">
        <v>86.621000000000009</v>
      </c>
      <c r="D12" s="32">
        <v>8.2500000000000004E-2</v>
      </c>
      <c r="E12" s="34">
        <v>2.3352763535508552</v>
      </c>
      <c r="F12" s="36">
        <v>2.7900652500000005</v>
      </c>
      <c r="G12" s="36">
        <v>12</v>
      </c>
      <c r="H12" s="31">
        <v>10474349</v>
      </c>
      <c r="I12" s="31">
        <v>0</v>
      </c>
      <c r="J12" s="31">
        <v>0</v>
      </c>
      <c r="K12" s="31">
        <v>0</v>
      </c>
      <c r="M12" s="15"/>
      <c r="N12" s="15" t="s">
        <v>147</v>
      </c>
      <c r="O12" s="15" t="s">
        <v>148</v>
      </c>
      <c r="P12" s="15" t="s">
        <v>149</v>
      </c>
      <c r="Q12" s="15" t="s">
        <v>150</v>
      </c>
      <c r="R12" s="15" t="s">
        <v>151</v>
      </c>
    </row>
    <row r="13" spans="1:18">
      <c r="A13" s="25" t="s">
        <v>19</v>
      </c>
      <c r="B13" s="27">
        <v>9088.4390611908766</v>
      </c>
      <c r="C13" s="29">
        <v>84.834999999999994</v>
      </c>
      <c r="D13" s="32">
        <v>8.3000000000000004E-2</v>
      </c>
      <c r="E13" s="34">
        <v>2.3557011638061138</v>
      </c>
      <c r="F13" s="36">
        <v>1.2555293625000004</v>
      </c>
      <c r="G13" s="36">
        <v>4.4000000000000004</v>
      </c>
      <c r="H13" s="31">
        <v>9512247</v>
      </c>
      <c r="I13" s="31">
        <v>1</v>
      </c>
      <c r="J13" s="31">
        <v>0</v>
      </c>
      <c r="K13" s="31">
        <v>0</v>
      </c>
      <c r="M13" t="s">
        <v>152</v>
      </c>
      <c r="N13">
        <v>9</v>
      </c>
      <c r="O13">
        <v>5342981191.707777</v>
      </c>
      <c r="P13">
        <v>593664576.85641968</v>
      </c>
      <c r="Q13">
        <v>6727.9576581158972</v>
      </c>
      <c r="R13">
        <v>4.1451895867474589E-99</v>
      </c>
    </row>
    <row r="14" spans="1:18">
      <c r="A14" s="25" t="s">
        <v>20</v>
      </c>
      <c r="B14" s="27">
        <v>7380.7878943316482</v>
      </c>
      <c r="C14" s="29">
        <v>82.156000000000006</v>
      </c>
      <c r="D14" s="32">
        <v>8.3566666666666678E-2</v>
      </c>
      <c r="E14" s="34">
        <v>2.5267042446370795</v>
      </c>
      <c r="F14" s="36">
        <v>0.56498821312500014</v>
      </c>
      <c r="G14" s="36">
        <v>2.88</v>
      </c>
      <c r="H14" s="31">
        <v>8507008</v>
      </c>
      <c r="I14" s="31">
        <v>0</v>
      </c>
      <c r="J14" s="31">
        <v>1</v>
      </c>
      <c r="K14" s="31">
        <v>0</v>
      </c>
      <c r="M14" t="s">
        <v>153</v>
      </c>
      <c r="N14">
        <v>71</v>
      </c>
      <c r="O14">
        <v>6264930.1762415618</v>
      </c>
      <c r="P14">
        <v>88238.453186500876</v>
      </c>
    </row>
    <row r="15" spans="1:18" ht="15" thickBot="1">
      <c r="A15" s="25" t="s">
        <v>21</v>
      </c>
      <c r="B15" s="27">
        <v>8137.0194507319738</v>
      </c>
      <c r="C15" s="29">
        <v>86.621000000000009</v>
      </c>
      <c r="D15" s="32">
        <v>8.4133333333333338E-2</v>
      </c>
      <c r="E15" s="34">
        <v>2.5239396382436108</v>
      </c>
      <c r="F15" s="36">
        <v>0.2542446959062501</v>
      </c>
      <c r="G15" s="36">
        <v>333.57600000000002</v>
      </c>
      <c r="H15" s="31">
        <v>9989291</v>
      </c>
      <c r="I15" s="31">
        <v>0</v>
      </c>
      <c r="J15" s="31">
        <v>0</v>
      </c>
      <c r="K15" s="31">
        <v>1</v>
      </c>
      <c r="M15" s="14" t="s">
        <v>154</v>
      </c>
      <c r="N15" s="14">
        <v>80</v>
      </c>
      <c r="O15" s="14">
        <v>5349246121.8840189</v>
      </c>
      <c r="P15" s="14"/>
      <c r="Q15" s="14"/>
      <c r="R15" s="14"/>
    </row>
    <row r="16" spans="1:18" ht="15" thickBot="1">
      <c r="A16" s="25" t="s">
        <v>22</v>
      </c>
      <c r="B16" s="27">
        <v>10334.241532695751</v>
      </c>
      <c r="C16" s="29">
        <v>87.513999999999996</v>
      </c>
      <c r="D16" s="32">
        <v>8.4700000000000011E-2</v>
      </c>
      <c r="E16" s="34">
        <v>2.5283385493541317</v>
      </c>
      <c r="F16" s="36">
        <v>452.11441011315782</v>
      </c>
      <c r="G16" s="36">
        <v>68.71520000000001</v>
      </c>
      <c r="H16" s="31">
        <v>13271759</v>
      </c>
      <c r="I16" s="31">
        <v>0</v>
      </c>
      <c r="J16" s="31">
        <v>0</v>
      </c>
      <c r="K16" s="31">
        <v>0</v>
      </c>
    </row>
    <row r="17" spans="1:21">
      <c r="A17" s="25" t="s">
        <v>23</v>
      </c>
      <c r="B17" s="27">
        <v>10432.710291220095</v>
      </c>
      <c r="C17" s="29">
        <v>85.727999999999994</v>
      </c>
      <c r="D17" s="32">
        <v>8.2966666666666675E-2</v>
      </c>
      <c r="E17" s="34">
        <v>2.5304775541262532</v>
      </c>
      <c r="F17" s="36">
        <v>503.45148455092101</v>
      </c>
      <c r="G17" s="36">
        <v>16.743040000000001</v>
      </c>
      <c r="H17" s="31">
        <v>17757170</v>
      </c>
      <c r="I17" s="31">
        <v>0</v>
      </c>
      <c r="J17" s="31">
        <v>0</v>
      </c>
      <c r="K17" s="31">
        <v>0</v>
      </c>
      <c r="M17" s="15"/>
      <c r="N17" s="15" t="s">
        <v>155</v>
      </c>
      <c r="O17" s="15" t="s">
        <v>144</v>
      </c>
      <c r="P17" s="15" t="s">
        <v>156</v>
      </c>
      <c r="Q17" s="15" t="s">
        <v>157</v>
      </c>
      <c r="R17" s="15" t="s">
        <v>158</v>
      </c>
      <c r="S17" s="15" t="s">
        <v>159</v>
      </c>
      <c r="T17" s="15" t="s">
        <v>160</v>
      </c>
      <c r="U17" s="15" t="s">
        <v>161</v>
      </c>
    </row>
    <row r="18" spans="1:21">
      <c r="A18" s="25" t="s">
        <v>24</v>
      </c>
      <c r="B18" s="27">
        <v>9565.7208005906778</v>
      </c>
      <c r="C18" s="29">
        <v>85.727999999999994</v>
      </c>
      <c r="D18" s="32">
        <v>8.1233333333333324E-2</v>
      </c>
      <c r="E18" s="34">
        <v>2.5313351092767244</v>
      </c>
      <c r="F18" s="36">
        <v>291.55316804791448</v>
      </c>
      <c r="G18" s="36">
        <v>3.3486080000000005</v>
      </c>
      <c r="H18" s="31">
        <v>20227851</v>
      </c>
      <c r="I18" s="31">
        <v>0</v>
      </c>
      <c r="J18" s="31">
        <v>0</v>
      </c>
      <c r="K18" s="31">
        <v>0</v>
      </c>
      <c r="M18" t="s">
        <v>162</v>
      </c>
      <c r="N18">
        <v>0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</row>
    <row r="19" spans="1:21">
      <c r="A19" s="25" t="s">
        <v>25</v>
      </c>
      <c r="B19" s="27">
        <v>10071.737219725404</v>
      </c>
      <c r="C19" s="29">
        <v>86.621000000000009</v>
      </c>
      <c r="D19" s="32">
        <v>7.9500000000000001E-2</v>
      </c>
      <c r="E19" s="34">
        <v>2.5291855735986428</v>
      </c>
      <c r="F19" s="36">
        <v>364.19892562156156</v>
      </c>
      <c r="G19" s="36">
        <v>0.66972160000000014</v>
      </c>
      <c r="H19" s="31">
        <v>24753469</v>
      </c>
      <c r="I19" s="31">
        <v>0</v>
      </c>
      <c r="J19" s="31">
        <v>0</v>
      </c>
      <c r="K19" s="31">
        <v>0</v>
      </c>
      <c r="M19" t="s">
        <v>2</v>
      </c>
      <c r="N19">
        <v>99.449634843522901</v>
      </c>
      <c r="O19">
        <v>2.0032665828566603</v>
      </c>
      <c r="P19">
        <v>49.643734735347913</v>
      </c>
      <c r="Q19">
        <v>7.1810595200846686E-57</v>
      </c>
      <c r="R19">
        <v>95.455234726609092</v>
      </c>
      <c r="S19">
        <v>103.44403496043671</v>
      </c>
      <c r="T19">
        <v>95.455234726609092</v>
      </c>
      <c r="U19">
        <v>103.44403496043671</v>
      </c>
    </row>
    <row r="20" spans="1:21">
      <c r="A20" s="25" t="s">
        <v>26</v>
      </c>
      <c r="B20" s="27">
        <v>8942.3545376504226</v>
      </c>
      <c r="C20" s="29">
        <v>83.048999999999992</v>
      </c>
      <c r="D20" s="32">
        <v>7.9766666666666666E-2</v>
      </c>
      <c r="E20" s="34">
        <v>2.5377874982093838</v>
      </c>
      <c r="F20" s="36">
        <v>163.88951652970272</v>
      </c>
      <c r="G20" s="36">
        <v>0.13394432000000003</v>
      </c>
      <c r="H20" s="31">
        <v>29664316</v>
      </c>
      <c r="I20" s="31">
        <v>0</v>
      </c>
      <c r="J20" s="31">
        <v>0</v>
      </c>
      <c r="K20" s="31">
        <v>0</v>
      </c>
      <c r="M20" t="s">
        <v>3</v>
      </c>
      <c r="N20">
        <v>2509.5075134324561</v>
      </c>
      <c r="O20">
        <v>1556.1841433712573</v>
      </c>
      <c r="P20">
        <v>1.6126031897458843</v>
      </c>
      <c r="Q20">
        <v>0.11126726716593348</v>
      </c>
      <c r="R20">
        <v>-593.43553838919024</v>
      </c>
      <c r="S20">
        <v>5612.4505652541029</v>
      </c>
      <c r="T20">
        <v>-593.43553838919024</v>
      </c>
      <c r="U20">
        <v>5612.4505652541029</v>
      </c>
    </row>
    <row r="21" spans="1:21">
      <c r="A21" s="25" t="s">
        <v>27</v>
      </c>
      <c r="B21" s="27">
        <v>9573.4378827510245</v>
      </c>
      <c r="C21" s="29">
        <v>82.156000000000006</v>
      </c>
      <c r="D21" s="32">
        <v>8.0033333333333345E-2</v>
      </c>
      <c r="E21" s="34">
        <v>2.5461350356779899</v>
      </c>
      <c r="F21" s="36">
        <v>73.750282438366227</v>
      </c>
      <c r="G21" s="36">
        <v>2.6788864000000009E-2</v>
      </c>
      <c r="H21" s="31">
        <v>32909304</v>
      </c>
      <c r="I21" s="31">
        <v>0</v>
      </c>
      <c r="J21" s="31">
        <v>0</v>
      </c>
      <c r="K21" s="31">
        <v>0</v>
      </c>
      <c r="M21" t="s">
        <v>4</v>
      </c>
      <c r="N21">
        <v>-363.49120100687315</v>
      </c>
      <c r="O21">
        <v>126.92150184619472</v>
      </c>
      <c r="P21">
        <v>-2.8639056087388326</v>
      </c>
      <c r="Q21">
        <v>5.4981809643007886E-3</v>
      </c>
      <c r="R21">
        <v>-616.56548785009954</v>
      </c>
      <c r="S21">
        <v>-110.41691416364674</v>
      </c>
      <c r="T21">
        <v>-616.56548785009954</v>
      </c>
      <c r="U21">
        <v>-110.41691416364674</v>
      </c>
    </row>
    <row r="22" spans="1:21">
      <c r="A22" s="25" t="s">
        <v>28</v>
      </c>
      <c r="B22" s="27">
        <v>10693.517229414036</v>
      </c>
      <c r="C22" s="29">
        <v>85.727999999999994</v>
      </c>
      <c r="D22" s="32">
        <v>8.0299999999999996E-2</v>
      </c>
      <c r="E22" s="34">
        <v>2.5294799933425858</v>
      </c>
      <c r="F22" s="36">
        <v>33.187627097264802</v>
      </c>
      <c r="G22" s="36">
        <v>456.00535777279998</v>
      </c>
      <c r="H22" s="31">
        <v>26074093</v>
      </c>
      <c r="I22" s="31">
        <v>0</v>
      </c>
      <c r="J22" s="31">
        <v>0</v>
      </c>
      <c r="K22" s="31">
        <v>0</v>
      </c>
      <c r="M22" t="s">
        <v>116</v>
      </c>
      <c r="N22">
        <v>3.0123822250259864</v>
      </c>
      <c r="O22">
        <v>0.23305381061025873</v>
      </c>
      <c r="P22">
        <v>12.925693929388963</v>
      </c>
      <c r="Q22">
        <v>2.4866501312059074E-20</v>
      </c>
      <c r="R22">
        <v>2.5476861250085103</v>
      </c>
      <c r="S22">
        <v>3.4770783250434625</v>
      </c>
      <c r="T22">
        <v>2.5476861250085103</v>
      </c>
      <c r="U22">
        <v>3.4770783250434625</v>
      </c>
    </row>
    <row r="23" spans="1:21">
      <c r="A23" s="25" t="s">
        <v>29</v>
      </c>
      <c r="B23" s="27">
        <v>9541.5418258574009</v>
      </c>
      <c r="C23" s="29">
        <v>87.513999999999996</v>
      </c>
      <c r="D23" s="32">
        <v>8.2199999999999995E-2</v>
      </c>
      <c r="E23" s="34">
        <v>2.5312779665406584</v>
      </c>
      <c r="F23" s="36">
        <v>14.934432193769162</v>
      </c>
      <c r="G23" s="36">
        <v>141.20107155456</v>
      </c>
      <c r="H23" s="31">
        <v>19371713</v>
      </c>
      <c r="I23" s="31">
        <v>0</v>
      </c>
      <c r="J23" s="31">
        <v>0</v>
      </c>
      <c r="K23" s="31">
        <v>0</v>
      </c>
      <c r="M23" t="s">
        <v>118</v>
      </c>
      <c r="N23">
        <v>4.3375645396380476</v>
      </c>
      <c r="O23">
        <v>0.42581553575845871</v>
      </c>
      <c r="P23">
        <v>10.18648728236751</v>
      </c>
      <c r="Q23">
        <v>1.5724680026361016E-15</v>
      </c>
      <c r="R23">
        <v>3.4885124761868367</v>
      </c>
      <c r="S23">
        <v>5.1866166030892584</v>
      </c>
      <c r="T23">
        <v>3.4885124761868367</v>
      </c>
      <c r="U23">
        <v>5.1866166030892584</v>
      </c>
    </row>
    <row r="24" spans="1:21">
      <c r="A24" s="25" t="s">
        <v>30</v>
      </c>
      <c r="B24" s="27">
        <v>8918.6118241485747</v>
      </c>
      <c r="C24" s="29">
        <v>86.621000000000009</v>
      </c>
      <c r="D24" s="32">
        <v>8.4100000000000008E-2</v>
      </c>
      <c r="E24" s="34">
        <v>2.5282692806871707</v>
      </c>
      <c r="F24" s="36">
        <v>6.720494487196123</v>
      </c>
      <c r="G24" s="36">
        <v>38.240214310912002</v>
      </c>
      <c r="H24" s="31">
        <v>11235039</v>
      </c>
      <c r="I24" s="31">
        <v>0</v>
      </c>
      <c r="J24" s="31">
        <v>0</v>
      </c>
      <c r="K24" s="31">
        <v>0</v>
      </c>
      <c r="M24" t="s">
        <v>7</v>
      </c>
      <c r="N24">
        <v>3.8566409124361765E-5</v>
      </c>
      <c r="O24">
        <v>5.3048187674800648E-6</v>
      </c>
      <c r="P24">
        <v>7.27007100803971</v>
      </c>
      <c r="Q24">
        <v>3.7446249678892104E-10</v>
      </c>
      <c r="R24">
        <v>2.7988900925321877E-5</v>
      </c>
      <c r="S24">
        <v>4.9143917323401654E-5</v>
      </c>
      <c r="T24">
        <v>2.7988900925321877E-5</v>
      </c>
      <c r="U24">
        <v>4.9143917323401654E-5</v>
      </c>
    </row>
    <row r="25" spans="1:21">
      <c r="A25" s="25" t="s">
        <v>31</v>
      </c>
      <c r="B25" s="27">
        <v>9411.1976462026996</v>
      </c>
      <c r="C25" s="29">
        <v>86.621000000000009</v>
      </c>
      <c r="D25" s="32">
        <v>8.5999999999999993E-2</v>
      </c>
      <c r="E25" s="34">
        <v>2.5331927802132443</v>
      </c>
      <c r="F25" s="36">
        <v>3.0242225192382555</v>
      </c>
      <c r="G25" s="36">
        <v>7.6480428621824004</v>
      </c>
      <c r="H25" s="31">
        <v>9492426</v>
      </c>
      <c r="I25" s="31">
        <v>1</v>
      </c>
      <c r="J25" s="31">
        <v>0</v>
      </c>
      <c r="K25" s="31">
        <v>0</v>
      </c>
      <c r="M25" t="s">
        <v>119</v>
      </c>
      <c r="N25">
        <v>1080.8890547463302</v>
      </c>
      <c r="O25">
        <v>144.60776206567184</v>
      </c>
      <c r="P25">
        <v>7.4746268063775005</v>
      </c>
      <c r="Q25">
        <v>1.5704719286678884E-10</v>
      </c>
      <c r="R25">
        <v>792.5493666364855</v>
      </c>
      <c r="S25">
        <v>1369.2287428561749</v>
      </c>
      <c r="T25">
        <v>792.5493666364855</v>
      </c>
      <c r="U25">
        <v>1369.2287428561749</v>
      </c>
    </row>
    <row r="26" spans="1:21">
      <c r="A26" s="25" t="s">
        <v>32</v>
      </c>
      <c r="B26" s="27">
        <v>7158.9515684621829</v>
      </c>
      <c r="C26" s="29">
        <v>83.941999999999993</v>
      </c>
      <c r="D26" s="32">
        <v>8.9433333333333337E-2</v>
      </c>
      <c r="E26" s="34">
        <v>2.5935819935631654</v>
      </c>
      <c r="F26" s="36">
        <v>1.3609001336572151</v>
      </c>
      <c r="G26" s="36">
        <v>1.5296085724364801</v>
      </c>
      <c r="H26" s="31">
        <v>8718968</v>
      </c>
      <c r="I26" s="31">
        <v>0</v>
      </c>
      <c r="J26" s="31">
        <v>1</v>
      </c>
      <c r="K26" s="31">
        <v>0</v>
      </c>
      <c r="M26" t="s">
        <v>120</v>
      </c>
      <c r="N26">
        <v>-580.9304413600463</v>
      </c>
      <c r="O26">
        <v>138.90824528617043</v>
      </c>
      <c r="P26">
        <v>-4.182116332714795</v>
      </c>
      <c r="Q26">
        <v>8.1323622924542251E-5</v>
      </c>
      <c r="R26">
        <v>-857.90561578747929</v>
      </c>
      <c r="S26">
        <v>-303.95526693261326</v>
      </c>
      <c r="T26">
        <v>-857.90561578747929</v>
      </c>
      <c r="U26">
        <v>-303.95526693261326</v>
      </c>
    </row>
    <row r="27" spans="1:21" ht="15" thickBot="1">
      <c r="A27" s="25" t="s">
        <v>33</v>
      </c>
      <c r="B27" s="27">
        <v>7400.1631291114363</v>
      </c>
      <c r="C27" s="29">
        <v>89.3</v>
      </c>
      <c r="D27" s="32">
        <v>9.2866666666666667E-2</v>
      </c>
      <c r="E27" s="34">
        <v>2.6277050134893387</v>
      </c>
      <c r="F27" s="36">
        <v>0.6124050601457468</v>
      </c>
      <c r="G27" s="36">
        <v>0.30592171448729605</v>
      </c>
      <c r="H27" s="31">
        <v>10826748</v>
      </c>
      <c r="I27" s="31">
        <v>0</v>
      </c>
      <c r="J27" s="31">
        <v>0</v>
      </c>
      <c r="K27" s="31">
        <v>1</v>
      </c>
      <c r="M27" s="14" t="s">
        <v>121</v>
      </c>
      <c r="N27" s="14">
        <v>-1137.8571021642861</v>
      </c>
      <c r="O27" s="14">
        <v>137.26279399476127</v>
      </c>
      <c r="P27" s="14">
        <v>-8.2896250983184352</v>
      </c>
      <c r="Q27" s="14">
        <v>4.8545527691595646E-12</v>
      </c>
      <c r="R27" s="14">
        <v>-1411.5513399021008</v>
      </c>
      <c r="S27" s="14">
        <v>-864.16286442647129</v>
      </c>
      <c r="T27" s="14">
        <v>-1411.5513399021008</v>
      </c>
      <c r="U27" s="14">
        <v>-864.16286442647129</v>
      </c>
    </row>
    <row r="28" spans="1:21">
      <c r="A28" s="25" t="s">
        <v>34</v>
      </c>
      <c r="B28" s="27">
        <v>8211.5759344522303</v>
      </c>
      <c r="C28" s="29">
        <v>87.513999999999996</v>
      </c>
      <c r="D28" s="32">
        <v>9.6300000000000011E-2</v>
      </c>
      <c r="E28" s="34">
        <v>2.6258563154727987</v>
      </c>
      <c r="F28" s="36">
        <v>0.27558227706558608</v>
      </c>
      <c r="G28" s="36">
        <v>6.1184342897459214E-2</v>
      </c>
      <c r="H28" s="31">
        <v>14911318</v>
      </c>
      <c r="I28" s="31">
        <v>0</v>
      </c>
      <c r="J28" s="31">
        <v>0</v>
      </c>
      <c r="K28" s="31">
        <v>0</v>
      </c>
    </row>
    <row r="29" spans="1:21">
      <c r="A29" s="25" t="s">
        <v>35</v>
      </c>
      <c r="B29" s="27">
        <v>9189.7417877875305</v>
      </c>
      <c r="C29" s="29">
        <v>89.3</v>
      </c>
      <c r="D29" s="32">
        <v>9.9000000000000005E-2</v>
      </c>
      <c r="E29" s="34">
        <v>2.624744800627747</v>
      </c>
      <c r="F29" s="36">
        <v>0.12401202467951374</v>
      </c>
      <c r="G29" s="36">
        <v>1.2236868579491843E-2</v>
      </c>
      <c r="H29" s="31">
        <v>15389927</v>
      </c>
      <c r="I29" s="31">
        <v>0</v>
      </c>
      <c r="J29" s="31">
        <v>0</v>
      </c>
      <c r="K29" s="31">
        <v>0</v>
      </c>
    </row>
    <row r="30" spans="1:21">
      <c r="A30" s="25" t="s">
        <v>36</v>
      </c>
      <c r="B30" s="27">
        <v>8308.1693608549467</v>
      </c>
      <c r="C30" s="29">
        <v>84.834999999999994</v>
      </c>
      <c r="D30" s="32">
        <v>0.1017</v>
      </c>
      <c r="E30" s="34">
        <v>2.3996161216186511</v>
      </c>
      <c r="F30" s="36">
        <v>5.5805411105781182E-2</v>
      </c>
      <c r="G30" s="36">
        <v>2.4473737158983689E-3</v>
      </c>
      <c r="H30" s="31">
        <v>21381254</v>
      </c>
      <c r="I30" s="31">
        <v>0</v>
      </c>
      <c r="J30" s="31">
        <v>0</v>
      </c>
      <c r="K30" s="31">
        <v>0</v>
      </c>
    </row>
    <row r="31" spans="1:21">
      <c r="A31" s="25" t="s">
        <v>37</v>
      </c>
      <c r="B31" s="27">
        <v>9513.1883058752373</v>
      </c>
      <c r="C31" s="29">
        <v>89.3</v>
      </c>
      <c r="D31" s="32">
        <v>0.10439999999999999</v>
      </c>
      <c r="E31" s="34">
        <v>2.6237562156317673</v>
      </c>
      <c r="F31" s="36">
        <v>2.5112434997601532E-2</v>
      </c>
      <c r="G31" s="36">
        <v>4.8947474317967378E-4</v>
      </c>
      <c r="H31" s="31">
        <v>23884760</v>
      </c>
      <c r="I31" s="31">
        <v>0</v>
      </c>
      <c r="J31" s="31">
        <v>0</v>
      </c>
      <c r="K31" s="31">
        <v>0</v>
      </c>
    </row>
    <row r="32" spans="1:21">
      <c r="A32" s="25" t="s">
        <v>38</v>
      </c>
      <c r="B32" s="27">
        <v>8325.1813644565336</v>
      </c>
      <c r="C32" s="29">
        <v>83.941999999999993</v>
      </c>
      <c r="D32" s="32">
        <v>0.10736666666666667</v>
      </c>
      <c r="E32" s="34">
        <v>2.6259841846788996</v>
      </c>
      <c r="F32" s="36">
        <v>1.1300595748920689E-2</v>
      </c>
      <c r="G32" s="36">
        <v>9.7894948635934761E-5</v>
      </c>
      <c r="H32" s="31">
        <v>29812766</v>
      </c>
      <c r="I32" s="31">
        <v>0</v>
      </c>
      <c r="J32" s="31">
        <v>0</v>
      </c>
      <c r="K32" s="31">
        <v>0</v>
      </c>
    </row>
    <row r="33" spans="1:11">
      <c r="A33" s="25" t="s">
        <v>39</v>
      </c>
      <c r="B33" s="27">
        <v>9366.3365839547496</v>
      </c>
      <c r="C33" s="29">
        <v>88.406999999999982</v>
      </c>
      <c r="D33" s="32">
        <v>0.11033333333333334</v>
      </c>
      <c r="E33" s="34">
        <v>2.6340854295714031</v>
      </c>
      <c r="F33" s="36">
        <v>5.0852680870143102E-3</v>
      </c>
      <c r="G33" s="36">
        <v>1.9578989727186953E-5</v>
      </c>
      <c r="H33" s="31">
        <v>32687252</v>
      </c>
      <c r="I33" s="31">
        <v>0</v>
      </c>
      <c r="J33" s="31">
        <v>0</v>
      </c>
      <c r="K33" s="31">
        <v>0</v>
      </c>
    </row>
    <row r="34" spans="1:11">
      <c r="A34" s="25" t="s">
        <v>40</v>
      </c>
      <c r="B34" s="27">
        <v>8089.383137780037</v>
      </c>
      <c r="C34" s="29">
        <v>80.37</v>
      </c>
      <c r="D34" s="32">
        <v>0.1133</v>
      </c>
      <c r="E34" s="34">
        <v>2.6224476811929418</v>
      </c>
      <c r="F34" s="36">
        <v>2.2883706391564397E-3</v>
      </c>
      <c r="G34" s="36">
        <v>3.9157979454373912E-6</v>
      </c>
      <c r="H34" s="31">
        <v>25223088</v>
      </c>
      <c r="I34" s="31">
        <v>0</v>
      </c>
      <c r="J34" s="31">
        <v>0</v>
      </c>
      <c r="K34" s="31">
        <v>0</v>
      </c>
    </row>
    <row r="35" spans="1:11">
      <c r="A35" s="25" t="s">
        <v>41</v>
      </c>
      <c r="B35" s="27">
        <v>8665.2504053006232</v>
      </c>
      <c r="C35" s="29">
        <v>85.727999999999994</v>
      </c>
      <c r="D35" s="32">
        <v>0.12189999999999999</v>
      </c>
      <c r="E35" s="34">
        <v>2.6226386642974928</v>
      </c>
      <c r="F35" s="36">
        <v>1.0297667876203978E-3</v>
      </c>
      <c r="G35" s="36">
        <v>7.831595890874783E-7</v>
      </c>
      <c r="H35" s="31">
        <v>18243759</v>
      </c>
      <c r="I35" s="31">
        <v>0</v>
      </c>
      <c r="J35" s="31">
        <v>0</v>
      </c>
      <c r="K35" s="31">
        <v>0</v>
      </c>
    </row>
    <row r="36" spans="1:11">
      <c r="A36" s="25" t="s">
        <v>42</v>
      </c>
      <c r="B36" s="27">
        <v>7405.3060301096912</v>
      </c>
      <c r="C36" s="29">
        <v>82.156000000000006</v>
      </c>
      <c r="D36" s="32">
        <v>0.1305</v>
      </c>
      <c r="E36" s="34">
        <v>2.6211385452060805</v>
      </c>
      <c r="F36" s="36">
        <v>4.6339505442917901E-4</v>
      </c>
      <c r="G36" s="36">
        <v>1.5663191781749568E-7</v>
      </c>
      <c r="H36" s="31">
        <v>9742240</v>
      </c>
      <c r="I36" s="31">
        <v>0</v>
      </c>
      <c r="J36" s="31">
        <v>0</v>
      </c>
      <c r="K36" s="31">
        <v>0</v>
      </c>
    </row>
    <row r="37" spans="1:11">
      <c r="A37" s="25" t="s">
        <v>43</v>
      </c>
      <c r="B37" s="27">
        <v>9539.362917646371</v>
      </c>
      <c r="C37" s="29">
        <v>87.513999999999996</v>
      </c>
      <c r="D37" s="32">
        <v>0.1391</v>
      </c>
      <c r="E37" s="34">
        <v>2.6224524425434073</v>
      </c>
      <c r="F37" s="36">
        <v>2.0852777449313056E-4</v>
      </c>
      <c r="G37" s="36">
        <v>3.1326383563499135E-8</v>
      </c>
      <c r="H37" s="31">
        <v>8329411</v>
      </c>
      <c r="I37" s="31">
        <v>1</v>
      </c>
      <c r="J37" s="31">
        <v>0</v>
      </c>
      <c r="K37" s="31">
        <v>0</v>
      </c>
    </row>
    <row r="38" spans="1:11">
      <c r="A38" s="25" t="s">
        <v>44</v>
      </c>
      <c r="B38" s="27">
        <v>7945.5663447953266</v>
      </c>
      <c r="C38" s="29">
        <v>80.37</v>
      </c>
      <c r="D38" s="32">
        <v>0.15060000000000001</v>
      </c>
      <c r="E38" s="34">
        <v>2.6828528730004031</v>
      </c>
      <c r="F38" s="36">
        <v>9.3837498521908761E-5</v>
      </c>
      <c r="G38" s="36">
        <v>45.000000006265275</v>
      </c>
      <c r="H38" s="31">
        <v>7414367</v>
      </c>
      <c r="I38" s="31">
        <v>0</v>
      </c>
      <c r="J38" s="31">
        <v>1</v>
      </c>
      <c r="K38" s="31">
        <v>0</v>
      </c>
    </row>
    <row r="39" spans="1:11">
      <c r="A39" s="25" t="s">
        <v>45</v>
      </c>
      <c r="B39" s="27">
        <v>9085.1071171915264</v>
      </c>
      <c r="C39" s="29">
        <v>87.513999999999996</v>
      </c>
      <c r="D39" s="32">
        <v>0.16210000000000002</v>
      </c>
      <c r="E39" s="34">
        <v>2.7416845153674445</v>
      </c>
      <c r="F39" s="36">
        <v>4.2226874334858941E-5</v>
      </c>
      <c r="G39" s="36">
        <v>340.00000000125306</v>
      </c>
      <c r="H39" s="31">
        <v>9094284</v>
      </c>
      <c r="I39" s="31">
        <v>0</v>
      </c>
      <c r="J39" s="31">
        <v>0</v>
      </c>
      <c r="K39" s="31">
        <v>1</v>
      </c>
    </row>
    <row r="40" spans="1:11">
      <c r="A40" s="25" t="s">
        <v>46</v>
      </c>
      <c r="B40" s="27">
        <v>9490.5397163997422</v>
      </c>
      <c r="C40" s="29">
        <v>83.048999999999992</v>
      </c>
      <c r="D40" s="32">
        <v>0.1736</v>
      </c>
      <c r="E40" s="34">
        <v>2.7401007183117074</v>
      </c>
      <c r="F40" s="36">
        <v>1.9002093450686522E-5</v>
      </c>
      <c r="G40" s="36">
        <v>301.00000000025062</v>
      </c>
      <c r="H40" s="31">
        <v>11744548</v>
      </c>
      <c r="I40" s="31">
        <v>0</v>
      </c>
      <c r="J40" s="31">
        <v>0</v>
      </c>
      <c r="K40" s="31">
        <v>0</v>
      </c>
    </row>
    <row r="41" spans="1:11">
      <c r="A41" s="25" t="s">
        <v>47</v>
      </c>
      <c r="B41" s="27">
        <v>8699.5229594778684</v>
      </c>
      <c r="C41" s="29">
        <v>85.727999999999994</v>
      </c>
      <c r="D41" s="32">
        <v>0.17546666666666666</v>
      </c>
      <c r="E41" s="34">
        <v>2.7425826287470478</v>
      </c>
      <c r="F41" s="36">
        <v>8.5509420528089345E-6</v>
      </c>
      <c r="G41" s="36">
        <v>60.200000000050125</v>
      </c>
      <c r="H41" s="31">
        <v>15968541</v>
      </c>
      <c r="I41" s="31">
        <v>0</v>
      </c>
      <c r="J41" s="31">
        <v>0</v>
      </c>
      <c r="K41" s="31">
        <v>0</v>
      </c>
    </row>
    <row r="42" spans="1:11">
      <c r="A42" s="25" t="s">
        <v>48</v>
      </c>
      <c r="B42" s="27">
        <v>8792.2906176693195</v>
      </c>
      <c r="C42" s="29">
        <v>81.263000000000005</v>
      </c>
      <c r="D42" s="32">
        <v>0.17733333333333334</v>
      </c>
      <c r="E42" s="34">
        <v>2.7434903829197506</v>
      </c>
      <c r="F42" s="36">
        <v>120.00000384792392</v>
      </c>
      <c r="G42" s="36">
        <v>12.040000000010025</v>
      </c>
      <c r="H42" s="31">
        <v>19606331</v>
      </c>
      <c r="I42" s="31">
        <v>0</v>
      </c>
      <c r="J42" s="31">
        <v>0</v>
      </c>
      <c r="K42" s="31">
        <v>0</v>
      </c>
    </row>
    <row r="43" spans="1:11">
      <c r="A43" s="25" t="s">
        <v>49</v>
      </c>
      <c r="B43" s="27">
        <v>8994.9543934693083</v>
      </c>
      <c r="C43" s="29">
        <v>80.37</v>
      </c>
      <c r="D43" s="32">
        <v>0.17920000000000003</v>
      </c>
      <c r="E43" s="34">
        <v>2.8936413875605242</v>
      </c>
      <c r="F43" s="36">
        <v>254.00000173156576</v>
      </c>
      <c r="G43" s="36">
        <v>2.408000000002005</v>
      </c>
      <c r="H43" s="31">
        <v>22633462</v>
      </c>
      <c r="I43" s="31">
        <v>0</v>
      </c>
      <c r="J43" s="31">
        <v>0</v>
      </c>
      <c r="K43" s="31">
        <v>0</v>
      </c>
    </row>
    <row r="44" spans="1:11">
      <c r="A44" s="25" t="s">
        <v>50</v>
      </c>
      <c r="B44" s="27">
        <v>8770.9068437400219</v>
      </c>
      <c r="C44" s="29">
        <v>81.263000000000005</v>
      </c>
      <c r="D44" s="32">
        <v>0.17923333333333336</v>
      </c>
      <c r="E44" s="34">
        <v>3.0805093632061933</v>
      </c>
      <c r="F44" s="36">
        <v>214.30000077920459</v>
      </c>
      <c r="G44" s="36">
        <v>0.48160000000040104</v>
      </c>
      <c r="H44" s="31">
        <v>28385183</v>
      </c>
      <c r="I44" s="31">
        <v>0</v>
      </c>
      <c r="J44" s="31">
        <v>0</v>
      </c>
      <c r="K44" s="31">
        <v>0</v>
      </c>
    </row>
    <row r="45" spans="1:11">
      <c r="A45" s="25" t="s">
        <v>51</v>
      </c>
      <c r="B45" s="27">
        <v>9971.9914746206068</v>
      </c>
      <c r="C45" s="29">
        <v>88.406999999999982</v>
      </c>
      <c r="D45" s="32">
        <v>0.17926666666666666</v>
      </c>
      <c r="E45" s="34">
        <v>3.0884498781150138</v>
      </c>
      <c r="F45" s="36">
        <v>296.4350003506421</v>
      </c>
      <c r="G45" s="36">
        <v>9.6320000000080216E-2</v>
      </c>
      <c r="H45" s="31">
        <v>31445371</v>
      </c>
      <c r="I45" s="31">
        <v>0</v>
      </c>
      <c r="J45" s="31">
        <v>0</v>
      </c>
      <c r="K45" s="31">
        <v>0</v>
      </c>
    </row>
    <row r="46" spans="1:11">
      <c r="A46" s="25" t="s">
        <v>52</v>
      </c>
      <c r="B46" s="27">
        <v>8936.3871377260075</v>
      </c>
      <c r="C46" s="29">
        <v>80.37</v>
      </c>
      <c r="D46" s="32">
        <v>0.17929999999999999</v>
      </c>
      <c r="E46" s="34">
        <v>3.0782896013283154</v>
      </c>
      <c r="F46" s="36">
        <v>253.39575015778894</v>
      </c>
      <c r="G46" s="36">
        <v>1.9264000000016046E-2</v>
      </c>
      <c r="H46" s="31">
        <v>23699148</v>
      </c>
      <c r="I46" s="31">
        <v>0</v>
      </c>
      <c r="J46" s="31">
        <v>0</v>
      </c>
      <c r="K46" s="31">
        <v>0</v>
      </c>
    </row>
    <row r="47" spans="1:11">
      <c r="A47" s="25" t="s">
        <v>53</v>
      </c>
      <c r="B47" s="27">
        <v>8223.3100978062139</v>
      </c>
      <c r="C47" s="29">
        <v>80.37</v>
      </c>
      <c r="D47" s="32">
        <v>0.18230000000000002</v>
      </c>
      <c r="E47" s="34">
        <v>3.0767638709101495</v>
      </c>
      <c r="F47" s="36">
        <v>114.02808757100503</v>
      </c>
      <c r="G47" s="36">
        <v>3.8528000000032092E-3</v>
      </c>
      <c r="H47" s="31">
        <v>17998929</v>
      </c>
      <c r="I47" s="31">
        <v>0</v>
      </c>
      <c r="J47" s="31">
        <v>0</v>
      </c>
      <c r="K47" s="31">
        <v>0</v>
      </c>
    </row>
    <row r="48" spans="1:11">
      <c r="A48" s="25" t="s">
        <v>54</v>
      </c>
      <c r="B48" s="27">
        <v>8132.4280692829934</v>
      </c>
      <c r="C48" s="29">
        <v>83.048999999999992</v>
      </c>
      <c r="D48" s="32">
        <v>0.18529999999999996</v>
      </c>
      <c r="E48" s="34">
        <v>3.076809706817937</v>
      </c>
      <c r="F48" s="36">
        <v>51.312639406952265</v>
      </c>
      <c r="G48" s="36">
        <v>7.7056000000064184E-4</v>
      </c>
      <c r="H48" s="31">
        <v>9483638</v>
      </c>
      <c r="I48" s="31">
        <v>0</v>
      </c>
      <c r="J48" s="31">
        <v>0</v>
      </c>
      <c r="K48" s="31">
        <v>0</v>
      </c>
    </row>
    <row r="49" spans="1:11">
      <c r="A49" s="25" t="s">
        <v>55</v>
      </c>
      <c r="B49" s="27">
        <v>9514.9662405968447</v>
      </c>
      <c r="C49" s="29">
        <v>84.834999999999994</v>
      </c>
      <c r="D49" s="32">
        <v>0.1883</v>
      </c>
      <c r="E49" s="34">
        <v>3.0756880676664737</v>
      </c>
      <c r="F49" s="36">
        <v>23.090687733128519</v>
      </c>
      <c r="G49" s="36">
        <v>1.5411200000012837E-4</v>
      </c>
      <c r="H49" s="31">
        <v>8340977</v>
      </c>
      <c r="I49" s="31">
        <v>1</v>
      </c>
      <c r="J49" s="31">
        <v>0</v>
      </c>
      <c r="K49" s="31">
        <v>0</v>
      </c>
    </row>
    <row r="50" spans="1:11">
      <c r="A50" s="25" t="s">
        <v>56</v>
      </c>
      <c r="B50" s="27">
        <v>7272.3048186599299</v>
      </c>
      <c r="C50" s="29">
        <v>83.941999999999993</v>
      </c>
      <c r="D50" s="32">
        <v>0.19236666666666666</v>
      </c>
      <c r="E50" s="34">
        <v>3.1393698778917969</v>
      </c>
      <c r="F50" s="36">
        <v>10.390809479907833</v>
      </c>
      <c r="G50" s="36">
        <v>3.0822400000025673E-5</v>
      </c>
      <c r="H50" s="31">
        <v>7342212</v>
      </c>
      <c r="I50" s="31">
        <v>0</v>
      </c>
      <c r="J50" s="31">
        <v>1</v>
      </c>
      <c r="K50" s="31">
        <v>0</v>
      </c>
    </row>
    <row r="51" spans="1:11">
      <c r="A51" s="25" t="s">
        <v>57</v>
      </c>
      <c r="B51" s="27">
        <v>6864.9811187401237</v>
      </c>
      <c r="C51" s="29">
        <v>83.048999999999992</v>
      </c>
      <c r="D51" s="32">
        <v>0.19643333333333335</v>
      </c>
      <c r="E51" s="34">
        <v>3.2266443877973305</v>
      </c>
      <c r="F51" s="36">
        <v>4.6758642659585252</v>
      </c>
      <c r="G51" s="36">
        <v>6.164480000005135E-6</v>
      </c>
      <c r="H51" s="31">
        <v>9343326</v>
      </c>
      <c r="I51" s="31">
        <v>0</v>
      </c>
      <c r="J51" s="31">
        <v>0</v>
      </c>
      <c r="K51" s="31">
        <v>1</v>
      </c>
    </row>
    <row r="52" spans="1:11">
      <c r="A52" s="25" t="s">
        <v>58</v>
      </c>
      <c r="B52" s="27">
        <v>7966.9752783453168</v>
      </c>
      <c r="C52" s="29">
        <v>83.941999999999993</v>
      </c>
      <c r="D52" s="32">
        <v>0.20050000000000001</v>
      </c>
      <c r="E52" s="34">
        <v>3.2259298803763943</v>
      </c>
      <c r="F52" s="36">
        <v>2.1041389196813363</v>
      </c>
      <c r="G52" s="36">
        <v>1.232896000001027E-6</v>
      </c>
      <c r="H52" s="31">
        <v>12618749</v>
      </c>
      <c r="I52" s="31">
        <v>0</v>
      </c>
      <c r="J52" s="31">
        <v>0</v>
      </c>
      <c r="K52" s="31">
        <v>0</v>
      </c>
    </row>
    <row r="53" spans="1:11">
      <c r="A53" s="25" t="s">
        <v>59</v>
      </c>
      <c r="B53" s="27">
        <v>9001.9487314310063</v>
      </c>
      <c r="C53" s="29">
        <v>88.406999999999982</v>
      </c>
      <c r="D53" s="32">
        <v>0.20063333333333333</v>
      </c>
      <c r="E53" s="34">
        <v>3.2264652385689572</v>
      </c>
      <c r="F53" s="36">
        <v>0.94686251385660136</v>
      </c>
      <c r="G53" s="36">
        <v>2.4657920000020539E-7</v>
      </c>
      <c r="H53" s="31">
        <v>16150935</v>
      </c>
      <c r="I53" s="31">
        <v>0</v>
      </c>
      <c r="J53" s="31">
        <v>0</v>
      </c>
      <c r="K53" s="31">
        <v>0</v>
      </c>
    </row>
    <row r="54" spans="1:11">
      <c r="A54" s="25" t="s">
        <v>60</v>
      </c>
      <c r="B54" s="27">
        <v>8680.0947313617544</v>
      </c>
      <c r="C54" s="29">
        <v>86.621000000000009</v>
      </c>
      <c r="D54" s="32">
        <v>0.20076666666666668</v>
      </c>
      <c r="E54" s="34">
        <v>3.2234973544969172</v>
      </c>
      <c r="F54" s="36">
        <v>0.42608813123547062</v>
      </c>
      <c r="G54" s="36">
        <v>4.9315840000041079E-8</v>
      </c>
      <c r="H54" s="31">
        <v>20645468</v>
      </c>
      <c r="I54" s="31">
        <v>0</v>
      </c>
      <c r="J54" s="31">
        <v>0</v>
      </c>
      <c r="K54" s="31">
        <v>0</v>
      </c>
    </row>
    <row r="55" spans="1:11">
      <c r="A55" s="25" t="s">
        <v>61</v>
      </c>
      <c r="B55" s="27">
        <v>6890.3819169259768</v>
      </c>
      <c r="C55" s="29">
        <v>62.956499999999991</v>
      </c>
      <c r="D55" s="32">
        <v>0.2009</v>
      </c>
      <c r="E55" s="34">
        <v>3.4398633152851046</v>
      </c>
      <c r="F55" s="36">
        <v>0.1917396590559618</v>
      </c>
      <c r="G55" s="36">
        <v>9.8631680000082165E-9</v>
      </c>
      <c r="H55" s="31">
        <v>23750100</v>
      </c>
      <c r="I55" s="31">
        <v>0</v>
      </c>
      <c r="J55" s="31">
        <v>0</v>
      </c>
      <c r="K55" s="31">
        <v>0</v>
      </c>
    </row>
    <row r="56" spans="1:11">
      <c r="A56" s="25" t="s">
        <v>62</v>
      </c>
      <c r="B56" s="27">
        <v>6562.880675361117</v>
      </c>
      <c r="C56" s="29">
        <v>60.277500000000003</v>
      </c>
      <c r="D56" s="32">
        <v>0.19989999999999999</v>
      </c>
      <c r="E56" s="34">
        <v>3.4881326920969964</v>
      </c>
      <c r="F56" s="36">
        <v>8.6282846575182814E-2</v>
      </c>
      <c r="G56" s="36">
        <v>56.00000000197263</v>
      </c>
      <c r="H56" s="31">
        <v>30240939</v>
      </c>
      <c r="I56" s="31">
        <v>0</v>
      </c>
      <c r="J56" s="31">
        <v>0</v>
      </c>
      <c r="K56" s="31">
        <v>0</v>
      </c>
    </row>
    <row r="57" spans="1:11">
      <c r="A57" s="25" t="s">
        <v>63</v>
      </c>
      <c r="B57" s="27">
        <v>7622.4380619492458</v>
      </c>
      <c r="C57" s="29">
        <v>63.626249999999999</v>
      </c>
      <c r="D57" s="32">
        <v>0.19889999999999999</v>
      </c>
      <c r="E57" s="34">
        <v>3.4949194968052137</v>
      </c>
      <c r="F57" s="36">
        <v>3.8827280958832269E-2</v>
      </c>
      <c r="G57" s="36">
        <v>56.200000000394525</v>
      </c>
      <c r="H57" s="31">
        <v>33755553</v>
      </c>
      <c r="I57" s="31">
        <v>0</v>
      </c>
      <c r="J57" s="31">
        <v>0</v>
      </c>
      <c r="K57" s="31">
        <v>0</v>
      </c>
    </row>
    <row r="58" spans="1:11">
      <c r="A58" s="25" t="s">
        <v>64</v>
      </c>
      <c r="B58" s="27">
        <v>6536.3177444428684</v>
      </c>
      <c r="C58" s="29">
        <v>60.947250000000004</v>
      </c>
      <c r="D58" s="32">
        <v>0.19789999999999999</v>
      </c>
      <c r="E58" s="34">
        <v>3.4831673243976176</v>
      </c>
      <c r="F58" s="36">
        <v>1.7472276431474521E-2</v>
      </c>
      <c r="G58" s="36">
        <v>96.240000000078908</v>
      </c>
      <c r="H58" s="31">
        <v>25367179</v>
      </c>
      <c r="I58" s="31">
        <v>0</v>
      </c>
      <c r="J58" s="31">
        <v>0</v>
      </c>
      <c r="K58" s="31">
        <v>0</v>
      </c>
    </row>
    <row r="59" spans="1:11">
      <c r="A59" s="25" t="s">
        <v>65</v>
      </c>
      <c r="B59" s="27">
        <v>7175.0900960569825</v>
      </c>
      <c r="C59" s="29">
        <v>66.305249999999987</v>
      </c>
      <c r="D59" s="32">
        <v>0.19969999999999999</v>
      </c>
      <c r="E59" s="34">
        <v>3.4826790774052236</v>
      </c>
      <c r="F59" s="36">
        <v>7.8625243941635344E-3</v>
      </c>
      <c r="G59" s="36">
        <v>68.248000000015779</v>
      </c>
      <c r="H59" s="31">
        <v>19433810</v>
      </c>
      <c r="I59" s="31">
        <v>0</v>
      </c>
      <c r="J59" s="31">
        <v>0</v>
      </c>
      <c r="K59" s="31">
        <v>0</v>
      </c>
    </row>
    <row r="60" spans="1:11">
      <c r="A60" s="25" t="s">
        <v>66</v>
      </c>
      <c r="B60" s="27">
        <v>5628.4828769675187</v>
      </c>
      <c r="C60" s="29">
        <v>62.956499999999991</v>
      </c>
      <c r="D60" s="32">
        <v>0.20149999999999998</v>
      </c>
      <c r="E60" s="34">
        <v>3.4873893494623744</v>
      </c>
      <c r="F60" s="36">
        <v>3.5381359773735905E-3</v>
      </c>
      <c r="G60" s="36">
        <v>13.649600000003156</v>
      </c>
      <c r="H60" s="31">
        <v>9886409</v>
      </c>
      <c r="I60" s="31">
        <v>0</v>
      </c>
      <c r="J60" s="31">
        <v>0</v>
      </c>
      <c r="K60" s="31">
        <v>0</v>
      </c>
    </row>
    <row r="61" spans="1:11">
      <c r="A61" s="25" t="s">
        <v>67</v>
      </c>
      <c r="B61" s="27">
        <v>6647.5615685776756</v>
      </c>
      <c r="C61" s="29">
        <v>62.286749999999998</v>
      </c>
      <c r="D61" s="32">
        <v>0.20329999999999998</v>
      </c>
      <c r="E61" s="34">
        <v>3.848208641884773</v>
      </c>
      <c r="F61" s="36">
        <v>1.5921611898181158E-3</v>
      </c>
      <c r="G61" s="36">
        <v>2.7299200000006314</v>
      </c>
      <c r="H61" s="31">
        <v>8632178</v>
      </c>
      <c r="I61" s="31">
        <v>1</v>
      </c>
      <c r="J61" s="31">
        <v>0</v>
      </c>
      <c r="K61" s="31">
        <v>0</v>
      </c>
    </row>
    <row r="62" spans="1:11">
      <c r="A62" s="25" t="s">
        <v>68</v>
      </c>
      <c r="B62" s="27">
        <v>4739.6938907763806</v>
      </c>
      <c r="C62" s="29">
        <v>60.277500000000003</v>
      </c>
      <c r="D62" s="32">
        <v>0.20649999999999999</v>
      </c>
      <c r="E62" s="34">
        <v>3.844222914010218</v>
      </c>
      <c r="F62" s="36">
        <v>7.164725354181521E-4</v>
      </c>
      <c r="G62" s="36">
        <v>0.54598400000012626</v>
      </c>
      <c r="H62" s="31">
        <v>7467511</v>
      </c>
      <c r="I62" s="31">
        <v>0</v>
      </c>
      <c r="J62" s="31">
        <v>1</v>
      </c>
      <c r="K62" s="31">
        <v>0</v>
      </c>
    </row>
    <row r="63" spans="1:11">
      <c r="A63" s="25" t="s">
        <v>69</v>
      </c>
      <c r="B63" s="27">
        <v>4728.320245951275</v>
      </c>
      <c r="C63" s="29">
        <v>66.305249999999987</v>
      </c>
      <c r="D63" s="32">
        <v>0.2097</v>
      </c>
      <c r="E63" s="34">
        <v>3.843451239311404</v>
      </c>
      <c r="F63" s="36">
        <v>3.2241264093816843E-4</v>
      </c>
      <c r="G63" s="36">
        <v>0.10919680000002525</v>
      </c>
      <c r="H63" s="31">
        <v>9483634</v>
      </c>
      <c r="I63" s="31">
        <v>0</v>
      </c>
      <c r="J63" s="31">
        <v>0</v>
      </c>
      <c r="K63" s="31">
        <v>1</v>
      </c>
    </row>
    <row r="64" spans="1:11">
      <c r="A64" s="25" t="s">
        <v>70</v>
      </c>
      <c r="B64" s="27">
        <v>5904.3773362591373</v>
      </c>
      <c r="C64" s="29">
        <v>60.947250000000004</v>
      </c>
      <c r="D64" s="32">
        <v>0.21289999999999998</v>
      </c>
      <c r="E64" s="34">
        <v>3.8433849765874943</v>
      </c>
      <c r="F64" s="36">
        <v>1.450856884221758E-4</v>
      </c>
      <c r="G64" s="36">
        <v>2.1839360000005054E-2</v>
      </c>
      <c r="H64" s="31">
        <v>12707868</v>
      </c>
      <c r="I64" s="31">
        <v>0</v>
      </c>
      <c r="J64" s="31">
        <v>0</v>
      </c>
      <c r="K64" s="31">
        <v>0</v>
      </c>
    </row>
    <row r="65" spans="1:11">
      <c r="A65" s="25" t="s">
        <v>71</v>
      </c>
      <c r="B65" s="27">
        <v>6187.5344288785982</v>
      </c>
      <c r="C65" s="29">
        <v>62.956499999999991</v>
      </c>
      <c r="D65" s="32">
        <v>0.21156666666666665</v>
      </c>
      <c r="E65" s="34">
        <v>3.8555279884487219</v>
      </c>
      <c r="F65" s="36">
        <v>6.5288559789979117E-5</v>
      </c>
      <c r="G65" s="36">
        <v>4.3678720000010106E-3</v>
      </c>
      <c r="H65" s="31">
        <v>17800316</v>
      </c>
      <c r="I65" s="31">
        <v>0</v>
      </c>
      <c r="J65" s="31">
        <v>0</v>
      </c>
      <c r="K65" s="31">
        <v>0</v>
      </c>
    </row>
    <row r="66" spans="1:11">
      <c r="A66" s="25" t="s">
        <v>72</v>
      </c>
      <c r="B66" s="27">
        <v>6421.8790775392745</v>
      </c>
      <c r="C66" s="29">
        <v>66.974999999999994</v>
      </c>
      <c r="D66" s="32">
        <v>0.21023333333333333</v>
      </c>
      <c r="E66" s="34">
        <v>3.7414263145480082</v>
      </c>
      <c r="F66" s="36">
        <v>2.9379851905490603E-5</v>
      </c>
      <c r="G66" s="36">
        <v>8.7357440000020213E-4</v>
      </c>
      <c r="H66" s="31">
        <v>20727657</v>
      </c>
      <c r="I66" s="31">
        <v>0</v>
      </c>
      <c r="J66" s="31">
        <v>0</v>
      </c>
      <c r="K66" s="31">
        <v>0</v>
      </c>
    </row>
    <row r="67" spans="1:11">
      <c r="A67" s="25" t="s">
        <v>73</v>
      </c>
      <c r="B67" s="27">
        <v>6603.1397516231755</v>
      </c>
      <c r="C67" s="29">
        <v>62.956499999999991</v>
      </c>
      <c r="D67" s="32">
        <v>0.2089</v>
      </c>
      <c r="E67" s="34">
        <v>3.5464829638614606</v>
      </c>
      <c r="F67" s="36">
        <v>1.3220933357470771E-5</v>
      </c>
      <c r="G67" s="36">
        <v>1.7471488000004044E-4</v>
      </c>
      <c r="H67" s="31">
        <v>26432909</v>
      </c>
      <c r="I67" s="31">
        <v>0</v>
      </c>
      <c r="J67" s="31">
        <v>0</v>
      </c>
      <c r="K67" s="31">
        <v>0</v>
      </c>
    </row>
    <row r="68" spans="1:11">
      <c r="A68" s="25" t="s">
        <v>74</v>
      </c>
      <c r="B68" s="27">
        <v>6861.7473449870276</v>
      </c>
      <c r="C68" s="29">
        <v>62.286749999999998</v>
      </c>
      <c r="D68" s="32">
        <v>0.21100000000000002</v>
      </c>
      <c r="E68" s="34">
        <v>3.6806812691880646</v>
      </c>
      <c r="F68" s="36">
        <v>5.9494200108618472E-6</v>
      </c>
      <c r="G68" s="36">
        <v>3.4942976000008093E-5</v>
      </c>
      <c r="H68" s="31">
        <v>32561147</v>
      </c>
      <c r="I68" s="31">
        <v>0</v>
      </c>
      <c r="J68" s="31">
        <v>0</v>
      </c>
      <c r="K68" s="31">
        <v>0</v>
      </c>
    </row>
    <row r="69" spans="1:11">
      <c r="A69" s="25" t="s">
        <v>75</v>
      </c>
      <c r="B69" s="27">
        <v>6754.8718964731679</v>
      </c>
      <c r="C69" s="29">
        <v>65.635499999999993</v>
      </c>
      <c r="D69" s="32">
        <v>0.21309999999999998</v>
      </c>
      <c r="E69" s="34">
        <v>3.7882370116735267</v>
      </c>
      <c r="F69" s="36">
        <v>2.6772390048878311E-6</v>
      </c>
      <c r="G69" s="36">
        <v>6.9885952000016185E-6</v>
      </c>
      <c r="H69" s="31">
        <v>35676628</v>
      </c>
      <c r="I69" s="31">
        <v>0</v>
      </c>
      <c r="J69" s="31">
        <v>0</v>
      </c>
      <c r="K69" s="31">
        <v>0</v>
      </c>
    </row>
    <row r="70" spans="1:11">
      <c r="A70" s="25" t="s">
        <v>76</v>
      </c>
      <c r="B70" s="27">
        <v>6887.3786054188731</v>
      </c>
      <c r="C70" s="29">
        <v>64.295999999999992</v>
      </c>
      <c r="D70" s="32">
        <v>0.2152</v>
      </c>
      <c r="E70" s="34">
        <v>3.8587846635637275</v>
      </c>
      <c r="F70" s="36">
        <v>1.204757552199524E-6</v>
      </c>
      <c r="G70" s="36">
        <v>1.3977190400003238E-6</v>
      </c>
      <c r="H70" s="31">
        <v>27302249</v>
      </c>
      <c r="I70" s="31">
        <v>0</v>
      </c>
      <c r="J70" s="31">
        <v>0</v>
      </c>
      <c r="K70" s="31">
        <v>0</v>
      </c>
    </row>
    <row r="71" spans="1:11">
      <c r="A71" s="25" t="s">
        <v>77</v>
      </c>
      <c r="B71" s="27">
        <v>6903.600453307442</v>
      </c>
      <c r="C71" s="29">
        <v>65.635499999999993</v>
      </c>
      <c r="D71" s="32">
        <v>0.21963333333333335</v>
      </c>
      <c r="E71" s="34">
        <v>3.8786805121703463</v>
      </c>
      <c r="F71" s="36">
        <v>5.4214089848978577E-7</v>
      </c>
      <c r="G71" s="36">
        <v>2.7954380800006477E-7</v>
      </c>
      <c r="H71" s="31">
        <v>19784510</v>
      </c>
      <c r="I71" s="31">
        <v>0</v>
      </c>
      <c r="J71" s="31">
        <v>0</v>
      </c>
      <c r="K71" s="31">
        <v>0</v>
      </c>
    </row>
    <row r="72" spans="1:11">
      <c r="A72" s="25" t="s">
        <v>78</v>
      </c>
      <c r="B72" s="27">
        <v>5834.5732897812095</v>
      </c>
      <c r="C72" s="29">
        <v>62.286749999999998</v>
      </c>
      <c r="D72" s="32">
        <v>0.22406666666666666</v>
      </c>
      <c r="E72" s="34">
        <v>3.8527773130164862</v>
      </c>
      <c r="F72" s="36">
        <v>2.4396340432040359E-7</v>
      </c>
      <c r="G72" s="36">
        <v>45.000000055908764</v>
      </c>
      <c r="H72" s="31">
        <v>9783815</v>
      </c>
      <c r="I72" s="31">
        <v>0</v>
      </c>
      <c r="J72" s="31">
        <v>0</v>
      </c>
      <c r="K72" s="31">
        <v>0</v>
      </c>
    </row>
    <row r="73" spans="1:11">
      <c r="A73" s="25" t="s">
        <v>79</v>
      </c>
      <c r="B73" s="27">
        <v>8630.8559703047904</v>
      </c>
      <c r="C73" s="29">
        <v>63.626249999999999</v>
      </c>
      <c r="D73" s="32">
        <v>0.22850000000000001</v>
      </c>
      <c r="E73" s="34">
        <v>3.8448687069941148</v>
      </c>
      <c r="F73" s="36">
        <v>400.00000010978351</v>
      </c>
      <c r="G73" s="36">
        <v>129.00000001118175</v>
      </c>
      <c r="H73" s="31">
        <v>8537842</v>
      </c>
      <c r="I73" s="31">
        <v>1</v>
      </c>
      <c r="J73" s="31">
        <v>0</v>
      </c>
      <c r="K73" s="31">
        <v>0</v>
      </c>
    </row>
    <row r="74" spans="1:11">
      <c r="A74" s="25" t="s">
        <v>80</v>
      </c>
      <c r="B74" s="27">
        <v>6960.7265883036753</v>
      </c>
      <c r="C74" s="29">
        <v>64.965750000000014</v>
      </c>
      <c r="D74" s="32">
        <v>0.23380000000000004</v>
      </c>
      <c r="E74" s="34">
        <v>3.8808707111724545</v>
      </c>
      <c r="F74" s="36">
        <v>480.00000004940262</v>
      </c>
      <c r="G74" s="36">
        <v>48.800000002236352</v>
      </c>
      <c r="H74" s="31">
        <v>7595626</v>
      </c>
      <c r="I74" s="31">
        <v>0</v>
      </c>
      <c r="J74" s="31">
        <v>1</v>
      </c>
      <c r="K74" s="31">
        <v>0</v>
      </c>
    </row>
    <row r="75" spans="1:11">
      <c r="A75" s="25" t="s">
        <v>81</v>
      </c>
      <c r="B75" s="27">
        <v>5862.1558611341798</v>
      </c>
      <c r="C75" s="29">
        <v>60.947250000000004</v>
      </c>
      <c r="D75" s="32">
        <v>0.23910000000000001</v>
      </c>
      <c r="E75" s="34">
        <v>3.8650762920098609</v>
      </c>
      <c r="F75" s="36">
        <v>416.00000002223118</v>
      </c>
      <c r="G75" s="36">
        <v>9.7600000004472705</v>
      </c>
      <c r="H75" s="31">
        <v>9411482</v>
      </c>
      <c r="I75" s="31">
        <v>0</v>
      </c>
      <c r="J75" s="31">
        <v>0</v>
      </c>
      <c r="K75" s="31">
        <v>1</v>
      </c>
    </row>
    <row r="76" spans="1:11">
      <c r="A76" s="25" t="s">
        <v>82</v>
      </c>
      <c r="B76" s="27">
        <v>7671.2530492513151</v>
      </c>
      <c r="C76" s="29">
        <v>66.974999999999994</v>
      </c>
      <c r="D76" s="32">
        <v>0.24440000000000001</v>
      </c>
      <c r="E76" s="34">
        <v>3.8460853011732312</v>
      </c>
      <c r="F76" s="36">
        <v>287.20000001000403</v>
      </c>
      <c r="G76" s="36">
        <v>1.9520000000894542</v>
      </c>
      <c r="H76" s="31">
        <v>12528118</v>
      </c>
      <c r="I76" s="31">
        <v>0</v>
      </c>
      <c r="J76" s="31">
        <v>0</v>
      </c>
      <c r="K76" s="31">
        <v>0</v>
      </c>
    </row>
    <row r="77" spans="1:11">
      <c r="A77" s="25" t="s">
        <v>83</v>
      </c>
      <c r="B77" s="27">
        <v>6525.3902862649056</v>
      </c>
      <c r="C77" s="29">
        <v>64.965750000000014</v>
      </c>
      <c r="D77" s="32">
        <v>0.24503333333333333</v>
      </c>
      <c r="E77" s="34">
        <v>4.1605627172509072</v>
      </c>
      <c r="F77" s="36">
        <v>129.24000000450181</v>
      </c>
      <c r="G77" s="36">
        <v>44.390400000017891</v>
      </c>
      <c r="H77" s="31">
        <v>17204693</v>
      </c>
      <c r="I77" s="31">
        <v>0</v>
      </c>
      <c r="J77" s="31">
        <v>0</v>
      </c>
      <c r="K77" s="31">
        <v>0</v>
      </c>
    </row>
    <row r="78" spans="1:11">
      <c r="A78" s="25" t="s">
        <v>84</v>
      </c>
      <c r="B78" s="27">
        <v>7144.7489757718768</v>
      </c>
      <c r="C78" s="29">
        <v>66.974999999999994</v>
      </c>
      <c r="D78" s="32">
        <v>0.24566666666666667</v>
      </c>
      <c r="E78" s="34">
        <v>4.1743336955214252</v>
      </c>
      <c r="F78" s="36">
        <v>58.158000002025815</v>
      </c>
      <c r="G78" s="36">
        <v>8.8780800000035782</v>
      </c>
      <c r="H78" s="31">
        <v>20832191</v>
      </c>
      <c r="I78" s="31">
        <v>0</v>
      </c>
      <c r="J78" s="31">
        <v>0</v>
      </c>
      <c r="K78" s="31">
        <v>0</v>
      </c>
    </row>
    <row r="79" spans="1:11">
      <c r="A79" s="25" t="s">
        <v>85</v>
      </c>
      <c r="B79" s="27">
        <v>5821.9550715251053</v>
      </c>
      <c r="C79" s="29">
        <v>60.947250000000004</v>
      </c>
      <c r="D79" s="32">
        <v>0.24629999999999999</v>
      </c>
      <c r="E79" s="34">
        <v>4.1645617564274362</v>
      </c>
      <c r="F79" s="36">
        <v>26.171100000911618</v>
      </c>
      <c r="G79" s="36">
        <v>1.7756160000007157</v>
      </c>
      <c r="H79" s="31">
        <v>25940316</v>
      </c>
      <c r="I79" s="31">
        <v>0</v>
      </c>
      <c r="J79" s="31">
        <v>0</v>
      </c>
      <c r="K79" s="31">
        <v>0</v>
      </c>
    </row>
    <row r="80" spans="1:11">
      <c r="A80" s="25" t="s">
        <v>86</v>
      </c>
      <c r="B80" s="27">
        <v>6486.1537547528233</v>
      </c>
      <c r="C80" s="29">
        <v>65.635499999999993</v>
      </c>
      <c r="D80" s="32">
        <v>0.24727999999999997</v>
      </c>
      <c r="E80" s="34">
        <v>4.1734453522074126</v>
      </c>
      <c r="F80" s="36">
        <v>11.776995000410228</v>
      </c>
      <c r="G80" s="36">
        <v>0.35512320000014319</v>
      </c>
      <c r="H80" s="31">
        <v>32086827</v>
      </c>
      <c r="I80" s="31">
        <v>0</v>
      </c>
      <c r="J80" s="31">
        <v>0</v>
      </c>
      <c r="K80" s="31">
        <v>0</v>
      </c>
    </row>
    <row r="81" spans="1:11">
      <c r="A81" s="25" t="s">
        <v>87</v>
      </c>
      <c r="B81" s="27">
        <v>6356.5953671844609</v>
      </c>
      <c r="C81" s="29">
        <v>61.617000000000004</v>
      </c>
      <c r="D81" s="32">
        <v>0.24826000000000001</v>
      </c>
      <c r="E81" s="34">
        <v>4.1741119519898495</v>
      </c>
      <c r="F81" s="36">
        <v>5.2996477501846027</v>
      </c>
      <c r="G81" s="36">
        <v>7.1024640000028644E-2</v>
      </c>
      <c r="H81" s="31">
        <v>35739453.898000017</v>
      </c>
      <c r="I81" s="31">
        <v>0</v>
      </c>
      <c r="J81" s="31">
        <v>0</v>
      </c>
      <c r="K81" s="3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31FD-E1F1-4743-998E-707344BE4F77}">
  <sheetPr>
    <tabColor theme="9"/>
  </sheetPr>
  <dimension ref="A1:BC91"/>
  <sheetViews>
    <sheetView showGridLines="0" tabSelected="1" topLeftCell="AK85" zoomScale="98" zoomScaleNormal="98" workbookViewId="0">
      <selection activeCell="AV111" sqref="AV111"/>
    </sheetView>
  </sheetViews>
  <sheetFormatPr defaultColWidth="11.5703125" defaultRowHeight="14.45"/>
  <cols>
    <col min="1" max="2" width="1.5703125" customWidth="1"/>
    <col min="3" max="3" width="12.7109375" bestFit="1" customWidth="1"/>
    <col min="4" max="4" width="13.5703125" customWidth="1"/>
    <col min="5" max="5" width="3.42578125" customWidth="1"/>
    <col min="6" max="6" width="11.28515625" customWidth="1"/>
    <col min="16" max="16" width="4.7109375" customWidth="1"/>
    <col min="17" max="18" width="9.28515625" hidden="1" customWidth="1"/>
    <col min="19" max="20" width="2.28515625" customWidth="1"/>
    <col min="31" max="32" width="1.140625" customWidth="1"/>
    <col min="33" max="33" width="2.85546875" customWidth="1"/>
    <col min="34" max="34" width="13.28515625" customWidth="1"/>
    <col min="35" max="35" width="3.42578125" customWidth="1"/>
    <col min="37" max="39" width="2.42578125" customWidth="1"/>
    <col min="40" max="40" width="11.85546875" customWidth="1"/>
    <col min="41" max="41" width="11.5703125" customWidth="1"/>
    <col min="42" max="42" width="16.28515625" customWidth="1"/>
    <col min="43" max="43" width="11.5703125" customWidth="1"/>
  </cols>
  <sheetData>
    <row r="1" spans="1:43" ht="18" customHeight="1"/>
    <row r="2" spans="1:43" s="10" customFormat="1" ht="27" customHeight="1">
      <c r="C2" s="158" t="s">
        <v>163</v>
      </c>
      <c r="D2" s="158"/>
      <c r="E2" s="12"/>
      <c r="G2" s="158" t="s">
        <v>164</v>
      </c>
      <c r="H2" s="158"/>
      <c r="I2" s="158"/>
      <c r="J2" s="88"/>
      <c r="K2" s="88"/>
      <c r="L2" s="88"/>
      <c r="M2" s="88"/>
      <c r="N2" s="88"/>
      <c r="O2" s="88"/>
      <c r="U2" s="11"/>
      <c r="V2" s="158" t="s">
        <v>165</v>
      </c>
      <c r="W2" s="158"/>
      <c r="X2" s="158"/>
      <c r="Y2" s="88"/>
      <c r="Z2" s="88"/>
      <c r="AA2" s="88"/>
      <c r="AB2" s="88"/>
      <c r="AC2" s="88"/>
      <c r="AD2" s="88"/>
      <c r="AE2"/>
      <c r="AF2" s="17"/>
      <c r="AH2" s="158" t="s">
        <v>166</v>
      </c>
      <c r="AI2" s="158"/>
      <c r="AJ2" s="90"/>
      <c r="AN2" s="156" t="s">
        <v>167</v>
      </c>
      <c r="AO2" s="156"/>
      <c r="AP2" s="156"/>
      <c r="AQ2" s="88"/>
    </row>
    <row r="3" spans="1:43" ht="9.6" customHeight="1">
      <c r="A3" s="1"/>
      <c r="B3" s="1"/>
      <c r="C3" s="2"/>
      <c r="D3" s="3"/>
      <c r="E3" s="3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1"/>
      <c r="R3" s="1"/>
      <c r="S3" s="1"/>
      <c r="T3" s="1"/>
      <c r="U3" s="2"/>
      <c r="V3" s="89"/>
      <c r="W3" s="89"/>
      <c r="X3" s="89"/>
      <c r="Y3" s="89"/>
      <c r="Z3" s="89"/>
      <c r="AA3" s="89"/>
      <c r="AB3" s="89"/>
      <c r="AC3" s="89"/>
      <c r="AD3" s="89"/>
      <c r="AF3" s="17"/>
      <c r="AG3" s="1"/>
      <c r="AH3" s="1"/>
      <c r="AI3" s="1"/>
      <c r="AJ3" s="4"/>
      <c r="AK3" s="1"/>
      <c r="AL3" s="1"/>
      <c r="AM3" s="1"/>
    </row>
    <row r="4" spans="1:43" ht="11.4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 t="s">
        <v>168</v>
      </c>
      <c r="V4" s="97">
        <f>+V5/$AH$5</f>
        <v>0.7325841277449221</v>
      </c>
      <c r="W4" s="97">
        <f t="shared" ref="W4:AD4" si="0">+W5/$AH$5</f>
        <v>3.6656382188670004E-2</v>
      </c>
      <c r="X4" s="97">
        <f t="shared" si="0"/>
        <v>0.10451529363946113</v>
      </c>
      <c r="Y4" s="97">
        <f t="shared" si="0"/>
        <v>2.3377469129613384E-2</v>
      </c>
      <c r="Z4" s="97">
        <f t="shared" si="0"/>
        <v>1.3663519225657263E-2</v>
      </c>
      <c r="AA4" s="97">
        <f t="shared" si="0"/>
        <v>6.7295500083352555E-2</v>
      </c>
      <c r="AB4" s="97">
        <f t="shared" si="0"/>
        <v>7.6729482969377675E-3</v>
      </c>
      <c r="AC4" s="97">
        <f t="shared" si="0"/>
        <v>4.8111852225871006E-3</v>
      </c>
      <c r="AD4" s="98">
        <f t="shared" si="0"/>
        <v>9.4235744687988735E-3</v>
      </c>
      <c r="AF4" s="17"/>
      <c r="AG4" s="5"/>
      <c r="AH4" s="95" t="s">
        <v>169</v>
      </c>
      <c r="AI4" s="5"/>
      <c r="AJ4" s="86" t="s">
        <v>170</v>
      </c>
      <c r="AK4" s="1"/>
      <c r="AL4" s="1"/>
      <c r="AM4" s="1"/>
    </row>
    <row r="5" spans="1:43" ht="11.4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 t="s">
        <v>171</v>
      </c>
      <c r="V5" s="99">
        <f>+ABS(V6)</f>
        <v>619195.230868213</v>
      </c>
      <c r="W5" s="99">
        <f t="shared" ref="W5:AD5" si="1">+ABS(W6)</f>
        <v>30982.731091888989</v>
      </c>
      <c r="X5" s="99">
        <f t="shared" si="1"/>
        <v>88338.484173217585</v>
      </c>
      <c r="Y5" s="99">
        <f t="shared" si="1"/>
        <v>19759.119596794753</v>
      </c>
      <c r="Z5" s="99">
        <f t="shared" si="1"/>
        <v>11548.688568296324</v>
      </c>
      <c r="AA5" s="99">
        <f t="shared" si="1"/>
        <v>56879.546160481441</v>
      </c>
      <c r="AB5" s="99">
        <f t="shared" si="1"/>
        <v>6485.3343284779821</v>
      </c>
      <c r="AC5" s="99">
        <f t="shared" si="1"/>
        <v>4066.5130895203238</v>
      </c>
      <c r="AD5" s="99">
        <f t="shared" si="1"/>
        <v>7964.9997151500011</v>
      </c>
      <c r="AF5" s="17"/>
      <c r="AG5" s="1"/>
      <c r="AH5" s="96">
        <f>+SUM(V5:AD5)</f>
        <v>845220.64759204024</v>
      </c>
      <c r="AI5" s="1"/>
      <c r="AJ5" s="142">
        <f>RSQ(D9:D88,AH9:AH88)</f>
        <v>0.96006638301771585</v>
      </c>
      <c r="AK5" s="1"/>
      <c r="AL5" s="6"/>
      <c r="AM5" s="6"/>
    </row>
    <row r="6" spans="1:43" ht="11.4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93" t="s">
        <v>154</v>
      </c>
      <c r="V6" s="94">
        <f>+SUM(V9:V88)</f>
        <v>619195.230868213</v>
      </c>
      <c r="W6" s="94">
        <f>+SUM(W9:W88)</f>
        <v>30982.731091888989</v>
      </c>
      <c r="X6" s="94">
        <f t="shared" ref="X6:AD6" si="2">+SUM(X9:X88)</f>
        <v>-88338.484173217585</v>
      </c>
      <c r="Y6" s="94">
        <f t="shared" si="2"/>
        <v>19759.119596794753</v>
      </c>
      <c r="Z6" s="94">
        <f t="shared" si="2"/>
        <v>11548.688568296324</v>
      </c>
      <c r="AA6" s="94">
        <f t="shared" si="2"/>
        <v>56879.546160481441</v>
      </c>
      <c r="AB6" s="94">
        <f t="shared" si="2"/>
        <v>6485.3343284779821</v>
      </c>
      <c r="AC6" s="94">
        <f t="shared" si="2"/>
        <v>-4066.5130895203238</v>
      </c>
      <c r="AD6" s="94">
        <f t="shared" si="2"/>
        <v>-7964.9997151500011</v>
      </c>
      <c r="AF6" s="18"/>
      <c r="AG6" s="8"/>
      <c r="AH6" s="85"/>
      <c r="AI6" s="8"/>
      <c r="AJ6" s="1"/>
      <c r="AK6" s="1"/>
      <c r="AL6" s="1"/>
      <c r="AM6" s="1"/>
    </row>
    <row r="7" spans="1:43">
      <c r="A7" s="1"/>
      <c r="B7" s="1"/>
      <c r="C7" s="1"/>
      <c r="D7" s="1"/>
      <c r="E7" s="1"/>
      <c r="F7" s="1" t="s">
        <v>172</v>
      </c>
      <c r="G7" s="7">
        <v>99.449634843522901</v>
      </c>
      <c r="H7" s="7">
        <v>2509.5075134324561</v>
      </c>
      <c r="I7" s="7">
        <v>-363.49120100687315</v>
      </c>
      <c r="J7" s="7">
        <v>3.0123822250259864</v>
      </c>
      <c r="K7" s="7">
        <v>4.3375645396380476</v>
      </c>
      <c r="L7" s="7">
        <v>3.8566409124361765E-5</v>
      </c>
      <c r="M7" s="7">
        <v>1080.8890547463302</v>
      </c>
      <c r="N7" s="7">
        <v>-580.9304413600463</v>
      </c>
      <c r="O7" s="7">
        <v>-1137.8571021642861</v>
      </c>
      <c r="P7" s="1"/>
      <c r="Q7" s="157" t="s">
        <v>173</v>
      </c>
      <c r="R7" s="157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76"/>
      <c r="AI7" s="1"/>
      <c r="AJ7" s="1"/>
      <c r="AK7" s="1"/>
      <c r="AL7" s="1"/>
      <c r="AM7" s="1"/>
    </row>
    <row r="8" spans="1:43" ht="46.15" customHeight="1">
      <c r="A8" s="1"/>
      <c r="B8" s="1"/>
      <c r="C8" s="77" t="s">
        <v>0</v>
      </c>
      <c r="D8" s="78" t="s">
        <v>1</v>
      </c>
      <c r="E8" s="79"/>
      <c r="F8" s="12" t="s">
        <v>174</v>
      </c>
      <c r="G8" s="80" t="s">
        <v>2</v>
      </c>
      <c r="H8" s="81" t="s">
        <v>3</v>
      </c>
      <c r="I8" s="82" t="s">
        <v>4</v>
      </c>
      <c r="J8" s="83" t="s">
        <v>116</v>
      </c>
      <c r="K8" s="83" t="s">
        <v>118</v>
      </c>
      <c r="L8" s="84" t="s">
        <v>7</v>
      </c>
      <c r="M8" s="84" t="s">
        <v>119</v>
      </c>
      <c r="N8" s="84" t="s">
        <v>120</v>
      </c>
      <c r="O8" s="84" t="s">
        <v>121</v>
      </c>
      <c r="P8" s="79"/>
      <c r="Q8" s="83" t="s">
        <v>5</v>
      </c>
      <c r="R8" s="83" t="s">
        <v>6</v>
      </c>
      <c r="S8" s="12"/>
      <c r="T8" s="12"/>
      <c r="U8" s="77" t="s">
        <v>0</v>
      </c>
      <c r="V8" s="80" t="s">
        <v>2</v>
      </c>
      <c r="W8" s="81" t="s">
        <v>3</v>
      </c>
      <c r="X8" s="82" t="s">
        <v>4</v>
      </c>
      <c r="Y8" s="83" t="s">
        <v>116</v>
      </c>
      <c r="Z8" s="83" t="s">
        <v>118</v>
      </c>
      <c r="AA8" s="84" t="s">
        <v>7</v>
      </c>
      <c r="AB8" s="84" t="s">
        <v>119</v>
      </c>
      <c r="AC8" s="84" t="s">
        <v>120</v>
      </c>
      <c r="AD8" s="84" t="s">
        <v>121</v>
      </c>
      <c r="AE8" s="79"/>
      <c r="AF8" s="79"/>
      <c r="AG8" s="79"/>
      <c r="AH8" s="78" t="s">
        <v>175</v>
      </c>
      <c r="AI8" s="1"/>
      <c r="AK8" s="1"/>
      <c r="AL8" s="1"/>
      <c r="AM8" s="1"/>
      <c r="AN8" s="19"/>
      <c r="AO8" s="91" t="s">
        <v>176</v>
      </c>
      <c r="AP8" s="92" t="s">
        <v>177</v>
      </c>
      <c r="AQ8" s="91" t="s">
        <v>178</v>
      </c>
    </row>
    <row r="9" spans="1:43">
      <c r="A9" s="1"/>
      <c r="B9" s="1"/>
      <c r="C9" s="25" t="s">
        <v>8</v>
      </c>
      <c r="D9" s="27">
        <v>7770.319731175643</v>
      </c>
      <c r="E9" s="13"/>
      <c r="F9" s="6"/>
      <c r="G9" s="29">
        <v>89.3</v>
      </c>
      <c r="H9" s="32">
        <v>8.8233333333333303E-2</v>
      </c>
      <c r="I9" s="34">
        <v>2.1553239232400476</v>
      </c>
      <c r="J9" s="36">
        <v>0</v>
      </c>
      <c r="K9" s="36">
        <v>0</v>
      </c>
      <c r="L9" s="31">
        <v>8334750</v>
      </c>
      <c r="M9" s="31">
        <v>0</v>
      </c>
      <c r="N9" s="31">
        <v>1</v>
      </c>
      <c r="O9" s="31">
        <v>0</v>
      </c>
      <c r="P9" s="1"/>
      <c r="Q9" s="36">
        <v>0</v>
      </c>
      <c r="R9" s="36">
        <v>0</v>
      </c>
      <c r="S9" s="1"/>
      <c r="T9" s="1"/>
      <c r="U9" s="25" t="s">
        <v>8</v>
      </c>
      <c r="V9" s="29">
        <f>G9*G$7</f>
        <v>8880.8523915265941</v>
      </c>
      <c r="W9" s="32">
        <f t="shared" ref="W9:AD9" si="3">H9*H$7</f>
        <v>221.42221293519029</v>
      </c>
      <c r="X9" s="34">
        <f t="shared" si="3"/>
        <v>-783.44128141737065</v>
      </c>
      <c r="Y9" s="36">
        <f t="shared" si="3"/>
        <v>0</v>
      </c>
      <c r="Z9" s="36">
        <f t="shared" si="3"/>
        <v>0</v>
      </c>
      <c r="AA9" s="31">
        <f t="shared" si="3"/>
        <v>321.44137844927423</v>
      </c>
      <c r="AB9" s="31">
        <f t="shared" si="3"/>
        <v>0</v>
      </c>
      <c r="AC9" s="31">
        <f t="shared" si="3"/>
        <v>-580.9304413600463</v>
      </c>
      <c r="AD9" s="31">
        <f t="shared" si="3"/>
        <v>0</v>
      </c>
      <c r="AE9" s="1"/>
      <c r="AF9" s="1"/>
      <c r="AG9" s="1"/>
      <c r="AH9" s="27">
        <f>+SUM(V9:AD9)</f>
        <v>8059.3442601336419</v>
      </c>
      <c r="AI9" s="1"/>
      <c r="AK9" s="1"/>
      <c r="AL9" s="1"/>
      <c r="AM9" s="1"/>
      <c r="AN9" s="20" t="s">
        <v>179</v>
      </c>
      <c r="AO9" s="21">
        <v>4332000</v>
      </c>
      <c r="AP9" s="22">
        <v>19759.119596794753</v>
      </c>
      <c r="AQ9" s="23">
        <f>+AP9/AO9*1000</f>
        <v>4.5612002762684103</v>
      </c>
    </row>
    <row r="10" spans="1:43">
      <c r="A10" s="1"/>
      <c r="B10" s="1"/>
      <c r="C10" s="25" t="s">
        <v>9</v>
      </c>
      <c r="D10" s="27">
        <v>7345.786637910649</v>
      </c>
      <c r="E10" s="13"/>
      <c r="F10" s="6"/>
      <c r="G10" s="29">
        <v>83.941999999999993</v>
      </c>
      <c r="H10" s="32">
        <v>8.9466666666666667E-2</v>
      </c>
      <c r="I10" s="34">
        <v>2.1430989641899578</v>
      </c>
      <c r="J10" s="36">
        <v>0</v>
      </c>
      <c r="K10" s="36">
        <v>0</v>
      </c>
      <c r="L10" s="31">
        <v>9791968</v>
      </c>
      <c r="M10" s="31">
        <v>0</v>
      </c>
      <c r="N10" s="31">
        <v>0</v>
      </c>
      <c r="O10" s="31">
        <v>1</v>
      </c>
      <c r="P10" s="1"/>
      <c r="Q10" s="36">
        <v>0</v>
      </c>
      <c r="R10" s="36">
        <v>0</v>
      </c>
      <c r="S10" s="1"/>
      <c r="T10" s="1"/>
      <c r="U10" s="25" t="s">
        <v>9</v>
      </c>
      <c r="V10" s="29">
        <f t="shared" ref="V10:V73" si="4">G10*G$7</f>
        <v>8348.0012480349978</v>
      </c>
      <c r="W10" s="32">
        <f t="shared" ref="W10:W73" si="5">H10*H$7</f>
        <v>224.51727220175707</v>
      </c>
      <c r="X10" s="34">
        <f t="shared" ref="X10:X73" si="6">I10*I$7</f>
        <v>-778.99761636999358</v>
      </c>
      <c r="Y10" s="36">
        <f t="shared" ref="Y10:Y73" si="7">J10*J$7</f>
        <v>0</v>
      </c>
      <c r="Z10" s="36">
        <f t="shared" ref="Z10:Z73" si="8">K10*K$7</f>
        <v>0</v>
      </c>
      <c r="AA10" s="31">
        <f t="shared" ref="AA10:AA73" si="9">L10*L$7</f>
        <v>377.64104402065846</v>
      </c>
      <c r="AB10" s="31">
        <f t="shared" ref="AB10:AB73" si="10">M10*M$7</f>
        <v>0</v>
      </c>
      <c r="AC10" s="31">
        <f t="shared" ref="AC10:AC73" si="11">N10*N$7</f>
        <v>0</v>
      </c>
      <c r="AD10" s="31">
        <f t="shared" ref="AD10:AD73" si="12">O10*O$7</f>
        <v>-1137.8571021642861</v>
      </c>
      <c r="AE10" s="1"/>
      <c r="AF10" s="1"/>
      <c r="AG10" s="1"/>
      <c r="AH10" s="27">
        <f t="shared" ref="AH10:AH40" si="13">+SUM(V10:AD10)</f>
        <v>7033.3048457231343</v>
      </c>
      <c r="AI10" s="1"/>
      <c r="AK10" s="1"/>
      <c r="AL10" s="1"/>
      <c r="AM10" s="1"/>
      <c r="AN10" s="20" t="s">
        <v>180</v>
      </c>
      <c r="AO10" s="21">
        <v>2130000</v>
      </c>
      <c r="AP10" s="22">
        <v>11548.688568296324</v>
      </c>
      <c r="AQ10" s="23">
        <f>+AP10/AO10*1000</f>
        <v>5.4219195156320765</v>
      </c>
    </row>
    <row r="11" spans="1:43">
      <c r="A11" s="1"/>
      <c r="B11" s="1"/>
      <c r="C11" s="25" t="s">
        <v>10</v>
      </c>
      <c r="D11" s="27">
        <v>9321.6089238787772</v>
      </c>
      <c r="E11" s="13"/>
      <c r="F11" s="6"/>
      <c r="G11" s="29">
        <v>84.834999999999994</v>
      </c>
      <c r="H11" s="32">
        <v>9.0700000000000003E-2</v>
      </c>
      <c r="I11" s="34">
        <v>2.3138370814324731</v>
      </c>
      <c r="J11" s="36">
        <v>400</v>
      </c>
      <c r="K11" s="36">
        <v>0</v>
      </c>
      <c r="L11" s="31">
        <v>12443720</v>
      </c>
      <c r="M11" s="31">
        <v>0</v>
      </c>
      <c r="N11" s="31">
        <v>0</v>
      </c>
      <c r="O11" s="31">
        <v>0</v>
      </c>
      <c r="P11" s="1"/>
      <c r="Q11" s="36">
        <v>400</v>
      </c>
      <c r="R11" s="36">
        <v>0</v>
      </c>
      <c r="S11" s="1"/>
      <c r="T11" s="1"/>
      <c r="U11" s="25" t="s">
        <v>10</v>
      </c>
      <c r="V11" s="29">
        <f t="shared" si="4"/>
        <v>8436.8097719502639</v>
      </c>
      <c r="W11" s="32">
        <f t="shared" si="5"/>
        <v>227.61233146832379</v>
      </c>
      <c r="X11" s="34">
        <f t="shared" si="6"/>
        <v>-841.05941966412786</v>
      </c>
      <c r="Y11" s="36">
        <f t="shared" si="7"/>
        <v>1204.9528900103946</v>
      </c>
      <c r="Z11" s="36">
        <f t="shared" si="8"/>
        <v>0</v>
      </c>
      <c r="AA11" s="31">
        <f t="shared" si="9"/>
        <v>479.90959654900297</v>
      </c>
      <c r="AB11" s="31">
        <f t="shared" si="10"/>
        <v>0</v>
      </c>
      <c r="AC11" s="31">
        <f t="shared" si="11"/>
        <v>0</v>
      </c>
      <c r="AD11" s="31">
        <f t="shared" si="12"/>
        <v>0</v>
      </c>
      <c r="AE11" s="1"/>
      <c r="AF11" s="1"/>
      <c r="AG11" s="1"/>
      <c r="AH11" s="27">
        <f t="shared" si="13"/>
        <v>9508.2251703138591</v>
      </c>
      <c r="AI11" s="1"/>
      <c r="AK11" s="1"/>
      <c r="AL11" s="1"/>
      <c r="AM11" s="1"/>
    </row>
    <row r="12" spans="1:43">
      <c r="A12" s="1"/>
      <c r="B12" s="1"/>
      <c r="C12" s="25" t="s">
        <v>11</v>
      </c>
      <c r="D12" s="27">
        <v>9546.8340651211238</v>
      </c>
      <c r="E12" s="13"/>
      <c r="F12" s="6"/>
      <c r="G12" s="29">
        <v>82.156000000000006</v>
      </c>
      <c r="H12" s="32">
        <v>8.8900000000000007E-2</v>
      </c>
      <c r="I12" s="34">
        <v>2.324102984540823</v>
      </c>
      <c r="J12" s="36">
        <v>480</v>
      </c>
      <c r="K12" s="36">
        <v>0</v>
      </c>
      <c r="L12" s="31">
        <v>17294278</v>
      </c>
      <c r="M12" s="31">
        <v>0</v>
      </c>
      <c r="N12" s="31">
        <v>0</v>
      </c>
      <c r="O12" s="31">
        <v>0</v>
      </c>
      <c r="P12" s="1"/>
      <c r="Q12" s="36">
        <v>300</v>
      </c>
      <c r="R12" s="36">
        <v>0</v>
      </c>
      <c r="S12" s="1"/>
      <c r="T12" s="1"/>
      <c r="U12" s="25" t="s">
        <v>11</v>
      </c>
      <c r="V12" s="29">
        <f t="shared" si="4"/>
        <v>8170.3842002044685</v>
      </c>
      <c r="W12" s="32">
        <f t="shared" si="5"/>
        <v>223.09521794414536</v>
      </c>
      <c r="X12" s="34">
        <f t="shared" si="6"/>
        <v>-844.79098511440213</v>
      </c>
      <c r="Y12" s="36">
        <f t="shared" si="7"/>
        <v>1445.9434680124734</v>
      </c>
      <c r="Z12" s="36">
        <f t="shared" si="8"/>
        <v>0</v>
      </c>
      <c r="AA12" s="31">
        <f t="shared" si="9"/>
        <v>666.97820085844899</v>
      </c>
      <c r="AB12" s="31">
        <f t="shared" si="10"/>
        <v>0</v>
      </c>
      <c r="AC12" s="31">
        <f t="shared" si="11"/>
        <v>0</v>
      </c>
      <c r="AD12" s="31">
        <f t="shared" si="12"/>
        <v>0</v>
      </c>
      <c r="AE12" s="1"/>
      <c r="AF12" s="1"/>
      <c r="AG12" s="1"/>
      <c r="AH12" s="27">
        <f t="shared" si="13"/>
        <v>9661.6101019051348</v>
      </c>
      <c r="AI12" s="1"/>
      <c r="AK12" s="1"/>
      <c r="AL12" s="1"/>
      <c r="AM12" s="1"/>
      <c r="AN12" s="143"/>
      <c r="AO12" s="144">
        <f>AO9/SUM(AO9:AO10)</f>
        <v>0.67038068709377907</v>
      </c>
      <c r="AP12" s="144">
        <f>AP9/SUM(AP9:AP10)</f>
        <v>0.63112433462610218</v>
      </c>
      <c r="AQ12" s="143"/>
    </row>
    <row r="13" spans="1:43">
      <c r="A13" s="1"/>
      <c r="B13" s="1"/>
      <c r="C13" s="25" t="s">
        <v>12</v>
      </c>
      <c r="D13" s="27">
        <v>9715.6960370133002</v>
      </c>
      <c r="E13" s="13"/>
      <c r="F13" s="6"/>
      <c r="G13" s="29">
        <v>88.406999999999982</v>
      </c>
      <c r="H13" s="32">
        <v>8.7099999999999997E-2</v>
      </c>
      <c r="I13" s="34">
        <v>2.3260653175384571</v>
      </c>
      <c r="J13" s="36">
        <v>336</v>
      </c>
      <c r="K13" s="36">
        <v>0</v>
      </c>
      <c r="L13" s="31">
        <v>20383743</v>
      </c>
      <c r="M13" s="31">
        <v>0</v>
      </c>
      <c r="N13" s="31">
        <v>0</v>
      </c>
      <c r="O13" s="31">
        <v>0</v>
      </c>
      <c r="P13" s="1"/>
      <c r="Q13" s="36">
        <v>120</v>
      </c>
      <c r="R13" s="36">
        <v>0</v>
      </c>
      <c r="S13" s="1"/>
      <c r="T13" s="1"/>
      <c r="U13" s="25" t="s">
        <v>12</v>
      </c>
      <c r="V13" s="29">
        <f t="shared" si="4"/>
        <v>8792.0438676113281</v>
      </c>
      <c r="W13" s="32">
        <f t="shared" si="5"/>
        <v>218.57810441996691</v>
      </c>
      <c r="X13" s="34">
        <f t="shared" si="6"/>
        <v>-845.5042758924875</v>
      </c>
      <c r="Y13" s="36">
        <f t="shared" si="7"/>
        <v>1012.1604276087314</v>
      </c>
      <c r="Z13" s="36">
        <f t="shared" si="8"/>
        <v>0</v>
      </c>
      <c r="AA13" s="31">
        <f t="shared" si="9"/>
        <v>786.1277720238453</v>
      </c>
      <c r="AB13" s="31">
        <f t="shared" si="10"/>
        <v>0</v>
      </c>
      <c r="AC13" s="31">
        <f t="shared" si="11"/>
        <v>0</v>
      </c>
      <c r="AD13" s="31">
        <f t="shared" si="12"/>
        <v>0</v>
      </c>
      <c r="AE13" s="1"/>
      <c r="AF13" s="1"/>
      <c r="AG13" s="1"/>
      <c r="AH13" s="27">
        <f t="shared" si="13"/>
        <v>9963.4058957713842</v>
      </c>
      <c r="AI13" s="1"/>
      <c r="AK13" s="1"/>
      <c r="AL13" s="1"/>
      <c r="AM13" s="1"/>
      <c r="AN13" s="145"/>
      <c r="AO13" s="144">
        <f>AO10/SUM(AO9:AO10)</f>
        <v>0.32961931290622098</v>
      </c>
      <c r="AP13" s="144">
        <f>AP10/SUM(AP9:AP10)</f>
        <v>0.36887566537389788</v>
      </c>
      <c r="AQ13" s="143"/>
    </row>
    <row r="14" spans="1:43">
      <c r="A14" s="1"/>
      <c r="B14" s="1"/>
      <c r="C14" s="25" t="s">
        <v>13</v>
      </c>
      <c r="D14" s="27">
        <v>8731.2960568196922</v>
      </c>
      <c r="E14" s="13"/>
      <c r="F14" s="6"/>
      <c r="G14" s="29">
        <v>81.263000000000005</v>
      </c>
      <c r="H14" s="32">
        <v>8.5299999999999987E-2</v>
      </c>
      <c r="I14" s="34">
        <v>2.3269106688163435</v>
      </c>
      <c r="J14" s="36">
        <v>151.20000000000002</v>
      </c>
      <c r="K14" s="36">
        <v>0</v>
      </c>
      <c r="L14" s="31">
        <v>24446921</v>
      </c>
      <c r="M14" s="31">
        <v>0</v>
      </c>
      <c r="N14" s="31">
        <v>0</v>
      </c>
      <c r="O14" s="31">
        <v>0</v>
      </c>
      <c r="P14" s="1"/>
      <c r="Q14" s="36">
        <v>0</v>
      </c>
      <c r="R14" s="36">
        <v>0</v>
      </c>
      <c r="S14" s="1"/>
      <c r="T14" s="1"/>
      <c r="U14" s="25" t="s">
        <v>13</v>
      </c>
      <c r="V14" s="29">
        <f t="shared" si="4"/>
        <v>8081.5756762892024</v>
      </c>
      <c r="W14" s="32">
        <f t="shared" si="5"/>
        <v>214.06099089578848</v>
      </c>
      <c r="X14" s="34">
        <f t="shared" si="6"/>
        <v>-845.81155364375911</v>
      </c>
      <c r="Y14" s="36">
        <f t="shared" si="7"/>
        <v>455.47219242392919</v>
      </c>
      <c r="Z14" s="36">
        <f t="shared" si="8"/>
        <v>0</v>
      </c>
      <c r="AA14" s="31">
        <f t="shared" si="9"/>
        <v>942.82995711695128</v>
      </c>
      <c r="AB14" s="31">
        <f t="shared" si="10"/>
        <v>0</v>
      </c>
      <c r="AC14" s="31">
        <f t="shared" si="11"/>
        <v>0</v>
      </c>
      <c r="AD14" s="31">
        <f t="shared" si="12"/>
        <v>0</v>
      </c>
      <c r="AE14" s="1"/>
      <c r="AF14" s="1"/>
      <c r="AG14" s="1"/>
      <c r="AH14" s="27">
        <f t="shared" si="13"/>
        <v>8848.1272630821113</v>
      </c>
      <c r="AI14" s="1"/>
      <c r="AK14" s="1"/>
      <c r="AL14" s="1"/>
      <c r="AM14" s="1"/>
      <c r="AN14" s="9"/>
    </row>
    <row r="15" spans="1:43">
      <c r="A15" s="1"/>
      <c r="B15" s="1"/>
      <c r="C15" s="25" t="s">
        <v>14</v>
      </c>
      <c r="D15" s="27">
        <v>8857.4781238522119</v>
      </c>
      <c r="E15" s="13"/>
      <c r="F15" s="6"/>
      <c r="G15" s="29">
        <v>83.941999999999993</v>
      </c>
      <c r="H15" s="32">
        <v>8.4033333333333321E-2</v>
      </c>
      <c r="I15" s="34">
        <v>2.3323893672906131</v>
      </c>
      <c r="J15" s="36">
        <v>68.040000000000006</v>
      </c>
      <c r="K15" s="36">
        <v>0</v>
      </c>
      <c r="L15" s="31">
        <v>29562807</v>
      </c>
      <c r="M15" s="31">
        <v>0</v>
      </c>
      <c r="N15" s="31">
        <v>0</v>
      </c>
      <c r="O15" s="31">
        <v>0</v>
      </c>
      <c r="P15" s="1"/>
      <c r="Q15" s="36">
        <v>0</v>
      </c>
      <c r="R15" s="36">
        <v>0</v>
      </c>
      <c r="S15" s="1"/>
      <c r="T15" s="1"/>
      <c r="U15" s="25" t="s">
        <v>14</v>
      </c>
      <c r="V15" s="29">
        <f t="shared" si="4"/>
        <v>8348.0012480349978</v>
      </c>
      <c r="W15" s="32">
        <f t="shared" si="5"/>
        <v>210.88228137877402</v>
      </c>
      <c r="X15" s="34">
        <f t="shared" si="6"/>
        <v>-847.80301233212595</v>
      </c>
      <c r="Y15" s="36">
        <f t="shared" si="7"/>
        <v>204.96248659076812</v>
      </c>
      <c r="Z15" s="36">
        <f t="shared" si="8"/>
        <v>0</v>
      </c>
      <c r="AA15" s="31">
        <f t="shared" si="9"/>
        <v>1140.1313096265458</v>
      </c>
      <c r="AB15" s="31">
        <f t="shared" si="10"/>
        <v>0</v>
      </c>
      <c r="AC15" s="31">
        <f t="shared" si="11"/>
        <v>0</v>
      </c>
      <c r="AD15" s="31">
        <f t="shared" si="12"/>
        <v>0</v>
      </c>
      <c r="AE15" s="1"/>
      <c r="AF15" s="1"/>
      <c r="AG15" s="1"/>
      <c r="AH15" s="27">
        <f t="shared" si="13"/>
        <v>9056.1743132989595</v>
      </c>
      <c r="AI15" s="1"/>
      <c r="AK15" s="1"/>
      <c r="AL15" s="1"/>
      <c r="AM15" s="1"/>
      <c r="AN15" s="9"/>
    </row>
    <row r="16" spans="1:43">
      <c r="A16" s="1"/>
      <c r="B16" s="1"/>
      <c r="C16" s="25" t="s">
        <v>15</v>
      </c>
      <c r="D16" s="27">
        <v>10543.621657815829</v>
      </c>
      <c r="E16" s="13"/>
      <c r="F16" s="6"/>
      <c r="G16" s="29">
        <v>89.3</v>
      </c>
      <c r="H16" s="32">
        <v>8.2766666666666669E-2</v>
      </c>
      <c r="I16" s="34">
        <v>2.3402768651989669</v>
      </c>
      <c r="J16" s="36">
        <v>30.618000000000002</v>
      </c>
      <c r="K16" s="36">
        <v>100</v>
      </c>
      <c r="L16" s="31">
        <v>32522291</v>
      </c>
      <c r="M16" s="31">
        <v>0</v>
      </c>
      <c r="N16" s="31">
        <v>0</v>
      </c>
      <c r="O16" s="31">
        <v>0</v>
      </c>
      <c r="P16" s="1"/>
      <c r="Q16" s="36">
        <v>0</v>
      </c>
      <c r="R16" s="36">
        <v>100</v>
      </c>
      <c r="S16" s="1"/>
      <c r="T16" s="1"/>
      <c r="U16" s="25" t="s">
        <v>15</v>
      </c>
      <c r="V16" s="29">
        <f t="shared" si="4"/>
        <v>8880.8523915265941</v>
      </c>
      <c r="W16" s="32">
        <f t="shared" si="5"/>
        <v>207.70357186175963</v>
      </c>
      <c r="X16" s="34">
        <f t="shared" si="6"/>
        <v>-850.67004841977268</v>
      </c>
      <c r="Y16" s="36">
        <f t="shared" si="7"/>
        <v>92.233118965845662</v>
      </c>
      <c r="Z16" s="36">
        <f t="shared" si="8"/>
        <v>433.75645396380474</v>
      </c>
      <c r="AA16" s="31">
        <f t="shared" si="9"/>
        <v>1254.2679803675485</v>
      </c>
      <c r="AB16" s="31">
        <f t="shared" si="10"/>
        <v>0</v>
      </c>
      <c r="AC16" s="31">
        <f t="shared" si="11"/>
        <v>0</v>
      </c>
      <c r="AD16" s="31">
        <f t="shared" si="12"/>
        <v>0</v>
      </c>
      <c r="AE16" s="1"/>
      <c r="AF16" s="1"/>
      <c r="AG16" s="1"/>
      <c r="AH16" s="27">
        <f t="shared" si="13"/>
        <v>10018.14346826578</v>
      </c>
      <c r="AI16" s="1"/>
      <c r="AK16" s="1"/>
      <c r="AL16" s="1"/>
      <c r="AM16" s="1"/>
      <c r="AN16" s="9"/>
    </row>
    <row r="17" spans="1:40">
      <c r="A17" s="1"/>
      <c r="B17" s="1"/>
      <c r="C17" s="25" t="s">
        <v>16</v>
      </c>
      <c r="D17" s="27">
        <v>9793.0691900555121</v>
      </c>
      <c r="E17" s="13"/>
      <c r="F17" s="6"/>
      <c r="G17" s="29">
        <v>88.406999999999982</v>
      </c>
      <c r="H17" s="32">
        <v>8.1500000000000003E-2</v>
      </c>
      <c r="I17" s="34">
        <v>2.3176808480725999</v>
      </c>
      <c r="J17" s="36">
        <v>13.778100000000002</v>
      </c>
      <c r="K17" s="36">
        <v>70</v>
      </c>
      <c r="L17" s="31">
        <v>25803759</v>
      </c>
      <c r="M17" s="31">
        <v>0</v>
      </c>
      <c r="N17" s="31">
        <v>0</v>
      </c>
      <c r="O17" s="31">
        <v>0</v>
      </c>
      <c r="P17" s="1"/>
      <c r="Q17" s="36">
        <v>0</v>
      </c>
      <c r="R17" s="36">
        <v>50</v>
      </c>
      <c r="S17" s="1"/>
      <c r="T17" s="1"/>
      <c r="U17" s="25" t="s">
        <v>16</v>
      </c>
      <c r="V17" s="29">
        <f t="shared" si="4"/>
        <v>8792.0438676113281</v>
      </c>
      <c r="W17" s="32">
        <f t="shared" si="5"/>
        <v>204.52486234474517</v>
      </c>
      <c r="X17" s="34">
        <f t="shared" si="6"/>
        <v>-842.45659501653768</v>
      </c>
      <c r="Y17" s="36">
        <f t="shared" si="7"/>
        <v>41.50490353463055</v>
      </c>
      <c r="Z17" s="36">
        <f t="shared" si="8"/>
        <v>303.62951777466333</v>
      </c>
      <c r="AA17" s="31">
        <f t="shared" si="9"/>
        <v>995.15832654043197</v>
      </c>
      <c r="AB17" s="31">
        <f t="shared" si="10"/>
        <v>0</v>
      </c>
      <c r="AC17" s="31">
        <f t="shared" si="11"/>
        <v>0</v>
      </c>
      <c r="AD17" s="31">
        <f t="shared" si="12"/>
        <v>0</v>
      </c>
      <c r="AE17" s="1"/>
      <c r="AF17" s="1"/>
      <c r="AG17" s="1"/>
      <c r="AH17" s="27">
        <f t="shared" si="13"/>
        <v>9494.404882789262</v>
      </c>
      <c r="AI17" s="1"/>
      <c r="AK17" s="1"/>
      <c r="AL17" s="1"/>
      <c r="AM17" s="1"/>
      <c r="AN17" s="9"/>
    </row>
    <row r="18" spans="1:40">
      <c r="A18" s="1"/>
      <c r="B18" s="1"/>
      <c r="C18" s="25" t="s">
        <v>17</v>
      </c>
      <c r="D18" s="27">
        <v>8726.8074655660057</v>
      </c>
      <c r="E18" s="13"/>
      <c r="F18" s="6"/>
      <c r="G18" s="29">
        <v>85.727999999999994</v>
      </c>
      <c r="H18" s="32">
        <v>8.2000000000000017E-2</v>
      </c>
      <c r="I18" s="34">
        <v>2.3323500691339603</v>
      </c>
      <c r="J18" s="36">
        <v>6.2001450000000009</v>
      </c>
      <c r="K18" s="36">
        <v>60</v>
      </c>
      <c r="L18" s="31">
        <v>19284635</v>
      </c>
      <c r="M18" s="31">
        <v>0</v>
      </c>
      <c r="N18" s="31">
        <v>0</v>
      </c>
      <c r="O18" s="31">
        <v>0</v>
      </c>
      <c r="P18" s="1"/>
      <c r="Q18" s="36">
        <v>0</v>
      </c>
      <c r="R18" s="36">
        <v>46</v>
      </c>
      <c r="S18" s="1"/>
      <c r="T18" s="1"/>
      <c r="U18" s="25" t="s">
        <v>17</v>
      </c>
      <c r="V18" s="29">
        <f t="shared" si="4"/>
        <v>8525.6182958655299</v>
      </c>
      <c r="W18" s="32">
        <f t="shared" si="5"/>
        <v>205.77961610146144</v>
      </c>
      <c r="X18" s="34">
        <f t="shared" si="6"/>
        <v>-847.78872779796689</v>
      </c>
      <c r="Y18" s="36">
        <f t="shared" si="7"/>
        <v>18.677206590583747</v>
      </c>
      <c r="Z18" s="36">
        <f t="shared" si="8"/>
        <v>260.25387237828284</v>
      </c>
      <c r="AA18" s="31">
        <f t="shared" si="9"/>
        <v>743.73912322398621</v>
      </c>
      <c r="AB18" s="31">
        <f t="shared" si="10"/>
        <v>0</v>
      </c>
      <c r="AC18" s="31">
        <f t="shared" si="11"/>
        <v>0</v>
      </c>
      <c r="AD18" s="31">
        <f t="shared" si="12"/>
        <v>0</v>
      </c>
      <c r="AE18" s="1"/>
      <c r="AF18" s="1"/>
      <c r="AG18" s="1"/>
      <c r="AH18" s="27">
        <f t="shared" si="13"/>
        <v>8906.2793863618772</v>
      </c>
      <c r="AI18" s="1"/>
      <c r="AK18" s="1"/>
      <c r="AL18" s="1"/>
      <c r="AM18" s="1"/>
      <c r="AN18" s="9"/>
    </row>
    <row r="19" spans="1:40">
      <c r="A19" s="1"/>
      <c r="B19" s="1"/>
      <c r="C19" s="25" t="s">
        <v>18</v>
      </c>
      <c r="D19" s="27">
        <v>8196.4501914970297</v>
      </c>
      <c r="E19" s="13"/>
      <c r="F19" s="6"/>
      <c r="G19" s="29">
        <v>86.621000000000009</v>
      </c>
      <c r="H19" s="32">
        <v>8.2500000000000004E-2</v>
      </c>
      <c r="I19" s="34">
        <v>2.3352763535508552</v>
      </c>
      <c r="J19" s="36">
        <v>2.7900652500000005</v>
      </c>
      <c r="K19" s="36">
        <v>12</v>
      </c>
      <c r="L19" s="31">
        <v>10474349</v>
      </c>
      <c r="M19" s="31">
        <v>0</v>
      </c>
      <c r="N19" s="31">
        <v>0</v>
      </c>
      <c r="O19" s="31">
        <v>0</v>
      </c>
      <c r="P19" s="1"/>
      <c r="Q19" s="36">
        <v>0</v>
      </c>
      <c r="R19" s="36">
        <v>0</v>
      </c>
      <c r="S19" s="1"/>
      <c r="T19" s="1"/>
      <c r="U19" s="25" t="s">
        <v>18</v>
      </c>
      <c r="V19" s="29">
        <f t="shared" si="4"/>
        <v>8614.4268197807978</v>
      </c>
      <c r="W19" s="32">
        <f t="shared" si="5"/>
        <v>207.03436985817763</v>
      </c>
      <c r="X19" s="34">
        <f t="shared" si="6"/>
        <v>-848.85240643515169</v>
      </c>
      <c r="Y19" s="36">
        <f t="shared" si="7"/>
        <v>8.4047429657626864</v>
      </c>
      <c r="Z19" s="36">
        <f t="shared" si="8"/>
        <v>52.050774475656567</v>
      </c>
      <c r="AA19" s="31">
        <f t="shared" si="9"/>
        <v>403.95802884534953</v>
      </c>
      <c r="AB19" s="31">
        <f t="shared" si="10"/>
        <v>0</v>
      </c>
      <c r="AC19" s="31">
        <f t="shared" si="11"/>
        <v>0</v>
      </c>
      <c r="AD19" s="31">
        <f t="shared" si="12"/>
        <v>0</v>
      </c>
      <c r="AE19" s="1"/>
      <c r="AF19" s="1"/>
      <c r="AG19" s="1"/>
      <c r="AH19" s="27">
        <f t="shared" si="13"/>
        <v>8437.0223294905936</v>
      </c>
      <c r="AI19" s="1"/>
      <c r="AK19" s="1"/>
      <c r="AL19" s="1"/>
      <c r="AM19" s="1"/>
      <c r="AN19" s="9"/>
    </row>
    <row r="20" spans="1:40">
      <c r="A20" s="1"/>
      <c r="B20" s="1"/>
      <c r="C20" s="25" t="s">
        <v>19</v>
      </c>
      <c r="D20" s="27">
        <v>9088.4390611908766</v>
      </c>
      <c r="E20" s="13"/>
      <c r="F20" s="6"/>
      <c r="G20" s="29">
        <v>84.834999999999994</v>
      </c>
      <c r="H20" s="32">
        <v>8.3000000000000004E-2</v>
      </c>
      <c r="I20" s="34">
        <v>2.3557011638061138</v>
      </c>
      <c r="J20" s="36">
        <v>1.2555293625000004</v>
      </c>
      <c r="K20" s="36">
        <v>4.4000000000000004</v>
      </c>
      <c r="L20" s="31">
        <v>9512247</v>
      </c>
      <c r="M20" s="31">
        <v>1</v>
      </c>
      <c r="N20" s="31">
        <v>0</v>
      </c>
      <c r="O20" s="31">
        <v>0</v>
      </c>
      <c r="P20" s="1"/>
      <c r="Q20" s="36">
        <v>0</v>
      </c>
      <c r="R20" s="36">
        <v>2</v>
      </c>
      <c r="S20" s="1"/>
      <c r="T20" s="1"/>
      <c r="U20" s="25" t="s">
        <v>19</v>
      </c>
      <c r="V20" s="29">
        <f t="shared" si="4"/>
        <v>8436.8097719502639</v>
      </c>
      <c r="W20" s="32">
        <f t="shared" si="5"/>
        <v>208.28912361489387</v>
      </c>
      <c r="X20" s="34">
        <f t="shared" si="6"/>
        <v>-856.2766452451732</v>
      </c>
      <c r="Y20" s="36">
        <f t="shared" si="7"/>
        <v>3.7821343345932092</v>
      </c>
      <c r="Z20" s="36">
        <f t="shared" si="8"/>
        <v>19.08528397440741</v>
      </c>
      <c r="AA20" s="31">
        <f t="shared" si="9"/>
        <v>366.85320949398283</v>
      </c>
      <c r="AB20" s="31">
        <f t="shared" si="10"/>
        <v>1080.8890547463302</v>
      </c>
      <c r="AC20" s="31">
        <f t="shared" si="11"/>
        <v>0</v>
      </c>
      <c r="AD20" s="31">
        <f t="shared" si="12"/>
        <v>0</v>
      </c>
      <c r="AE20" s="1"/>
      <c r="AF20" s="1"/>
      <c r="AG20" s="1"/>
      <c r="AH20" s="27">
        <f t="shared" si="13"/>
        <v>9259.4319328692982</v>
      </c>
      <c r="AI20" s="1"/>
      <c r="AK20" s="1"/>
      <c r="AL20" s="1"/>
      <c r="AM20" s="1"/>
      <c r="AN20" s="9"/>
    </row>
    <row r="21" spans="1:40">
      <c r="A21" s="1"/>
      <c r="B21" s="1"/>
      <c r="C21" s="25" t="s">
        <v>20</v>
      </c>
      <c r="D21" s="27">
        <v>7380.7878943316482</v>
      </c>
      <c r="E21" s="13"/>
      <c r="F21" s="6"/>
      <c r="G21" s="29">
        <v>82.156000000000006</v>
      </c>
      <c r="H21" s="32">
        <v>8.3566666666666678E-2</v>
      </c>
      <c r="I21" s="34">
        <v>2.5267042446370795</v>
      </c>
      <c r="J21" s="36">
        <v>0.56498821312500014</v>
      </c>
      <c r="K21" s="36">
        <v>2.88</v>
      </c>
      <c r="L21" s="31">
        <v>8507008</v>
      </c>
      <c r="M21" s="31">
        <v>0</v>
      </c>
      <c r="N21" s="31">
        <v>1</v>
      </c>
      <c r="O21" s="31">
        <v>0</v>
      </c>
      <c r="P21" s="1"/>
      <c r="Q21" s="36">
        <v>0</v>
      </c>
      <c r="R21" s="36">
        <v>2</v>
      </c>
      <c r="S21" s="1"/>
      <c r="T21" s="1"/>
      <c r="U21" s="25" t="s">
        <v>20</v>
      </c>
      <c r="V21" s="29">
        <f t="shared" si="4"/>
        <v>8170.3842002044685</v>
      </c>
      <c r="W21" s="32">
        <f t="shared" si="5"/>
        <v>209.7111778725056</v>
      </c>
      <c r="X21" s="34">
        <f t="shared" si="6"/>
        <v>-918.43476047229626</v>
      </c>
      <c r="Y21" s="36">
        <f t="shared" si="7"/>
        <v>1.7019604505669441</v>
      </c>
      <c r="Z21" s="36">
        <f t="shared" si="8"/>
        <v>12.492185874157576</v>
      </c>
      <c r="AA21" s="31">
        <f t="shared" si="9"/>
        <v>328.08475095221854</v>
      </c>
      <c r="AB21" s="31">
        <f t="shared" si="10"/>
        <v>0</v>
      </c>
      <c r="AC21" s="31">
        <f t="shared" si="11"/>
        <v>-580.9304413600463</v>
      </c>
      <c r="AD21" s="31">
        <f t="shared" si="12"/>
        <v>0</v>
      </c>
      <c r="AE21" s="1"/>
      <c r="AF21" s="1"/>
      <c r="AG21" s="1"/>
      <c r="AH21" s="27">
        <f t="shared" si="13"/>
        <v>7223.0090735215736</v>
      </c>
      <c r="AI21" s="1"/>
      <c r="AK21" s="1"/>
      <c r="AL21" s="1"/>
      <c r="AM21" s="1"/>
      <c r="AN21" s="9"/>
    </row>
    <row r="22" spans="1:40">
      <c r="A22" s="1"/>
      <c r="B22" s="1"/>
      <c r="C22" s="25" t="s">
        <v>21</v>
      </c>
      <c r="D22" s="27">
        <v>8137.0194507319738</v>
      </c>
      <c r="E22" s="13"/>
      <c r="F22" s="6"/>
      <c r="G22" s="29">
        <v>86.621000000000009</v>
      </c>
      <c r="H22" s="32">
        <v>8.4133333333333338E-2</v>
      </c>
      <c r="I22" s="34">
        <v>2.5239396382436108</v>
      </c>
      <c r="J22" s="36">
        <v>0.2542446959062501</v>
      </c>
      <c r="K22" s="36">
        <v>333.57600000000002</v>
      </c>
      <c r="L22" s="31">
        <v>9989291</v>
      </c>
      <c r="M22" s="31">
        <v>0</v>
      </c>
      <c r="N22" s="31">
        <v>0</v>
      </c>
      <c r="O22" s="31">
        <v>1</v>
      </c>
      <c r="P22" s="1"/>
      <c r="Q22" s="36">
        <v>0</v>
      </c>
      <c r="R22" s="36">
        <v>333</v>
      </c>
      <c r="S22" s="1"/>
      <c r="T22" s="1"/>
      <c r="U22" s="25" t="s">
        <v>21</v>
      </c>
      <c r="V22" s="29">
        <f t="shared" si="4"/>
        <v>8614.4268197807978</v>
      </c>
      <c r="W22" s="32">
        <f t="shared" si="5"/>
        <v>211.13323213011731</v>
      </c>
      <c r="X22" s="34">
        <f t="shared" si="6"/>
        <v>-917.42985037402309</v>
      </c>
      <c r="Y22" s="36">
        <f t="shared" si="7"/>
        <v>0.76588220275512497</v>
      </c>
      <c r="Z22" s="36">
        <f t="shared" si="8"/>
        <v>1446.9074288743016</v>
      </c>
      <c r="AA22" s="31">
        <f t="shared" si="9"/>
        <v>385.25108356830486</v>
      </c>
      <c r="AB22" s="31">
        <f t="shared" si="10"/>
        <v>0</v>
      </c>
      <c r="AC22" s="31">
        <f t="shared" si="11"/>
        <v>0</v>
      </c>
      <c r="AD22" s="31">
        <f t="shared" si="12"/>
        <v>-1137.8571021642861</v>
      </c>
      <c r="AE22" s="1"/>
      <c r="AF22" s="1"/>
      <c r="AG22" s="1"/>
      <c r="AH22" s="27">
        <f t="shared" si="13"/>
        <v>8603.197494017968</v>
      </c>
      <c r="AI22" s="1"/>
      <c r="AK22" s="1"/>
      <c r="AL22" s="1"/>
      <c r="AM22" s="1"/>
      <c r="AN22" s="9"/>
    </row>
    <row r="23" spans="1:40">
      <c r="A23" s="1"/>
      <c r="B23" s="1"/>
      <c r="C23" s="25" t="s">
        <v>22</v>
      </c>
      <c r="D23" s="27">
        <v>10334.241532695751</v>
      </c>
      <c r="E23" s="13"/>
      <c r="F23" s="6"/>
      <c r="G23" s="29">
        <v>87.513999999999996</v>
      </c>
      <c r="H23" s="32">
        <v>8.4700000000000011E-2</v>
      </c>
      <c r="I23" s="34">
        <v>2.5283385493541317</v>
      </c>
      <c r="J23" s="36">
        <v>452.11441011315782</v>
      </c>
      <c r="K23" s="36">
        <v>68.71520000000001</v>
      </c>
      <c r="L23" s="31">
        <v>13271759</v>
      </c>
      <c r="M23" s="31">
        <v>0</v>
      </c>
      <c r="N23" s="31">
        <v>0</v>
      </c>
      <c r="O23" s="31">
        <v>0</v>
      </c>
      <c r="P23" s="1"/>
      <c r="Q23" s="36">
        <v>452</v>
      </c>
      <c r="R23" s="36">
        <v>2</v>
      </c>
      <c r="S23" s="1"/>
      <c r="T23" s="1"/>
      <c r="U23" s="25" t="s">
        <v>22</v>
      </c>
      <c r="V23" s="29">
        <f t="shared" si="4"/>
        <v>8703.235343696062</v>
      </c>
      <c r="W23" s="32">
        <f t="shared" si="5"/>
        <v>212.55528638772907</v>
      </c>
      <c r="X23" s="34">
        <f t="shared" si="6"/>
        <v>-919.02881585670877</v>
      </c>
      <c r="Y23" s="36">
        <f t="shared" si="7"/>
        <v>1361.9414127029856</v>
      </c>
      <c r="Z23" s="36">
        <f t="shared" si="8"/>
        <v>298.0566148541364</v>
      </c>
      <c r="AA23" s="31">
        <f t="shared" si="9"/>
        <v>511.84408739393041</v>
      </c>
      <c r="AB23" s="31">
        <f t="shared" si="10"/>
        <v>0</v>
      </c>
      <c r="AC23" s="31">
        <f t="shared" si="11"/>
        <v>0</v>
      </c>
      <c r="AD23" s="31">
        <f t="shared" si="12"/>
        <v>0</v>
      </c>
      <c r="AE23" s="1"/>
      <c r="AF23" s="1"/>
      <c r="AG23" s="1"/>
      <c r="AH23" s="27">
        <f t="shared" si="13"/>
        <v>10168.603929178134</v>
      </c>
      <c r="AI23" s="1"/>
      <c r="AK23" s="1"/>
      <c r="AL23" s="1"/>
      <c r="AM23" s="1"/>
      <c r="AN23" s="9"/>
    </row>
    <row r="24" spans="1:40">
      <c r="A24" s="1"/>
      <c r="B24" s="1"/>
      <c r="C24" s="25" t="s">
        <v>23</v>
      </c>
      <c r="D24" s="27">
        <v>10432.710291220095</v>
      </c>
      <c r="E24" s="13"/>
      <c r="F24" s="6"/>
      <c r="G24" s="29">
        <v>85.727999999999994</v>
      </c>
      <c r="H24" s="32">
        <v>8.2966666666666675E-2</v>
      </c>
      <c r="I24" s="34">
        <v>2.5304775541262532</v>
      </c>
      <c r="J24" s="36">
        <v>503.45148455092101</v>
      </c>
      <c r="K24" s="36">
        <v>16.743040000000001</v>
      </c>
      <c r="L24" s="31">
        <v>17757170</v>
      </c>
      <c r="M24" s="31">
        <v>0</v>
      </c>
      <c r="N24" s="31">
        <v>0</v>
      </c>
      <c r="O24" s="31">
        <v>0</v>
      </c>
      <c r="P24" s="1"/>
      <c r="Q24" s="36">
        <v>300</v>
      </c>
      <c r="R24" s="36">
        <v>3</v>
      </c>
      <c r="S24" s="1"/>
      <c r="T24" s="1"/>
      <c r="U24" s="25" t="s">
        <v>23</v>
      </c>
      <c r="V24" s="29">
        <f t="shared" si="4"/>
        <v>8525.6182958655299</v>
      </c>
      <c r="W24" s="32">
        <f t="shared" si="5"/>
        <v>208.20547336444614</v>
      </c>
      <c r="X24" s="34">
        <f t="shared" si="6"/>
        <v>-919.80632527028661</v>
      </c>
      <c r="Y24" s="36">
        <f t="shared" si="7"/>
        <v>1516.5883032241395</v>
      </c>
      <c r="Z24" s="36">
        <f t="shared" si="8"/>
        <v>72.624016589741416</v>
      </c>
      <c r="AA24" s="31">
        <f t="shared" si="9"/>
        <v>684.83028311084297</v>
      </c>
      <c r="AB24" s="31">
        <f t="shared" si="10"/>
        <v>0</v>
      </c>
      <c r="AC24" s="31">
        <f t="shared" si="11"/>
        <v>0</v>
      </c>
      <c r="AD24" s="31">
        <f t="shared" si="12"/>
        <v>0</v>
      </c>
      <c r="AE24" s="1"/>
      <c r="AF24" s="1"/>
      <c r="AG24" s="1"/>
      <c r="AH24" s="27">
        <f t="shared" si="13"/>
        <v>10088.060046884413</v>
      </c>
      <c r="AI24" s="1"/>
      <c r="AK24" s="1"/>
      <c r="AL24" s="1"/>
      <c r="AM24" s="1"/>
      <c r="AN24" s="9"/>
    </row>
    <row r="25" spans="1:40">
      <c r="A25" s="1"/>
      <c r="B25" s="1"/>
      <c r="C25" s="25" t="s">
        <v>24</v>
      </c>
      <c r="D25" s="27">
        <v>9565.7208005906778</v>
      </c>
      <c r="E25" s="13"/>
      <c r="F25" s="6"/>
      <c r="G25" s="29">
        <v>85.727999999999994</v>
      </c>
      <c r="H25" s="32">
        <v>8.1233333333333324E-2</v>
      </c>
      <c r="I25" s="34">
        <v>2.5313351092767244</v>
      </c>
      <c r="J25" s="36">
        <v>291.55316804791448</v>
      </c>
      <c r="K25" s="36">
        <v>3.3486080000000005</v>
      </c>
      <c r="L25" s="31">
        <v>20227851</v>
      </c>
      <c r="M25" s="31">
        <v>0</v>
      </c>
      <c r="N25" s="31">
        <v>0</v>
      </c>
      <c r="O25" s="31">
        <v>0</v>
      </c>
      <c r="P25" s="1"/>
      <c r="Q25" s="36">
        <v>65</v>
      </c>
      <c r="R25" s="36">
        <v>0</v>
      </c>
      <c r="S25" s="1"/>
      <c r="T25" s="1"/>
      <c r="U25" s="25" t="s">
        <v>24</v>
      </c>
      <c r="V25" s="29">
        <f t="shared" si="4"/>
        <v>8525.6182958655299</v>
      </c>
      <c r="W25" s="32">
        <f t="shared" si="5"/>
        <v>203.85566034116317</v>
      </c>
      <c r="X25" s="34">
        <f t="shared" si="6"/>
        <v>-920.11803902186102</v>
      </c>
      <c r="Y25" s="36">
        <f t="shared" si="7"/>
        <v>878.26958107755195</v>
      </c>
      <c r="Z25" s="36">
        <f t="shared" si="8"/>
        <v>14.524803317948285</v>
      </c>
      <c r="AA25" s="31">
        <f t="shared" si="9"/>
        <v>780.11557737263024</v>
      </c>
      <c r="AB25" s="31">
        <f t="shared" si="10"/>
        <v>0</v>
      </c>
      <c r="AC25" s="31">
        <f t="shared" si="11"/>
        <v>0</v>
      </c>
      <c r="AD25" s="31">
        <f t="shared" si="12"/>
        <v>0</v>
      </c>
      <c r="AE25" s="1"/>
      <c r="AF25" s="1"/>
      <c r="AG25" s="1"/>
      <c r="AH25" s="27">
        <f t="shared" si="13"/>
        <v>9482.2658789529614</v>
      </c>
      <c r="AI25" s="1"/>
      <c r="AK25" s="1"/>
      <c r="AL25" s="1"/>
      <c r="AM25" s="1"/>
      <c r="AN25" s="9"/>
    </row>
    <row r="26" spans="1:40">
      <c r="A26" s="1"/>
      <c r="B26" s="1"/>
      <c r="C26" s="25" t="s">
        <v>25</v>
      </c>
      <c r="D26" s="27">
        <v>10071.737219725404</v>
      </c>
      <c r="E26" s="13"/>
      <c r="F26" s="6"/>
      <c r="G26" s="29">
        <v>86.621000000000009</v>
      </c>
      <c r="H26" s="32">
        <v>7.9500000000000001E-2</v>
      </c>
      <c r="I26" s="34">
        <v>2.5291855735986428</v>
      </c>
      <c r="J26" s="36">
        <v>364.19892562156156</v>
      </c>
      <c r="K26" s="36">
        <v>0.66972160000000014</v>
      </c>
      <c r="L26" s="31">
        <v>24753469</v>
      </c>
      <c r="M26" s="31">
        <v>0</v>
      </c>
      <c r="N26" s="31">
        <v>0</v>
      </c>
      <c r="O26" s="31">
        <v>0</v>
      </c>
      <c r="P26" s="1"/>
      <c r="Q26" s="36">
        <v>233</v>
      </c>
      <c r="R26" s="36">
        <v>0</v>
      </c>
      <c r="S26" s="1"/>
      <c r="T26" s="1"/>
      <c r="U26" s="25" t="s">
        <v>25</v>
      </c>
      <c r="V26" s="29">
        <f t="shared" si="4"/>
        <v>8614.4268197807978</v>
      </c>
      <c r="W26" s="32">
        <f t="shared" si="5"/>
        <v>199.50584731788027</v>
      </c>
      <c r="X26" s="34">
        <f t="shared" si="6"/>
        <v>-919.336701716628</v>
      </c>
      <c r="Y26" s="36">
        <f t="shared" si="7"/>
        <v>1097.1063699159533</v>
      </c>
      <c r="Z26" s="36">
        <f t="shared" si="8"/>
        <v>2.9049606635896574</v>
      </c>
      <c r="AA26" s="31">
        <f t="shared" si="9"/>
        <v>954.65241270120612</v>
      </c>
      <c r="AB26" s="31">
        <f t="shared" si="10"/>
        <v>0</v>
      </c>
      <c r="AC26" s="31">
        <f t="shared" si="11"/>
        <v>0</v>
      </c>
      <c r="AD26" s="31">
        <f t="shared" si="12"/>
        <v>0</v>
      </c>
      <c r="AE26" s="1"/>
      <c r="AF26" s="1"/>
      <c r="AG26" s="1"/>
      <c r="AH26" s="27">
        <f t="shared" si="13"/>
        <v>9949.2597086627975</v>
      </c>
      <c r="AI26" s="1"/>
      <c r="AK26" s="1"/>
      <c r="AL26" s="1"/>
      <c r="AM26" s="1"/>
      <c r="AN26" s="9"/>
    </row>
    <row r="27" spans="1:40">
      <c r="A27" s="1"/>
      <c r="B27" s="1"/>
      <c r="C27" s="25" t="s">
        <v>26</v>
      </c>
      <c r="D27" s="27">
        <v>8942.3545376504226</v>
      </c>
      <c r="E27" s="13"/>
      <c r="F27" s="6"/>
      <c r="G27" s="29">
        <v>83.048999999999992</v>
      </c>
      <c r="H27" s="32">
        <v>7.9766666666666666E-2</v>
      </c>
      <c r="I27" s="34">
        <v>2.5377874982093838</v>
      </c>
      <c r="J27" s="36">
        <v>163.88951652970272</v>
      </c>
      <c r="K27" s="36">
        <v>0.13394432000000003</v>
      </c>
      <c r="L27" s="31">
        <v>29664316</v>
      </c>
      <c r="M27" s="31">
        <v>0</v>
      </c>
      <c r="N27" s="31">
        <v>0</v>
      </c>
      <c r="O27" s="31">
        <v>0</v>
      </c>
      <c r="P27" s="1"/>
      <c r="Q27" s="36">
        <v>0</v>
      </c>
      <c r="R27" s="36">
        <v>0</v>
      </c>
      <c r="S27" s="1"/>
      <c r="T27" s="1"/>
      <c r="U27" s="25" t="s">
        <v>26</v>
      </c>
      <c r="V27" s="29">
        <f t="shared" si="4"/>
        <v>8259.1927241197318</v>
      </c>
      <c r="W27" s="32">
        <f t="shared" si="5"/>
        <v>200.17504932146224</v>
      </c>
      <c r="X27" s="34">
        <f t="shared" si="6"/>
        <v>-922.46342562435689</v>
      </c>
      <c r="Y27" s="36">
        <f t="shared" si="7"/>
        <v>493.69786646217904</v>
      </c>
      <c r="Z27" s="36">
        <f t="shared" si="8"/>
        <v>0.58099213271793149</v>
      </c>
      <c r="AA27" s="31">
        <f t="shared" si="9"/>
        <v>1144.0461472503507</v>
      </c>
      <c r="AB27" s="31">
        <f t="shared" si="10"/>
        <v>0</v>
      </c>
      <c r="AC27" s="31">
        <f t="shared" si="11"/>
        <v>0</v>
      </c>
      <c r="AD27" s="31">
        <f t="shared" si="12"/>
        <v>0</v>
      </c>
      <c r="AE27" s="1"/>
      <c r="AF27" s="1"/>
      <c r="AG27" s="1"/>
      <c r="AH27" s="27">
        <f t="shared" si="13"/>
        <v>9175.2293536620855</v>
      </c>
      <c r="AI27" s="1"/>
      <c r="AK27" s="1"/>
      <c r="AL27" s="1"/>
      <c r="AM27" s="1"/>
      <c r="AN27" s="9"/>
    </row>
    <row r="28" spans="1:40">
      <c r="A28" s="1"/>
      <c r="B28" s="1"/>
      <c r="C28" s="25" t="s">
        <v>27</v>
      </c>
      <c r="D28" s="27">
        <v>9573.4378827510245</v>
      </c>
      <c r="E28" s="13"/>
      <c r="F28" s="6"/>
      <c r="G28" s="29">
        <v>82.156000000000006</v>
      </c>
      <c r="H28" s="32">
        <v>8.0033333333333345E-2</v>
      </c>
      <c r="I28" s="34">
        <v>2.5461350356779899</v>
      </c>
      <c r="J28" s="36">
        <v>73.750282438366227</v>
      </c>
      <c r="K28" s="36">
        <v>2.6788864000000009E-2</v>
      </c>
      <c r="L28" s="31">
        <v>32909304</v>
      </c>
      <c r="M28" s="31">
        <v>0</v>
      </c>
      <c r="N28" s="31">
        <v>0</v>
      </c>
      <c r="O28" s="31">
        <v>0</v>
      </c>
      <c r="P28" s="1"/>
      <c r="Q28" s="36">
        <v>0</v>
      </c>
      <c r="R28" s="36">
        <v>0</v>
      </c>
      <c r="S28" s="1"/>
      <c r="T28" s="1"/>
      <c r="U28" s="25" t="s">
        <v>27</v>
      </c>
      <c r="V28" s="29">
        <f t="shared" si="4"/>
        <v>8170.3842002044685</v>
      </c>
      <c r="W28" s="32">
        <f t="shared" si="5"/>
        <v>200.84425132504427</v>
      </c>
      <c r="X28" s="34">
        <f t="shared" si="6"/>
        <v>-925.49768204427039</v>
      </c>
      <c r="Y28" s="36">
        <f t="shared" si="7"/>
        <v>222.16403990798059</v>
      </c>
      <c r="Z28" s="36">
        <f t="shared" si="8"/>
        <v>0.11619842654358631</v>
      </c>
      <c r="AA28" s="31">
        <f t="shared" si="9"/>
        <v>1269.1936820619951</v>
      </c>
      <c r="AB28" s="31">
        <f t="shared" si="10"/>
        <v>0</v>
      </c>
      <c r="AC28" s="31">
        <f t="shared" si="11"/>
        <v>0</v>
      </c>
      <c r="AD28" s="31">
        <f t="shared" si="12"/>
        <v>0</v>
      </c>
      <c r="AE28" s="1"/>
      <c r="AF28" s="1"/>
      <c r="AG28" s="1"/>
      <c r="AH28" s="27">
        <f t="shared" si="13"/>
        <v>8937.2046898817607</v>
      </c>
      <c r="AI28" s="1"/>
      <c r="AK28" s="1"/>
      <c r="AL28" s="1"/>
      <c r="AM28" s="1"/>
      <c r="AN28" s="9"/>
    </row>
    <row r="29" spans="1:40">
      <c r="A29" s="1"/>
      <c r="B29" s="1"/>
      <c r="C29" s="25" t="s">
        <v>28</v>
      </c>
      <c r="D29" s="27">
        <v>10693.517229414036</v>
      </c>
      <c r="E29" s="13"/>
      <c r="F29" s="6"/>
      <c r="G29" s="29">
        <v>85.727999999999994</v>
      </c>
      <c r="H29" s="32">
        <v>8.0299999999999996E-2</v>
      </c>
      <c r="I29" s="34">
        <v>2.5294799933425858</v>
      </c>
      <c r="J29" s="36">
        <v>33.187627097264802</v>
      </c>
      <c r="K29" s="36">
        <v>456.00535777279998</v>
      </c>
      <c r="L29" s="31">
        <v>26074093</v>
      </c>
      <c r="M29" s="31">
        <v>0</v>
      </c>
      <c r="N29" s="31">
        <v>0</v>
      </c>
      <c r="O29" s="31">
        <v>0</v>
      </c>
      <c r="P29" s="1"/>
      <c r="Q29" s="36">
        <v>0</v>
      </c>
      <c r="R29" s="36">
        <v>456</v>
      </c>
      <c r="S29" s="1"/>
      <c r="T29" s="1"/>
      <c r="U29" s="25" t="s">
        <v>28</v>
      </c>
      <c r="V29" s="29">
        <f t="shared" si="4"/>
        <v>8525.6182958655299</v>
      </c>
      <c r="W29" s="32">
        <f t="shared" si="5"/>
        <v>201.51345332862621</v>
      </c>
      <c r="X29" s="34">
        <f t="shared" si="6"/>
        <v>-919.44372070295401</v>
      </c>
      <c r="Y29" s="36">
        <f t="shared" si="7"/>
        <v>99.973817958591255</v>
      </c>
      <c r="Z29" s="36">
        <f t="shared" si="8"/>
        <v>1977.9526697602582</v>
      </c>
      <c r="AA29" s="31">
        <f t="shared" si="9"/>
        <v>1005.5841381846573</v>
      </c>
      <c r="AB29" s="31">
        <f t="shared" si="10"/>
        <v>0</v>
      </c>
      <c r="AC29" s="31">
        <f t="shared" si="11"/>
        <v>0</v>
      </c>
      <c r="AD29" s="31">
        <f t="shared" si="12"/>
        <v>0</v>
      </c>
      <c r="AE29" s="1"/>
      <c r="AF29" s="1"/>
      <c r="AG29" s="1"/>
      <c r="AH29" s="27">
        <f t="shared" si="13"/>
        <v>10891.198654394708</v>
      </c>
      <c r="AI29" s="1"/>
      <c r="AK29" s="1"/>
      <c r="AL29" s="1"/>
      <c r="AM29" s="1"/>
      <c r="AN29" s="9"/>
    </row>
    <row r="30" spans="1:40">
      <c r="A30" s="1"/>
      <c r="B30" s="1"/>
      <c r="C30" s="25" t="s">
        <v>29</v>
      </c>
      <c r="D30" s="27">
        <v>9541.5418258574009</v>
      </c>
      <c r="E30" s="13"/>
      <c r="F30" s="6"/>
      <c r="G30" s="29">
        <v>87.513999999999996</v>
      </c>
      <c r="H30" s="32">
        <v>8.2199999999999995E-2</v>
      </c>
      <c r="I30" s="34">
        <v>2.5312779665406584</v>
      </c>
      <c r="J30" s="36">
        <v>14.934432193769162</v>
      </c>
      <c r="K30" s="36">
        <v>141.20107155456</v>
      </c>
      <c r="L30" s="31">
        <v>19371713</v>
      </c>
      <c r="M30" s="31">
        <v>0</v>
      </c>
      <c r="N30" s="31">
        <v>0</v>
      </c>
      <c r="O30" s="31">
        <v>0</v>
      </c>
      <c r="P30" s="1"/>
      <c r="Q30" s="36">
        <v>0</v>
      </c>
      <c r="R30" s="36">
        <v>50</v>
      </c>
      <c r="S30" s="1"/>
      <c r="T30" s="1"/>
      <c r="U30" s="25" t="s">
        <v>29</v>
      </c>
      <c r="V30" s="29">
        <f t="shared" si="4"/>
        <v>8703.235343696062</v>
      </c>
      <c r="W30" s="32">
        <f t="shared" si="5"/>
        <v>206.28151760414789</v>
      </c>
      <c r="X30" s="34">
        <f t="shared" si="6"/>
        <v>-920.09726814009957</v>
      </c>
      <c r="Y30" s="36">
        <f t="shared" si="7"/>
        <v>44.988218081366071</v>
      </c>
      <c r="Z30" s="36">
        <f t="shared" si="8"/>
        <v>612.46876093395406</v>
      </c>
      <c r="AA30" s="31">
        <f t="shared" si="9"/>
        <v>747.09740899771748</v>
      </c>
      <c r="AB30" s="31">
        <f t="shared" si="10"/>
        <v>0</v>
      </c>
      <c r="AC30" s="31">
        <f t="shared" si="11"/>
        <v>0</v>
      </c>
      <c r="AD30" s="31">
        <f t="shared" si="12"/>
        <v>0</v>
      </c>
      <c r="AE30" s="1"/>
      <c r="AF30" s="1"/>
      <c r="AG30" s="1"/>
      <c r="AH30" s="27">
        <f t="shared" si="13"/>
        <v>9393.973981173147</v>
      </c>
      <c r="AI30" s="1"/>
      <c r="AK30" s="1"/>
      <c r="AL30" s="1"/>
      <c r="AM30" s="1"/>
      <c r="AN30" s="9"/>
    </row>
    <row r="31" spans="1:40">
      <c r="A31" s="1"/>
      <c r="B31" s="1"/>
      <c r="C31" s="25" t="s">
        <v>30</v>
      </c>
      <c r="D31" s="27">
        <v>8918.6118241485747</v>
      </c>
      <c r="E31" s="13"/>
      <c r="F31" s="6"/>
      <c r="G31" s="29">
        <v>86.621000000000009</v>
      </c>
      <c r="H31" s="32">
        <v>8.4100000000000008E-2</v>
      </c>
      <c r="I31" s="34">
        <v>2.5282692806871707</v>
      </c>
      <c r="J31" s="36">
        <v>6.720494487196123</v>
      </c>
      <c r="K31" s="36">
        <v>38.240214310912002</v>
      </c>
      <c r="L31" s="31">
        <v>11235039</v>
      </c>
      <c r="M31" s="31">
        <v>0</v>
      </c>
      <c r="N31" s="31">
        <v>0</v>
      </c>
      <c r="O31" s="31">
        <v>0</v>
      </c>
      <c r="P31" s="1"/>
      <c r="Q31" s="36">
        <v>0</v>
      </c>
      <c r="R31" s="36">
        <v>10</v>
      </c>
      <c r="S31" s="1"/>
      <c r="T31" s="1"/>
      <c r="U31" s="25" t="s">
        <v>30</v>
      </c>
      <c r="V31" s="29">
        <f t="shared" si="4"/>
        <v>8614.4268197807978</v>
      </c>
      <c r="W31" s="32">
        <f t="shared" si="5"/>
        <v>211.04958187966957</v>
      </c>
      <c r="X31" s="34">
        <f t="shared" si="6"/>
        <v>-919.00363730576294</v>
      </c>
      <c r="Y31" s="36">
        <f t="shared" si="7"/>
        <v>20.244698136614733</v>
      </c>
      <c r="Z31" s="36">
        <f t="shared" si="8"/>
        <v>165.86939758317129</v>
      </c>
      <c r="AA31" s="31">
        <f t="shared" si="9"/>
        <v>433.29511060216026</v>
      </c>
      <c r="AB31" s="31">
        <f t="shared" si="10"/>
        <v>0</v>
      </c>
      <c r="AC31" s="31">
        <f t="shared" si="11"/>
        <v>0</v>
      </c>
      <c r="AD31" s="31">
        <f t="shared" si="12"/>
        <v>0</v>
      </c>
      <c r="AE31" s="1"/>
      <c r="AF31" s="1"/>
      <c r="AG31" s="1"/>
      <c r="AH31" s="27">
        <f t="shared" si="13"/>
        <v>8525.8819706766517</v>
      </c>
      <c r="AI31" s="1"/>
      <c r="AK31" s="1"/>
      <c r="AL31" s="1"/>
      <c r="AM31" s="1"/>
      <c r="AN31" s="9"/>
    </row>
    <row r="32" spans="1:40">
      <c r="A32" s="1"/>
      <c r="B32" s="1"/>
      <c r="C32" s="25" t="s">
        <v>31</v>
      </c>
      <c r="D32" s="27">
        <v>9411.1976462026996</v>
      </c>
      <c r="E32" s="13"/>
      <c r="F32" s="6"/>
      <c r="G32" s="29">
        <v>86.621000000000009</v>
      </c>
      <c r="H32" s="32">
        <v>8.5999999999999993E-2</v>
      </c>
      <c r="I32" s="34">
        <v>2.5331927802132443</v>
      </c>
      <c r="J32" s="36">
        <v>3.0242225192382555</v>
      </c>
      <c r="K32" s="36">
        <v>7.6480428621824004</v>
      </c>
      <c r="L32" s="31">
        <v>9492426</v>
      </c>
      <c r="M32" s="31">
        <v>1</v>
      </c>
      <c r="N32" s="31">
        <v>0</v>
      </c>
      <c r="O32" s="31">
        <v>0</v>
      </c>
      <c r="P32" s="1"/>
      <c r="Q32" s="36">
        <v>0</v>
      </c>
      <c r="R32" s="36">
        <v>0</v>
      </c>
      <c r="S32" s="1"/>
      <c r="T32" s="1"/>
      <c r="U32" s="25" t="s">
        <v>31</v>
      </c>
      <c r="V32" s="29">
        <f t="shared" si="4"/>
        <v>8614.4268197807978</v>
      </c>
      <c r="W32" s="32">
        <f t="shared" si="5"/>
        <v>215.8176461551912</v>
      </c>
      <c r="X32" s="34">
        <f t="shared" si="6"/>
        <v>-920.79328606165222</v>
      </c>
      <c r="Y32" s="36">
        <f t="shared" si="7"/>
        <v>9.1101141614766306</v>
      </c>
      <c r="Z32" s="36">
        <f t="shared" si="8"/>
        <v>33.173879516634258</v>
      </c>
      <c r="AA32" s="31">
        <f t="shared" si="9"/>
        <v>366.08878469872883</v>
      </c>
      <c r="AB32" s="31">
        <f t="shared" si="10"/>
        <v>1080.8890547463302</v>
      </c>
      <c r="AC32" s="31">
        <f t="shared" si="11"/>
        <v>0</v>
      </c>
      <c r="AD32" s="31">
        <f t="shared" si="12"/>
        <v>0</v>
      </c>
      <c r="AE32" s="1"/>
      <c r="AF32" s="1"/>
      <c r="AG32" s="1"/>
      <c r="AH32" s="27">
        <f t="shared" si="13"/>
        <v>9398.7130129975067</v>
      </c>
      <c r="AI32" s="1"/>
      <c r="AK32" s="1"/>
      <c r="AL32" s="1"/>
      <c r="AM32" s="1"/>
      <c r="AN32" s="9"/>
    </row>
    <row r="33" spans="1:40">
      <c r="A33" s="1"/>
      <c r="B33" s="1"/>
      <c r="C33" s="25" t="s">
        <v>32</v>
      </c>
      <c r="D33" s="27">
        <v>7158.9515684621829</v>
      </c>
      <c r="E33" s="13"/>
      <c r="F33" s="6"/>
      <c r="G33" s="29">
        <v>83.941999999999993</v>
      </c>
      <c r="H33" s="32">
        <v>8.9433333333333337E-2</v>
      </c>
      <c r="I33" s="34">
        <v>2.5935819935631654</v>
      </c>
      <c r="J33" s="36">
        <v>1.3609001336572151</v>
      </c>
      <c r="K33" s="36">
        <v>1.5296085724364801</v>
      </c>
      <c r="L33" s="31">
        <v>8718968</v>
      </c>
      <c r="M33" s="31">
        <v>0</v>
      </c>
      <c r="N33" s="31">
        <v>1</v>
      </c>
      <c r="O33" s="31">
        <v>0</v>
      </c>
      <c r="P33" s="1"/>
      <c r="Q33" s="36">
        <v>0</v>
      </c>
      <c r="R33" s="36">
        <v>0</v>
      </c>
      <c r="S33" s="1"/>
      <c r="T33" s="1"/>
      <c r="U33" s="25" t="s">
        <v>32</v>
      </c>
      <c r="V33" s="29">
        <f t="shared" si="4"/>
        <v>8348.0012480349978</v>
      </c>
      <c r="W33" s="32">
        <f t="shared" si="5"/>
        <v>224.43362195130933</v>
      </c>
      <c r="X33" s="34">
        <f t="shared" si="6"/>
        <v>-942.74423375007541</v>
      </c>
      <c r="Y33" s="36">
        <f t="shared" si="7"/>
        <v>4.0995513726644841</v>
      </c>
      <c r="Z33" s="36">
        <f t="shared" si="8"/>
        <v>6.6347759033268519</v>
      </c>
      <c r="AA33" s="31">
        <f t="shared" si="9"/>
        <v>336.25928703021827</v>
      </c>
      <c r="AB33" s="31">
        <f t="shared" si="10"/>
        <v>0</v>
      </c>
      <c r="AC33" s="31">
        <f t="shared" si="11"/>
        <v>-580.9304413600463</v>
      </c>
      <c r="AD33" s="31">
        <f t="shared" si="12"/>
        <v>0</v>
      </c>
      <c r="AE33" s="1"/>
      <c r="AF33" s="1"/>
      <c r="AG33" s="1"/>
      <c r="AH33" s="27">
        <f t="shared" si="13"/>
        <v>7395.7538091823963</v>
      </c>
      <c r="AI33" s="1"/>
      <c r="AK33" s="1"/>
      <c r="AL33" s="1"/>
      <c r="AM33" s="1"/>
      <c r="AN33" s="9"/>
    </row>
    <row r="34" spans="1:40">
      <c r="A34" s="1"/>
      <c r="B34" s="1"/>
      <c r="C34" s="25" t="s">
        <v>33</v>
      </c>
      <c r="D34" s="27">
        <v>7400.1631291114363</v>
      </c>
      <c r="E34" s="13"/>
      <c r="F34" s="6"/>
      <c r="G34" s="29">
        <v>89.3</v>
      </c>
      <c r="H34" s="32">
        <v>9.2866666666666667E-2</v>
      </c>
      <c r="I34" s="34">
        <v>2.6277050134893387</v>
      </c>
      <c r="J34" s="36">
        <v>0.6124050601457468</v>
      </c>
      <c r="K34" s="36">
        <v>0.30592171448729605</v>
      </c>
      <c r="L34" s="31">
        <v>10826748</v>
      </c>
      <c r="M34" s="31">
        <v>0</v>
      </c>
      <c r="N34" s="31">
        <v>0</v>
      </c>
      <c r="O34" s="31">
        <v>1</v>
      </c>
      <c r="P34" s="1"/>
      <c r="Q34" s="36">
        <v>0</v>
      </c>
      <c r="R34" s="36">
        <v>0</v>
      </c>
      <c r="S34" s="1"/>
      <c r="T34" s="1"/>
      <c r="U34" s="25" t="s">
        <v>33</v>
      </c>
      <c r="V34" s="29">
        <f t="shared" si="4"/>
        <v>8880.8523915265941</v>
      </c>
      <c r="W34" s="32">
        <f t="shared" si="5"/>
        <v>233.04959774742741</v>
      </c>
      <c r="X34" s="34">
        <f t="shared" si="6"/>
        <v>-955.14765124502151</v>
      </c>
      <c r="Y34" s="36">
        <f t="shared" si="7"/>
        <v>1.8447981176990178</v>
      </c>
      <c r="Z34" s="36">
        <f t="shared" si="8"/>
        <v>1.3269551806653705</v>
      </c>
      <c r="AA34" s="31">
        <f t="shared" si="9"/>
        <v>417.5487928543655</v>
      </c>
      <c r="AB34" s="31">
        <f t="shared" si="10"/>
        <v>0</v>
      </c>
      <c r="AC34" s="31">
        <f t="shared" si="11"/>
        <v>0</v>
      </c>
      <c r="AD34" s="31">
        <f t="shared" si="12"/>
        <v>-1137.8571021642861</v>
      </c>
      <c r="AE34" s="1"/>
      <c r="AF34" s="1"/>
      <c r="AG34" s="1"/>
      <c r="AH34" s="27">
        <f t="shared" si="13"/>
        <v>7441.6177820174435</v>
      </c>
      <c r="AI34" s="1"/>
      <c r="AK34" s="1"/>
      <c r="AL34" s="1"/>
      <c r="AM34" s="1"/>
      <c r="AN34" s="9"/>
    </row>
    <row r="35" spans="1:40">
      <c r="A35" s="1"/>
      <c r="B35" s="1"/>
      <c r="C35" s="25" t="s">
        <v>34</v>
      </c>
      <c r="D35" s="27">
        <v>8211.5759344522303</v>
      </c>
      <c r="E35" s="13"/>
      <c r="F35" s="6"/>
      <c r="G35" s="29">
        <v>87.513999999999996</v>
      </c>
      <c r="H35" s="32">
        <v>9.6300000000000011E-2</v>
      </c>
      <c r="I35" s="34">
        <v>2.6258563154727987</v>
      </c>
      <c r="J35" s="36">
        <v>0.27558227706558608</v>
      </c>
      <c r="K35" s="36">
        <v>6.1184342897459214E-2</v>
      </c>
      <c r="L35" s="31">
        <v>14911318</v>
      </c>
      <c r="M35" s="31">
        <v>0</v>
      </c>
      <c r="N35" s="31">
        <v>0</v>
      </c>
      <c r="O35" s="31">
        <v>0</v>
      </c>
      <c r="P35" s="1"/>
      <c r="Q35" s="36">
        <v>0</v>
      </c>
      <c r="R35" s="36">
        <v>0</v>
      </c>
      <c r="S35" s="1"/>
      <c r="T35" s="1"/>
      <c r="U35" s="25" t="s">
        <v>34</v>
      </c>
      <c r="V35" s="29">
        <f t="shared" si="4"/>
        <v>8703.235343696062</v>
      </c>
      <c r="W35" s="32">
        <f t="shared" si="5"/>
        <v>241.66557354354555</v>
      </c>
      <c r="X35" s="34">
        <f t="shared" si="6"/>
        <v>-954.47566578269038</v>
      </c>
      <c r="Y35" s="36">
        <f t="shared" si="7"/>
        <v>0.830159152964558</v>
      </c>
      <c r="Z35" s="36">
        <f t="shared" si="8"/>
        <v>0.26539103613307413</v>
      </c>
      <c r="AA35" s="31">
        <f t="shared" si="9"/>
        <v>575.07599057145978</v>
      </c>
      <c r="AB35" s="31">
        <f t="shared" si="10"/>
        <v>0</v>
      </c>
      <c r="AC35" s="31">
        <f t="shared" si="11"/>
        <v>0</v>
      </c>
      <c r="AD35" s="31">
        <f t="shared" si="12"/>
        <v>0</v>
      </c>
      <c r="AE35" s="1"/>
      <c r="AF35" s="1"/>
      <c r="AG35" s="1"/>
      <c r="AH35" s="27">
        <f t="shared" si="13"/>
        <v>8566.596792217475</v>
      </c>
      <c r="AI35" s="1"/>
      <c r="AK35" s="1"/>
      <c r="AL35" s="1"/>
      <c r="AM35" s="1"/>
      <c r="AN35" s="9"/>
    </row>
    <row r="36" spans="1:40">
      <c r="A36" s="1"/>
      <c r="B36" s="1"/>
      <c r="C36" s="25" t="s">
        <v>35</v>
      </c>
      <c r="D36" s="27">
        <v>9189.7417877875305</v>
      </c>
      <c r="E36" s="13"/>
      <c r="F36" s="6"/>
      <c r="G36" s="29">
        <v>89.3</v>
      </c>
      <c r="H36" s="32">
        <v>9.9000000000000005E-2</v>
      </c>
      <c r="I36" s="34">
        <v>2.624744800627747</v>
      </c>
      <c r="J36" s="36">
        <v>0.12401202467951374</v>
      </c>
      <c r="K36" s="36">
        <v>1.2236868579491843E-2</v>
      </c>
      <c r="L36" s="31">
        <v>15389927</v>
      </c>
      <c r="M36" s="31">
        <v>0</v>
      </c>
      <c r="N36" s="31">
        <v>0</v>
      </c>
      <c r="O36" s="31">
        <v>0</v>
      </c>
      <c r="P36" s="1"/>
      <c r="Q36" s="36">
        <v>0</v>
      </c>
      <c r="R36" s="36">
        <v>0</v>
      </c>
      <c r="S36" s="1"/>
      <c r="T36" s="1"/>
      <c r="U36" s="25" t="s">
        <v>35</v>
      </c>
      <c r="V36" s="29">
        <f t="shared" si="4"/>
        <v>8880.8523915265941</v>
      </c>
      <c r="W36" s="32">
        <f t="shared" si="5"/>
        <v>248.44124382981317</v>
      </c>
      <c r="X36" s="34">
        <f t="shared" si="6"/>
        <v>-954.07163991672553</v>
      </c>
      <c r="Y36" s="36">
        <f t="shared" si="7"/>
        <v>0.3735716188340511</v>
      </c>
      <c r="Z36" s="36">
        <f t="shared" si="8"/>
        <v>5.3078207226614826E-2</v>
      </c>
      <c r="AA36" s="31">
        <f t="shared" si="9"/>
        <v>593.5342210760615</v>
      </c>
      <c r="AB36" s="31">
        <f t="shared" si="10"/>
        <v>0</v>
      </c>
      <c r="AC36" s="31">
        <f t="shared" si="11"/>
        <v>0</v>
      </c>
      <c r="AD36" s="31">
        <f t="shared" si="12"/>
        <v>0</v>
      </c>
      <c r="AE36" s="1"/>
      <c r="AF36" s="1"/>
      <c r="AG36" s="1"/>
      <c r="AH36" s="27">
        <f t="shared" si="13"/>
        <v>8769.1828663418037</v>
      </c>
      <c r="AI36" s="1"/>
      <c r="AK36" s="1"/>
      <c r="AL36" s="1"/>
      <c r="AM36" s="1"/>
      <c r="AN36" s="9"/>
    </row>
    <row r="37" spans="1:40">
      <c r="A37" s="1"/>
      <c r="B37" s="1"/>
      <c r="C37" s="25" t="s">
        <v>36</v>
      </c>
      <c r="D37" s="27">
        <v>8308.1693608549467</v>
      </c>
      <c r="E37" s="13"/>
      <c r="F37" s="6"/>
      <c r="G37" s="29">
        <v>84.834999999999994</v>
      </c>
      <c r="H37" s="32">
        <v>0.1017</v>
      </c>
      <c r="I37" s="34">
        <v>2.3996161216186511</v>
      </c>
      <c r="J37" s="36">
        <v>5.5805411105781182E-2</v>
      </c>
      <c r="K37" s="36">
        <v>2.4473737158983689E-3</v>
      </c>
      <c r="L37" s="31">
        <v>21381254</v>
      </c>
      <c r="M37" s="31">
        <v>0</v>
      </c>
      <c r="N37" s="31">
        <v>0</v>
      </c>
      <c r="O37" s="31">
        <v>0</v>
      </c>
      <c r="P37" s="1"/>
      <c r="Q37" s="36">
        <v>0</v>
      </c>
      <c r="R37" s="36">
        <v>0</v>
      </c>
      <c r="S37" s="1"/>
      <c r="T37" s="1"/>
      <c r="U37" s="25" t="s">
        <v>36</v>
      </c>
      <c r="V37" s="29">
        <f t="shared" si="4"/>
        <v>8436.8097719502639</v>
      </c>
      <c r="W37" s="32">
        <f t="shared" si="5"/>
        <v>255.21691411608077</v>
      </c>
      <c r="X37" s="34">
        <f t="shared" si="6"/>
        <v>-872.2393460026185</v>
      </c>
      <c r="Y37" s="36">
        <f t="shared" si="7"/>
        <v>0.168107228475323</v>
      </c>
      <c r="Z37" s="36">
        <f t="shared" si="8"/>
        <v>1.0615641445322966E-2</v>
      </c>
      <c r="AA37" s="31">
        <f t="shared" si="9"/>
        <v>824.59818935589647</v>
      </c>
      <c r="AB37" s="31">
        <f t="shared" si="10"/>
        <v>0</v>
      </c>
      <c r="AC37" s="31">
        <f t="shared" si="11"/>
        <v>0</v>
      </c>
      <c r="AD37" s="31">
        <f t="shared" si="12"/>
        <v>0</v>
      </c>
      <c r="AE37" s="1"/>
      <c r="AF37" s="1"/>
      <c r="AG37" s="1"/>
      <c r="AH37" s="27">
        <f t="shared" si="13"/>
        <v>8644.5642522895432</v>
      </c>
      <c r="AI37" s="1"/>
      <c r="AK37" s="1"/>
      <c r="AL37" s="1"/>
      <c r="AM37" s="1"/>
      <c r="AN37" s="9"/>
    </row>
    <row r="38" spans="1:40">
      <c r="A38" s="1"/>
      <c r="B38" s="1"/>
      <c r="C38" s="25" t="s">
        <v>37</v>
      </c>
      <c r="D38" s="27">
        <v>9513.1883058752373</v>
      </c>
      <c r="E38" s="13"/>
      <c r="F38" s="6"/>
      <c r="G38" s="29">
        <v>89.3</v>
      </c>
      <c r="H38" s="32">
        <v>0.10439999999999999</v>
      </c>
      <c r="I38" s="34">
        <v>2.6237562156317673</v>
      </c>
      <c r="J38" s="36">
        <v>2.5112434997601532E-2</v>
      </c>
      <c r="K38" s="36">
        <v>4.8947474317967378E-4</v>
      </c>
      <c r="L38" s="31">
        <v>23884760</v>
      </c>
      <c r="M38" s="31">
        <v>0</v>
      </c>
      <c r="N38" s="31">
        <v>0</v>
      </c>
      <c r="O38" s="31">
        <v>0</v>
      </c>
      <c r="P38" s="1"/>
      <c r="Q38" s="36">
        <v>0</v>
      </c>
      <c r="R38" s="36">
        <v>0</v>
      </c>
      <c r="S38" s="1"/>
      <c r="T38" s="1"/>
      <c r="U38" s="25" t="s">
        <v>37</v>
      </c>
      <c r="V38" s="29">
        <f t="shared" si="4"/>
        <v>8880.8523915265941</v>
      </c>
      <c r="W38" s="32">
        <f t="shared" si="5"/>
        <v>261.99258440234843</v>
      </c>
      <c r="X38" s="34">
        <f t="shared" si="6"/>
        <v>-953.71229796923956</v>
      </c>
      <c r="Y38" s="36">
        <f t="shared" si="7"/>
        <v>7.5648252813895353E-2</v>
      </c>
      <c r="Z38" s="36">
        <f t="shared" si="8"/>
        <v>2.1231282890645932E-3</v>
      </c>
      <c r="AA38" s="31">
        <f t="shared" si="9"/>
        <v>921.14942599719097</v>
      </c>
      <c r="AB38" s="31">
        <f t="shared" si="10"/>
        <v>0</v>
      </c>
      <c r="AC38" s="31">
        <f t="shared" si="11"/>
        <v>0</v>
      </c>
      <c r="AD38" s="31">
        <f t="shared" si="12"/>
        <v>0</v>
      </c>
      <c r="AE38" s="1"/>
      <c r="AF38" s="1"/>
      <c r="AG38" s="1"/>
      <c r="AH38" s="27">
        <f t="shared" si="13"/>
        <v>9110.3598753379974</v>
      </c>
      <c r="AI38" s="1"/>
      <c r="AK38" s="1"/>
      <c r="AL38" s="1"/>
      <c r="AM38" s="1"/>
      <c r="AN38" s="9"/>
    </row>
    <row r="39" spans="1:40">
      <c r="A39" s="1"/>
      <c r="B39" s="1"/>
      <c r="C39" s="25" t="s">
        <v>38</v>
      </c>
      <c r="D39" s="27">
        <v>8325.1813644565336</v>
      </c>
      <c r="E39" s="13"/>
      <c r="F39" s="6"/>
      <c r="G39" s="29">
        <v>83.941999999999993</v>
      </c>
      <c r="H39" s="32">
        <v>0.10736666666666667</v>
      </c>
      <c r="I39" s="34">
        <v>2.6259841846788996</v>
      </c>
      <c r="J39" s="36">
        <v>1.1300595748920689E-2</v>
      </c>
      <c r="K39" s="36">
        <v>9.7894948635934761E-5</v>
      </c>
      <c r="L39" s="31">
        <v>29812766</v>
      </c>
      <c r="M39" s="31">
        <v>0</v>
      </c>
      <c r="N39" s="31">
        <v>0</v>
      </c>
      <c r="O39" s="31">
        <v>0</v>
      </c>
      <c r="P39" s="1"/>
      <c r="Q39" s="36">
        <v>0</v>
      </c>
      <c r="R39" s="36">
        <v>0</v>
      </c>
      <c r="S39" s="1"/>
      <c r="T39" s="1"/>
      <c r="U39" s="25" t="s">
        <v>38</v>
      </c>
      <c r="V39" s="29">
        <f t="shared" si="4"/>
        <v>8348.0012480349978</v>
      </c>
      <c r="W39" s="32">
        <f t="shared" si="5"/>
        <v>269.43745669219805</v>
      </c>
      <c r="X39" s="34">
        <f t="shared" si="6"/>
        <v>-954.52214511398779</v>
      </c>
      <c r="Y39" s="36">
        <f t="shared" si="7"/>
        <v>3.404171376625291E-2</v>
      </c>
      <c r="Z39" s="36">
        <f t="shared" si="8"/>
        <v>4.2462565781291865E-4</v>
      </c>
      <c r="AA39" s="31">
        <f t="shared" si="9"/>
        <v>1149.7713306848623</v>
      </c>
      <c r="AB39" s="31">
        <f t="shared" si="10"/>
        <v>0</v>
      </c>
      <c r="AC39" s="31">
        <f t="shared" si="11"/>
        <v>0</v>
      </c>
      <c r="AD39" s="31">
        <f t="shared" si="12"/>
        <v>0</v>
      </c>
      <c r="AE39" s="1"/>
      <c r="AF39" s="1"/>
      <c r="AG39" s="1"/>
      <c r="AH39" s="27">
        <f t="shared" si="13"/>
        <v>8812.7223566374942</v>
      </c>
      <c r="AI39" s="1"/>
      <c r="AK39" s="1"/>
      <c r="AL39" s="1"/>
      <c r="AM39" s="1"/>
      <c r="AN39" s="9"/>
    </row>
    <row r="40" spans="1:40">
      <c r="A40" s="1"/>
      <c r="B40" s="1"/>
      <c r="C40" s="25" t="s">
        <v>39</v>
      </c>
      <c r="D40" s="27">
        <v>9366.3365839547496</v>
      </c>
      <c r="E40" s="13"/>
      <c r="F40" s="6"/>
      <c r="G40" s="29">
        <v>88.406999999999982</v>
      </c>
      <c r="H40" s="32">
        <v>0.11033333333333334</v>
      </c>
      <c r="I40" s="34">
        <v>2.6340854295714031</v>
      </c>
      <c r="J40" s="36">
        <v>5.0852680870143102E-3</v>
      </c>
      <c r="K40" s="36">
        <v>1.9578989727186953E-5</v>
      </c>
      <c r="L40" s="31">
        <v>32687252</v>
      </c>
      <c r="M40" s="31">
        <v>0</v>
      </c>
      <c r="N40" s="31">
        <v>0</v>
      </c>
      <c r="O40" s="31">
        <v>0</v>
      </c>
      <c r="P40" s="1"/>
      <c r="Q40" s="36">
        <v>0</v>
      </c>
      <c r="R40" s="36">
        <v>0</v>
      </c>
      <c r="S40" s="1"/>
      <c r="T40" s="1"/>
      <c r="U40" s="25" t="s">
        <v>39</v>
      </c>
      <c r="V40" s="29">
        <f t="shared" si="4"/>
        <v>8792.0438676113281</v>
      </c>
      <c r="W40" s="32">
        <f t="shared" si="5"/>
        <v>276.88232898204768</v>
      </c>
      <c r="X40" s="34">
        <f t="shared" si="6"/>
        <v>-957.46687634961472</v>
      </c>
      <c r="Y40" s="36">
        <f t="shared" si="7"/>
        <v>1.5318771194813809E-2</v>
      </c>
      <c r="Z40" s="36">
        <f t="shared" si="8"/>
        <v>8.4925131562583735E-5</v>
      </c>
      <c r="AA40" s="31">
        <f t="shared" si="9"/>
        <v>1260.6299337831124</v>
      </c>
      <c r="AB40" s="31">
        <f t="shared" si="10"/>
        <v>0</v>
      </c>
      <c r="AC40" s="31">
        <f t="shared" si="11"/>
        <v>0</v>
      </c>
      <c r="AD40" s="31">
        <f t="shared" si="12"/>
        <v>0</v>
      </c>
      <c r="AE40" s="1"/>
      <c r="AF40" s="1"/>
      <c r="AG40" s="1"/>
      <c r="AH40" s="27">
        <f t="shared" si="13"/>
        <v>9372.1046577232009</v>
      </c>
      <c r="AI40" s="1"/>
      <c r="AK40" s="1"/>
      <c r="AL40" s="1"/>
      <c r="AM40" s="1"/>
      <c r="AN40" s="9"/>
    </row>
    <row r="41" spans="1:40">
      <c r="A41" s="1"/>
      <c r="B41" s="1"/>
      <c r="C41" s="25" t="s">
        <v>40</v>
      </c>
      <c r="D41" s="27">
        <v>8089.383137780037</v>
      </c>
      <c r="E41" s="13"/>
      <c r="F41" s="6"/>
      <c r="G41" s="29">
        <v>80.37</v>
      </c>
      <c r="H41" s="32">
        <v>0.1133</v>
      </c>
      <c r="I41" s="34">
        <v>2.6224476811929418</v>
      </c>
      <c r="J41" s="36">
        <v>2.2883706391564397E-3</v>
      </c>
      <c r="K41" s="36">
        <v>3.9157979454373912E-6</v>
      </c>
      <c r="L41" s="31">
        <v>25223088</v>
      </c>
      <c r="M41" s="31">
        <v>0</v>
      </c>
      <c r="N41" s="31">
        <v>0</v>
      </c>
      <c r="O41" s="31">
        <v>0</v>
      </c>
      <c r="P41" s="1"/>
      <c r="Q41" s="36">
        <v>0</v>
      </c>
      <c r="R41" s="36">
        <v>0</v>
      </c>
      <c r="S41" s="1"/>
      <c r="T41" s="1"/>
      <c r="U41" s="25" t="s">
        <v>40</v>
      </c>
      <c r="V41" s="29">
        <f t="shared" si="4"/>
        <v>7992.7671523739364</v>
      </c>
      <c r="W41" s="32">
        <f t="shared" si="5"/>
        <v>284.32720127189725</v>
      </c>
      <c r="X41" s="34">
        <f t="shared" si="6"/>
        <v>-953.23665721451198</v>
      </c>
      <c r="Y41" s="36">
        <f t="shared" si="7"/>
        <v>6.8934470376662144E-3</v>
      </c>
      <c r="Z41" s="36">
        <f t="shared" si="8"/>
        <v>1.6985026312516752E-5</v>
      </c>
      <c r="AA41" s="31">
        <f t="shared" si="9"/>
        <v>972.7639311877798</v>
      </c>
      <c r="AB41" s="31">
        <f t="shared" si="10"/>
        <v>0</v>
      </c>
      <c r="AC41" s="31">
        <f t="shared" si="11"/>
        <v>0</v>
      </c>
      <c r="AD41" s="31">
        <f t="shared" si="12"/>
        <v>0</v>
      </c>
      <c r="AE41" s="1"/>
      <c r="AF41" s="1"/>
      <c r="AG41" s="1"/>
      <c r="AH41" s="27">
        <f t="shared" ref="AH41:AH72" si="14">+SUM(V41:AD41)</f>
        <v>8296.6285380511654</v>
      </c>
      <c r="AI41" s="1"/>
      <c r="AK41" s="1"/>
      <c r="AL41" s="1"/>
      <c r="AM41" s="1"/>
      <c r="AN41" s="9"/>
    </row>
    <row r="42" spans="1:40">
      <c r="A42" s="1"/>
      <c r="B42" s="1"/>
      <c r="C42" s="25" t="s">
        <v>41</v>
      </c>
      <c r="D42" s="27">
        <v>8665.2504053006232</v>
      </c>
      <c r="E42" s="13"/>
      <c r="F42" s="6"/>
      <c r="G42" s="29">
        <v>85.727999999999994</v>
      </c>
      <c r="H42" s="32">
        <v>0.12189999999999999</v>
      </c>
      <c r="I42" s="34">
        <v>2.6226386642974928</v>
      </c>
      <c r="J42" s="36">
        <v>1.0297667876203978E-3</v>
      </c>
      <c r="K42" s="36">
        <v>7.831595890874783E-7</v>
      </c>
      <c r="L42" s="31">
        <v>18243759</v>
      </c>
      <c r="M42" s="31">
        <v>0</v>
      </c>
      <c r="N42" s="31">
        <v>0</v>
      </c>
      <c r="O42" s="31">
        <v>0</v>
      </c>
      <c r="P42" s="1"/>
      <c r="Q42" s="36">
        <v>0</v>
      </c>
      <c r="R42" s="36">
        <v>0</v>
      </c>
      <c r="S42" s="1"/>
      <c r="T42" s="1"/>
      <c r="U42" s="25" t="s">
        <v>41</v>
      </c>
      <c r="V42" s="29">
        <f t="shared" si="4"/>
        <v>8525.6182958655299</v>
      </c>
      <c r="W42" s="32">
        <f t="shared" si="5"/>
        <v>305.9089658874164</v>
      </c>
      <c r="X42" s="34">
        <f t="shared" si="6"/>
        <v>-953.30607789255725</v>
      </c>
      <c r="Y42" s="36">
        <f t="shared" si="7"/>
        <v>3.1020511669497962E-3</v>
      </c>
      <c r="Z42" s="36">
        <f t="shared" si="8"/>
        <v>3.3970052625033502E-6</v>
      </c>
      <c r="AA42" s="31">
        <f t="shared" si="9"/>
        <v>703.59627356025703</v>
      </c>
      <c r="AB42" s="31">
        <f t="shared" si="10"/>
        <v>0</v>
      </c>
      <c r="AC42" s="31">
        <f t="shared" si="11"/>
        <v>0</v>
      </c>
      <c r="AD42" s="31">
        <f t="shared" si="12"/>
        <v>0</v>
      </c>
      <c r="AE42" s="1"/>
      <c r="AF42" s="1"/>
      <c r="AG42" s="1"/>
      <c r="AH42" s="27">
        <f t="shared" si="14"/>
        <v>8581.8205628688193</v>
      </c>
      <c r="AI42" s="1"/>
      <c r="AK42" s="1"/>
      <c r="AL42" s="1"/>
      <c r="AM42" s="1"/>
      <c r="AN42" s="9"/>
    </row>
    <row r="43" spans="1:40">
      <c r="A43" s="1"/>
      <c r="B43" s="1"/>
      <c r="C43" s="25" t="s">
        <v>42</v>
      </c>
      <c r="D43" s="27">
        <v>7405.3060301096912</v>
      </c>
      <c r="E43" s="13"/>
      <c r="F43" s="6"/>
      <c r="G43" s="29">
        <v>82.156000000000006</v>
      </c>
      <c r="H43" s="32">
        <v>0.1305</v>
      </c>
      <c r="I43" s="34">
        <v>2.6211385452060805</v>
      </c>
      <c r="J43" s="36">
        <v>4.6339505442917901E-4</v>
      </c>
      <c r="K43" s="36">
        <v>1.5663191781749568E-7</v>
      </c>
      <c r="L43" s="31">
        <v>9742240</v>
      </c>
      <c r="M43" s="31">
        <v>0</v>
      </c>
      <c r="N43" s="31">
        <v>0</v>
      </c>
      <c r="O43" s="31">
        <v>0</v>
      </c>
      <c r="P43" s="1"/>
      <c r="Q43" s="36">
        <v>0</v>
      </c>
      <c r="R43" s="36">
        <v>0</v>
      </c>
      <c r="S43" s="1"/>
      <c r="T43" s="1"/>
      <c r="U43" s="25" t="s">
        <v>42</v>
      </c>
      <c r="V43" s="29">
        <f t="shared" si="4"/>
        <v>8170.3842002044685</v>
      </c>
      <c r="W43" s="32">
        <f t="shared" si="5"/>
        <v>327.49073050293555</v>
      </c>
      <c r="X43" s="34">
        <f t="shared" si="6"/>
        <v>-952.76079780236648</v>
      </c>
      <c r="Y43" s="36">
        <f t="shared" si="7"/>
        <v>1.3959230251274083E-3</v>
      </c>
      <c r="Z43" s="36">
        <f t="shared" si="8"/>
        <v>6.7940105250067018E-7</v>
      </c>
      <c r="AA43" s="31">
        <f t="shared" si="9"/>
        <v>375.72321362772215</v>
      </c>
      <c r="AB43" s="31">
        <f t="shared" si="10"/>
        <v>0</v>
      </c>
      <c r="AC43" s="31">
        <f t="shared" si="11"/>
        <v>0</v>
      </c>
      <c r="AD43" s="31">
        <f t="shared" si="12"/>
        <v>0</v>
      </c>
      <c r="AE43" s="1"/>
      <c r="AF43" s="1"/>
      <c r="AG43" s="1"/>
      <c r="AH43" s="27">
        <f t="shared" si="14"/>
        <v>7920.8387431351857</v>
      </c>
      <c r="AI43" s="1"/>
      <c r="AK43" s="1"/>
      <c r="AL43" s="1"/>
      <c r="AM43" s="1"/>
      <c r="AN43" s="9"/>
    </row>
    <row r="44" spans="1:40">
      <c r="A44" s="1"/>
      <c r="B44" s="1"/>
      <c r="C44" s="25" t="s">
        <v>43</v>
      </c>
      <c r="D44" s="27">
        <v>9539.362917646371</v>
      </c>
      <c r="E44" s="13"/>
      <c r="F44" s="6"/>
      <c r="G44" s="29">
        <v>87.513999999999996</v>
      </c>
      <c r="H44" s="32">
        <v>0.1391</v>
      </c>
      <c r="I44" s="34">
        <v>2.6224524425434073</v>
      </c>
      <c r="J44" s="36">
        <v>2.0852777449313056E-4</v>
      </c>
      <c r="K44" s="36">
        <v>3.1326383563499135E-8</v>
      </c>
      <c r="L44" s="31">
        <v>8329411</v>
      </c>
      <c r="M44" s="31">
        <v>1</v>
      </c>
      <c r="N44" s="31">
        <v>0</v>
      </c>
      <c r="O44" s="31">
        <v>0</v>
      </c>
      <c r="P44" s="1"/>
      <c r="Q44" s="36">
        <v>0</v>
      </c>
      <c r="R44" s="36">
        <v>0</v>
      </c>
      <c r="S44" s="1"/>
      <c r="T44" s="1"/>
      <c r="U44" s="25" t="s">
        <v>43</v>
      </c>
      <c r="V44" s="29">
        <f t="shared" si="4"/>
        <v>8703.235343696062</v>
      </c>
      <c r="W44" s="32">
        <f t="shared" si="5"/>
        <v>349.07249511845464</v>
      </c>
      <c r="X44" s="34">
        <f t="shared" si="6"/>
        <v>-953.23838792351114</v>
      </c>
      <c r="Y44" s="36">
        <f t="shared" si="7"/>
        <v>6.2816536130733374E-4</v>
      </c>
      <c r="Z44" s="36">
        <f t="shared" si="8"/>
        <v>1.3588021050013404E-7</v>
      </c>
      <c r="AA44" s="31">
        <f t="shared" si="9"/>
        <v>321.23547239095927</v>
      </c>
      <c r="AB44" s="31">
        <f t="shared" si="10"/>
        <v>1080.8890547463302</v>
      </c>
      <c r="AC44" s="31">
        <f t="shared" si="11"/>
        <v>0</v>
      </c>
      <c r="AD44" s="31">
        <f t="shared" si="12"/>
        <v>0</v>
      </c>
      <c r="AE44" s="1"/>
      <c r="AF44" s="1"/>
      <c r="AG44" s="1"/>
      <c r="AH44" s="27">
        <f t="shared" si="14"/>
        <v>9501.1946063295363</v>
      </c>
      <c r="AI44" s="1"/>
      <c r="AK44" s="1"/>
      <c r="AL44" s="1"/>
      <c r="AM44" s="1"/>
      <c r="AN44" s="9"/>
    </row>
    <row r="45" spans="1:40">
      <c r="A45" s="1"/>
      <c r="B45" s="1"/>
      <c r="C45" s="25" t="s">
        <v>44</v>
      </c>
      <c r="D45" s="27">
        <v>7945.5663447953266</v>
      </c>
      <c r="E45" s="13"/>
      <c r="F45" s="6"/>
      <c r="G45" s="29">
        <v>80.37</v>
      </c>
      <c r="H45" s="32">
        <v>0.15060000000000001</v>
      </c>
      <c r="I45" s="34">
        <v>2.6828528730004031</v>
      </c>
      <c r="J45" s="36">
        <v>9.3837498521908761E-5</v>
      </c>
      <c r="K45" s="36">
        <v>45.000000006265275</v>
      </c>
      <c r="L45" s="31">
        <v>7414367</v>
      </c>
      <c r="M45" s="31">
        <v>0</v>
      </c>
      <c r="N45" s="31">
        <v>1</v>
      </c>
      <c r="O45" s="31">
        <v>0</v>
      </c>
      <c r="P45" s="1"/>
      <c r="Q45" s="36">
        <v>0</v>
      </c>
      <c r="R45" s="36">
        <v>45</v>
      </c>
      <c r="S45" s="1"/>
      <c r="T45" s="1"/>
      <c r="U45" s="25" t="s">
        <v>44</v>
      </c>
      <c r="V45" s="29">
        <f t="shared" si="4"/>
        <v>7992.7671523739364</v>
      </c>
      <c r="W45" s="32">
        <f t="shared" si="5"/>
        <v>377.93183152292789</v>
      </c>
      <c r="X45" s="34">
        <f t="shared" si="6"/>
        <v>-975.19341293165667</v>
      </c>
      <c r="Y45" s="36">
        <f t="shared" si="7"/>
        <v>2.8267441258830023E-4</v>
      </c>
      <c r="Z45" s="36">
        <f t="shared" si="8"/>
        <v>195.19040431088817</v>
      </c>
      <c r="AA45" s="31">
        <f t="shared" si="9"/>
        <v>285.94551112016677</v>
      </c>
      <c r="AB45" s="31">
        <f t="shared" si="10"/>
        <v>0</v>
      </c>
      <c r="AC45" s="31">
        <f t="shared" si="11"/>
        <v>-580.9304413600463</v>
      </c>
      <c r="AD45" s="31">
        <f t="shared" si="12"/>
        <v>0</v>
      </c>
      <c r="AE45" s="1"/>
      <c r="AF45" s="1"/>
      <c r="AG45" s="1"/>
      <c r="AH45" s="27">
        <f t="shared" si="14"/>
        <v>7295.7113277106282</v>
      </c>
      <c r="AI45" s="1"/>
      <c r="AK45" s="1"/>
      <c r="AL45" s="1"/>
      <c r="AM45" s="1"/>
      <c r="AN45" s="9"/>
    </row>
    <row r="46" spans="1:40">
      <c r="A46" s="1"/>
      <c r="B46" s="1"/>
      <c r="C46" s="25" t="s">
        <v>45</v>
      </c>
      <c r="D46" s="27">
        <v>9085.1071171915264</v>
      </c>
      <c r="E46" s="13"/>
      <c r="F46" s="6"/>
      <c r="G46" s="29">
        <v>87.513999999999996</v>
      </c>
      <c r="H46" s="32">
        <v>0.16210000000000002</v>
      </c>
      <c r="I46" s="34">
        <v>2.7416845153674445</v>
      </c>
      <c r="J46" s="36">
        <v>4.2226874334858941E-5</v>
      </c>
      <c r="K46" s="36">
        <v>340.00000000125306</v>
      </c>
      <c r="L46" s="31">
        <v>9094284</v>
      </c>
      <c r="M46" s="31">
        <v>0</v>
      </c>
      <c r="N46" s="31">
        <v>0</v>
      </c>
      <c r="O46" s="31">
        <v>1</v>
      </c>
      <c r="P46" s="1"/>
      <c r="Q46" s="36">
        <v>0</v>
      </c>
      <c r="R46" s="36">
        <v>331</v>
      </c>
      <c r="S46" s="1"/>
      <c r="T46" s="1"/>
      <c r="U46" s="25" t="s">
        <v>45</v>
      </c>
      <c r="V46" s="29">
        <f t="shared" si="4"/>
        <v>8703.235343696062</v>
      </c>
      <c r="W46" s="32">
        <f t="shared" si="5"/>
        <v>406.7911679274012</v>
      </c>
      <c r="X46" s="34">
        <f t="shared" si="6"/>
        <v>-996.57819727285937</v>
      </c>
      <c r="Y46" s="36">
        <f t="shared" si="7"/>
        <v>1.2720348566473509E-4</v>
      </c>
      <c r="Z46" s="36">
        <f t="shared" si="8"/>
        <v>1474.7719434823714</v>
      </c>
      <c r="AA46" s="31">
        <f t="shared" si="9"/>
        <v>350.73387743713721</v>
      </c>
      <c r="AB46" s="31">
        <f t="shared" si="10"/>
        <v>0</v>
      </c>
      <c r="AC46" s="31">
        <f t="shared" si="11"/>
        <v>0</v>
      </c>
      <c r="AD46" s="31">
        <f t="shared" si="12"/>
        <v>-1137.8571021642861</v>
      </c>
      <c r="AE46" s="1"/>
      <c r="AF46" s="1"/>
      <c r="AG46" s="1"/>
      <c r="AH46" s="27">
        <f t="shared" si="14"/>
        <v>8801.097160309313</v>
      </c>
      <c r="AI46" s="1"/>
      <c r="AK46" s="1"/>
      <c r="AL46" s="1"/>
      <c r="AM46" s="1"/>
      <c r="AN46" s="9"/>
    </row>
    <row r="47" spans="1:40">
      <c r="A47" s="1"/>
      <c r="B47" s="1"/>
      <c r="C47" s="25" t="s">
        <v>46</v>
      </c>
      <c r="D47" s="27">
        <v>9490.5397163997422</v>
      </c>
      <c r="E47" s="13"/>
      <c r="F47" s="6"/>
      <c r="G47" s="29">
        <v>83.048999999999992</v>
      </c>
      <c r="H47" s="32">
        <v>0.1736</v>
      </c>
      <c r="I47" s="34">
        <v>2.7401007183117074</v>
      </c>
      <c r="J47" s="36">
        <v>1.9002093450686522E-5</v>
      </c>
      <c r="K47" s="36">
        <v>301.00000000025062</v>
      </c>
      <c r="L47" s="31">
        <v>11744548</v>
      </c>
      <c r="M47" s="31">
        <v>0</v>
      </c>
      <c r="N47" s="31">
        <v>0</v>
      </c>
      <c r="O47" s="31">
        <v>0</v>
      </c>
      <c r="P47" s="1"/>
      <c r="Q47" s="36">
        <v>0</v>
      </c>
      <c r="R47" s="36">
        <v>233</v>
      </c>
      <c r="S47" s="1"/>
      <c r="T47" s="1"/>
      <c r="U47" s="25" t="s">
        <v>46</v>
      </c>
      <c r="V47" s="29">
        <f t="shared" si="4"/>
        <v>8259.1927241197318</v>
      </c>
      <c r="W47" s="32">
        <f t="shared" si="5"/>
        <v>435.6505043318744</v>
      </c>
      <c r="X47" s="34">
        <f t="shared" si="6"/>
        <v>-996.00250097891831</v>
      </c>
      <c r="Y47" s="36">
        <f t="shared" si="7"/>
        <v>5.7241568549130792E-5</v>
      </c>
      <c r="Z47" s="36">
        <f t="shared" si="8"/>
        <v>1305.6069264321395</v>
      </c>
      <c r="AA47" s="31">
        <f t="shared" si="9"/>
        <v>452.94504314870471</v>
      </c>
      <c r="AB47" s="31">
        <f t="shared" si="10"/>
        <v>0</v>
      </c>
      <c r="AC47" s="31">
        <f t="shared" si="11"/>
        <v>0</v>
      </c>
      <c r="AD47" s="31">
        <f t="shared" si="12"/>
        <v>0</v>
      </c>
      <c r="AE47" s="1"/>
      <c r="AF47" s="1"/>
      <c r="AG47" s="1"/>
      <c r="AH47" s="27">
        <f t="shared" si="14"/>
        <v>9457.3927542950987</v>
      </c>
      <c r="AI47" s="1"/>
      <c r="AK47" s="1"/>
      <c r="AL47" s="1"/>
      <c r="AM47" s="1"/>
      <c r="AN47" s="9"/>
    </row>
    <row r="48" spans="1:40">
      <c r="A48" s="1"/>
      <c r="B48" s="1"/>
      <c r="C48" s="25" t="s">
        <v>47</v>
      </c>
      <c r="D48" s="27">
        <v>8699.5229594778684</v>
      </c>
      <c r="E48" s="13"/>
      <c r="F48" s="6"/>
      <c r="G48" s="29">
        <v>85.727999999999994</v>
      </c>
      <c r="H48" s="32">
        <v>0.17546666666666666</v>
      </c>
      <c r="I48" s="34">
        <v>2.7425826287470478</v>
      </c>
      <c r="J48" s="36">
        <v>8.5509420528089345E-6</v>
      </c>
      <c r="K48" s="36">
        <v>60.200000000050125</v>
      </c>
      <c r="L48" s="31">
        <v>15968541</v>
      </c>
      <c r="M48" s="31">
        <v>0</v>
      </c>
      <c r="N48" s="31">
        <v>0</v>
      </c>
      <c r="O48" s="31">
        <v>0</v>
      </c>
      <c r="P48" s="1"/>
      <c r="Q48" s="36">
        <v>0</v>
      </c>
      <c r="R48" s="36">
        <v>0</v>
      </c>
      <c r="S48" s="1"/>
      <c r="T48" s="1"/>
      <c r="U48" s="25" t="s">
        <v>47</v>
      </c>
      <c r="V48" s="29">
        <f t="shared" si="4"/>
        <v>8525.6182958655299</v>
      </c>
      <c r="W48" s="32">
        <f t="shared" si="5"/>
        <v>440.33491835694826</v>
      </c>
      <c r="X48" s="34">
        <f t="shared" si="6"/>
        <v>-996.90465358385177</v>
      </c>
      <c r="Y48" s="36">
        <f t="shared" si="7"/>
        <v>2.5758705847108853E-5</v>
      </c>
      <c r="Z48" s="36">
        <f t="shared" si="8"/>
        <v>261.12138528642788</v>
      </c>
      <c r="AA48" s="31">
        <f t="shared" si="9"/>
        <v>615.84928532514493</v>
      </c>
      <c r="AB48" s="31">
        <f t="shared" si="10"/>
        <v>0</v>
      </c>
      <c r="AC48" s="31">
        <f t="shared" si="11"/>
        <v>0</v>
      </c>
      <c r="AD48" s="31">
        <f t="shared" si="12"/>
        <v>0</v>
      </c>
      <c r="AE48" s="1"/>
      <c r="AF48" s="1"/>
      <c r="AG48" s="1"/>
      <c r="AH48" s="27">
        <f t="shared" si="14"/>
        <v>8846.0192570089057</v>
      </c>
      <c r="AI48" s="1"/>
      <c r="AK48" s="1"/>
      <c r="AL48" s="1"/>
      <c r="AM48" s="1"/>
      <c r="AN48" s="9"/>
    </row>
    <row r="49" spans="1:40">
      <c r="A49" s="1"/>
      <c r="B49" s="1"/>
      <c r="C49" s="25" t="s">
        <v>48</v>
      </c>
      <c r="D49" s="27">
        <v>8792.2906176693195</v>
      </c>
      <c r="E49" s="13"/>
      <c r="F49" s="6"/>
      <c r="G49" s="29">
        <v>81.263000000000005</v>
      </c>
      <c r="H49" s="32">
        <v>0.17733333333333334</v>
      </c>
      <c r="I49" s="34">
        <v>2.7434903829197506</v>
      </c>
      <c r="J49" s="36">
        <v>120.00000384792392</v>
      </c>
      <c r="K49" s="36">
        <v>12.040000000010025</v>
      </c>
      <c r="L49" s="31">
        <v>19606331</v>
      </c>
      <c r="M49" s="31">
        <v>0</v>
      </c>
      <c r="N49" s="31">
        <v>0</v>
      </c>
      <c r="O49" s="31">
        <v>0</v>
      </c>
      <c r="P49" s="1"/>
      <c r="Q49" s="36">
        <v>120</v>
      </c>
      <c r="R49" s="36">
        <v>0</v>
      </c>
      <c r="S49" s="1"/>
      <c r="T49" s="1"/>
      <c r="U49" s="25" t="s">
        <v>48</v>
      </c>
      <c r="V49" s="29">
        <f t="shared" si="4"/>
        <v>8081.5756762892024</v>
      </c>
      <c r="W49" s="32">
        <f t="shared" si="5"/>
        <v>445.01933238202224</v>
      </c>
      <c r="X49" s="34">
        <f t="shared" si="6"/>
        <v>-997.23461423830645</v>
      </c>
      <c r="Y49" s="36">
        <f t="shared" si="7"/>
        <v>361.48587859453602</v>
      </c>
      <c r="Z49" s="36">
        <f t="shared" si="8"/>
        <v>52.224277057285576</v>
      </c>
      <c r="AA49" s="31">
        <f t="shared" si="9"/>
        <v>756.14578277365695</v>
      </c>
      <c r="AB49" s="31">
        <f t="shared" si="10"/>
        <v>0</v>
      </c>
      <c r="AC49" s="31">
        <f t="shared" si="11"/>
        <v>0</v>
      </c>
      <c r="AD49" s="31">
        <f t="shared" si="12"/>
        <v>0</v>
      </c>
      <c r="AE49" s="1"/>
      <c r="AF49" s="1"/>
      <c r="AG49" s="1"/>
      <c r="AH49" s="27">
        <f t="shared" si="14"/>
        <v>8699.2163328583974</v>
      </c>
      <c r="AI49" s="1"/>
      <c r="AK49" s="1"/>
      <c r="AL49" s="1"/>
      <c r="AM49" s="1"/>
      <c r="AN49" s="9"/>
    </row>
    <row r="50" spans="1:40">
      <c r="A50" s="1"/>
      <c r="B50" s="1"/>
      <c r="C50" s="25" t="s">
        <v>49</v>
      </c>
      <c r="D50" s="27">
        <v>8994.9543934693083</v>
      </c>
      <c r="E50" s="13"/>
      <c r="F50" s="6"/>
      <c r="G50" s="29">
        <v>80.37</v>
      </c>
      <c r="H50" s="32">
        <v>0.17920000000000003</v>
      </c>
      <c r="I50" s="34">
        <v>2.8936413875605242</v>
      </c>
      <c r="J50" s="36">
        <v>254.00000173156576</v>
      </c>
      <c r="K50" s="36">
        <v>2.408000000002005</v>
      </c>
      <c r="L50" s="31">
        <v>22633462</v>
      </c>
      <c r="M50" s="31">
        <v>0</v>
      </c>
      <c r="N50" s="31">
        <v>0</v>
      </c>
      <c r="O50" s="31">
        <v>0</v>
      </c>
      <c r="P50" s="1"/>
      <c r="Q50" s="36">
        <v>200</v>
      </c>
      <c r="R50" s="36">
        <v>0</v>
      </c>
      <c r="S50" s="1"/>
      <c r="T50" s="1"/>
      <c r="U50" s="25" t="s">
        <v>49</v>
      </c>
      <c r="V50" s="29">
        <f t="shared" si="4"/>
        <v>7992.7671523739364</v>
      </c>
      <c r="W50" s="32">
        <f t="shared" si="5"/>
        <v>449.70374640709622</v>
      </c>
      <c r="X50" s="34">
        <f t="shared" si="6"/>
        <v>-1051.8131832475699</v>
      </c>
      <c r="Y50" s="36">
        <f t="shared" si="7"/>
        <v>765.14509037273842</v>
      </c>
      <c r="Z50" s="36">
        <f t="shared" si="8"/>
        <v>10.444855411457116</v>
      </c>
      <c r="AA50" s="31">
        <f t="shared" si="9"/>
        <v>872.89135539269535</v>
      </c>
      <c r="AB50" s="31">
        <f t="shared" si="10"/>
        <v>0</v>
      </c>
      <c r="AC50" s="31">
        <f t="shared" si="11"/>
        <v>0</v>
      </c>
      <c r="AD50" s="31">
        <f t="shared" si="12"/>
        <v>0</v>
      </c>
      <c r="AE50" s="1"/>
      <c r="AF50" s="1"/>
      <c r="AG50" s="1"/>
      <c r="AH50" s="27">
        <f t="shared" si="14"/>
        <v>9039.1390167103527</v>
      </c>
      <c r="AI50" s="1"/>
      <c r="AK50" s="1"/>
      <c r="AL50" s="1"/>
      <c r="AM50" s="1"/>
      <c r="AN50" s="9"/>
    </row>
    <row r="51" spans="1:40">
      <c r="A51" s="1"/>
      <c r="B51" s="1"/>
      <c r="C51" s="25" t="s">
        <v>50</v>
      </c>
      <c r="D51" s="27">
        <v>8770.9068437400219</v>
      </c>
      <c r="E51" s="13"/>
      <c r="F51" s="6"/>
      <c r="G51" s="29">
        <v>81.263000000000005</v>
      </c>
      <c r="H51" s="32">
        <v>0.17923333333333336</v>
      </c>
      <c r="I51" s="34">
        <v>3.0805093632061933</v>
      </c>
      <c r="J51" s="36">
        <v>214.30000077920459</v>
      </c>
      <c r="K51" s="36">
        <v>0.48160000000040104</v>
      </c>
      <c r="L51" s="31">
        <v>28385183</v>
      </c>
      <c r="M51" s="31">
        <v>0</v>
      </c>
      <c r="N51" s="31">
        <v>0</v>
      </c>
      <c r="O51" s="31">
        <v>0</v>
      </c>
      <c r="P51" s="1"/>
      <c r="Q51" s="36">
        <v>100</v>
      </c>
      <c r="R51" s="36">
        <v>0</v>
      </c>
      <c r="S51" s="1"/>
      <c r="T51" s="1"/>
      <c r="U51" s="25" t="s">
        <v>50</v>
      </c>
      <c r="V51" s="29">
        <f t="shared" si="4"/>
        <v>8081.5756762892024</v>
      </c>
      <c r="W51" s="32">
        <f t="shared" si="5"/>
        <v>449.78739665754392</v>
      </c>
      <c r="X51" s="34">
        <f t="shared" si="6"/>
        <v>-1119.7380481447371</v>
      </c>
      <c r="Y51" s="36">
        <f t="shared" si="7"/>
        <v>645.55351317033092</v>
      </c>
      <c r="Z51" s="36">
        <f t="shared" si="8"/>
        <v>2.0889710822914234</v>
      </c>
      <c r="AA51" s="31">
        <f t="shared" si="9"/>
        <v>1094.7145806478784</v>
      </c>
      <c r="AB51" s="31">
        <f t="shared" si="10"/>
        <v>0</v>
      </c>
      <c r="AC51" s="31">
        <f t="shared" si="11"/>
        <v>0</v>
      </c>
      <c r="AD51" s="31">
        <f t="shared" si="12"/>
        <v>0</v>
      </c>
      <c r="AE51" s="1"/>
      <c r="AF51" s="1"/>
      <c r="AG51" s="1"/>
      <c r="AH51" s="27">
        <f t="shared" si="14"/>
        <v>9153.9820897025093</v>
      </c>
      <c r="AI51" s="1"/>
      <c r="AK51" s="1"/>
      <c r="AL51" s="1"/>
      <c r="AM51" s="1"/>
      <c r="AN51" s="9"/>
    </row>
    <row r="52" spans="1:40">
      <c r="A52" s="1"/>
      <c r="B52" s="1"/>
      <c r="C52" s="25" t="s">
        <v>51</v>
      </c>
      <c r="D52" s="27">
        <v>9971.9914746206068</v>
      </c>
      <c r="E52" s="13"/>
      <c r="F52" s="6"/>
      <c r="G52" s="29">
        <v>88.406999999999982</v>
      </c>
      <c r="H52" s="32">
        <v>0.17926666666666666</v>
      </c>
      <c r="I52" s="34">
        <v>3.0884498781150138</v>
      </c>
      <c r="J52" s="36">
        <v>296.4350003506421</v>
      </c>
      <c r="K52" s="36">
        <v>9.6320000000080216E-2</v>
      </c>
      <c r="L52" s="31">
        <v>31445371</v>
      </c>
      <c r="M52" s="31">
        <v>0</v>
      </c>
      <c r="N52" s="31">
        <v>0</v>
      </c>
      <c r="O52" s="31">
        <v>0</v>
      </c>
      <c r="P52" s="1"/>
      <c r="Q52" s="36">
        <v>200</v>
      </c>
      <c r="R52" s="36">
        <v>0</v>
      </c>
      <c r="S52" s="1"/>
      <c r="T52" s="1"/>
      <c r="U52" s="25" t="s">
        <v>51</v>
      </c>
      <c r="V52" s="29">
        <f t="shared" si="4"/>
        <v>8792.0438676113281</v>
      </c>
      <c r="W52" s="32">
        <f t="shared" si="5"/>
        <v>449.87104690799163</v>
      </c>
      <c r="X52" s="34">
        <f t="shared" si="6"/>
        <v>-1122.6243554455573</v>
      </c>
      <c r="Y52" s="36">
        <f t="shared" si="7"/>
        <v>892.97552593184628</v>
      </c>
      <c r="Z52" s="36">
        <f t="shared" si="8"/>
        <v>0.41779421645828468</v>
      </c>
      <c r="AA52" s="31">
        <f t="shared" si="9"/>
        <v>1212.7350430533409</v>
      </c>
      <c r="AB52" s="31">
        <f t="shared" si="10"/>
        <v>0</v>
      </c>
      <c r="AC52" s="31">
        <f t="shared" si="11"/>
        <v>0</v>
      </c>
      <c r="AD52" s="31">
        <f t="shared" si="12"/>
        <v>0</v>
      </c>
      <c r="AE52" s="1"/>
      <c r="AF52" s="1"/>
      <c r="AG52" s="1"/>
      <c r="AH52" s="27">
        <f t="shared" si="14"/>
        <v>10225.418922275408</v>
      </c>
      <c r="AI52" s="1"/>
      <c r="AK52" s="1"/>
      <c r="AL52" s="1"/>
      <c r="AM52" s="1"/>
      <c r="AN52" s="9"/>
    </row>
    <row r="53" spans="1:40">
      <c r="A53" s="1"/>
      <c r="B53" s="1"/>
      <c r="C53" s="25" t="s">
        <v>52</v>
      </c>
      <c r="D53" s="27">
        <v>8936.3871377260075</v>
      </c>
      <c r="E53" s="13"/>
      <c r="F53" s="6"/>
      <c r="G53" s="29">
        <v>80.37</v>
      </c>
      <c r="H53" s="32">
        <v>0.17929999999999999</v>
      </c>
      <c r="I53" s="34">
        <v>3.0782896013283154</v>
      </c>
      <c r="J53" s="36">
        <v>253.39575015778894</v>
      </c>
      <c r="K53" s="36">
        <v>1.9264000000016046E-2</v>
      </c>
      <c r="L53" s="31">
        <v>23699148</v>
      </c>
      <c r="M53" s="31">
        <v>0</v>
      </c>
      <c r="N53" s="31">
        <v>0</v>
      </c>
      <c r="O53" s="31">
        <v>0</v>
      </c>
      <c r="P53" s="1"/>
      <c r="Q53" s="36">
        <v>120</v>
      </c>
      <c r="R53" s="36">
        <v>0</v>
      </c>
      <c r="S53" s="1"/>
      <c r="T53" s="1"/>
      <c r="U53" s="25" t="s">
        <v>52</v>
      </c>
      <c r="V53" s="29">
        <f t="shared" si="4"/>
        <v>7992.7671523739364</v>
      </c>
      <c r="W53" s="32">
        <f t="shared" si="5"/>
        <v>449.95469715843933</v>
      </c>
      <c r="X53" s="34">
        <f t="shared" si="6"/>
        <v>-1118.9311842337981</v>
      </c>
      <c r="Y53" s="36">
        <f t="shared" si="7"/>
        <v>763.32485367244919</v>
      </c>
      <c r="Z53" s="36">
        <f t="shared" si="8"/>
        <v>8.3558843291656942E-2</v>
      </c>
      <c r="AA53" s="31">
        <f t="shared" si="9"/>
        <v>913.99103766679991</v>
      </c>
      <c r="AB53" s="31">
        <f t="shared" si="10"/>
        <v>0</v>
      </c>
      <c r="AC53" s="31">
        <f t="shared" si="11"/>
        <v>0</v>
      </c>
      <c r="AD53" s="31">
        <f t="shared" si="12"/>
        <v>0</v>
      </c>
      <c r="AE53" s="1"/>
      <c r="AF53" s="1"/>
      <c r="AG53" s="1"/>
      <c r="AH53" s="27">
        <f t="shared" si="14"/>
        <v>9001.1901154811185</v>
      </c>
      <c r="AI53" s="1"/>
      <c r="AK53" s="1"/>
      <c r="AL53" s="1"/>
      <c r="AM53" s="1"/>
      <c r="AN53" s="9"/>
    </row>
    <row r="54" spans="1:40">
      <c r="A54" s="1"/>
      <c r="B54" s="1"/>
      <c r="C54" s="25" t="s">
        <v>53</v>
      </c>
      <c r="D54" s="27">
        <v>8223.3100978062139</v>
      </c>
      <c r="E54" s="13"/>
      <c r="F54" s="6"/>
      <c r="G54" s="29">
        <v>80.37</v>
      </c>
      <c r="H54" s="32">
        <v>0.18230000000000002</v>
      </c>
      <c r="I54" s="34">
        <v>3.0767638709101495</v>
      </c>
      <c r="J54" s="36">
        <v>114.02808757100503</v>
      </c>
      <c r="K54" s="36">
        <v>3.8528000000032092E-3</v>
      </c>
      <c r="L54" s="31">
        <v>17998929</v>
      </c>
      <c r="M54" s="31">
        <v>0</v>
      </c>
      <c r="N54" s="31">
        <v>0</v>
      </c>
      <c r="O54" s="31">
        <v>0</v>
      </c>
      <c r="P54" s="1"/>
      <c r="Q54" s="36">
        <v>0</v>
      </c>
      <c r="R54" s="36">
        <v>0</v>
      </c>
      <c r="S54" s="1"/>
      <c r="T54" s="1"/>
      <c r="U54" s="25" t="s">
        <v>53</v>
      </c>
      <c r="V54" s="29">
        <f t="shared" si="4"/>
        <v>7992.7671523739364</v>
      </c>
      <c r="W54" s="32">
        <f t="shared" si="5"/>
        <v>457.48321969873678</v>
      </c>
      <c r="X54" s="34">
        <f t="shared" si="6"/>
        <v>-1118.3765946516862</v>
      </c>
      <c r="Y54" s="36">
        <f t="shared" si="7"/>
        <v>343.49618415260215</v>
      </c>
      <c r="Z54" s="36">
        <f t="shared" si="8"/>
        <v>1.6711768658331391E-2</v>
      </c>
      <c r="AA54" s="31">
        <f t="shared" si="9"/>
        <v>694.15405961433953</v>
      </c>
      <c r="AB54" s="31">
        <f t="shared" si="10"/>
        <v>0</v>
      </c>
      <c r="AC54" s="31">
        <f t="shared" si="11"/>
        <v>0</v>
      </c>
      <c r="AD54" s="31">
        <f t="shared" si="12"/>
        <v>0</v>
      </c>
      <c r="AE54" s="1"/>
      <c r="AF54" s="1"/>
      <c r="AG54" s="1"/>
      <c r="AH54" s="27">
        <f t="shared" si="14"/>
        <v>8369.540732956586</v>
      </c>
      <c r="AI54" s="1"/>
      <c r="AK54" s="1"/>
      <c r="AL54" s="1"/>
      <c r="AM54" s="1"/>
      <c r="AN54" s="9"/>
    </row>
    <row r="55" spans="1:40">
      <c r="A55" s="1"/>
      <c r="B55" s="1"/>
      <c r="C55" s="25" t="s">
        <v>54</v>
      </c>
      <c r="D55" s="27">
        <v>8132.4280692829934</v>
      </c>
      <c r="E55" s="13"/>
      <c r="F55" s="6"/>
      <c r="G55" s="29">
        <v>83.048999999999992</v>
      </c>
      <c r="H55" s="32">
        <v>0.18529999999999996</v>
      </c>
      <c r="I55" s="34">
        <v>3.076809706817937</v>
      </c>
      <c r="J55" s="36">
        <v>51.312639406952265</v>
      </c>
      <c r="K55" s="36">
        <v>7.7056000000064184E-4</v>
      </c>
      <c r="L55" s="31">
        <v>9483638</v>
      </c>
      <c r="M55" s="31">
        <v>0</v>
      </c>
      <c r="N55" s="31">
        <v>0</v>
      </c>
      <c r="O55" s="31">
        <v>0</v>
      </c>
      <c r="P55" s="1"/>
      <c r="Q55" s="36">
        <v>0</v>
      </c>
      <c r="R55" s="36">
        <v>0</v>
      </c>
      <c r="S55" s="1"/>
      <c r="T55" s="1"/>
      <c r="U55" s="25" t="s">
        <v>54</v>
      </c>
      <c r="V55" s="29">
        <f t="shared" si="4"/>
        <v>8259.1927241197318</v>
      </c>
      <c r="W55" s="32">
        <f t="shared" si="5"/>
        <v>465.01174223903405</v>
      </c>
      <c r="X55" s="34">
        <f t="shared" si="6"/>
        <v>-1118.3932556008572</v>
      </c>
      <c r="Y55" s="36">
        <f t="shared" si="7"/>
        <v>154.57328286867099</v>
      </c>
      <c r="Z55" s="36">
        <f t="shared" si="8"/>
        <v>3.3423537316662781E-3</v>
      </c>
      <c r="AA55" s="31">
        <f t="shared" si="9"/>
        <v>365.74986309534398</v>
      </c>
      <c r="AB55" s="31">
        <f t="shared" si="10"/>
        <v>0</v>
      </c>
      <c r="AC55" s="31">
        <f t="shared" si="11"/>
        <v>0</v>
      </c>
      <c r="AD55" s="31">
        <f t="shared" si="12"/>
        <v>0</v>
      </c>
      <c r="AE55" s="1"/>
      <c r="AF55" s="1"/>
      <c r="AG55" s="1"/>
      <c r="AH55" s="27">
        <f t="shared" si="14"/>
        <v>8126.1376990756562</v>
      </c>
      <c r="AI55" s="1"/>
      <c r="AK55" s="1"/>
      <c r="AL55" s="1"/>
      <c r="AM55" s="1"/>
      <c r="AN55" s="9"/>
    </row>
    <row r="56" spans="1:40">
      <c r="A56" s="1"/>
      <c r="B56" s="1"/>
      <c r="C56" s="25" t="s">
        <v>55</v>
      </c>
      <c r="D56" s="27">
        <v>9514.9662405968447</v>
      </c>
      <c r="E56" s="13"/>
      <c r="F56" s="6"/>
      <c r="G56" s="29">
        <v>84.834999999999994</v>
      </c>
      <c r="H56" s="32">
        <v>0.1883</v>
      </c>
      <c r="I56" s="34">
        <v>3.0756880676664737</v>
      </c>
      <c r="J56" s="36">
        <v>23.090687733128519</v>
      </c>
      <c r="K56" s="36">
        <v>1.5411200000012837E-4</v>
      </c>
      <c r="L56" s="31">
        <v>8340977</v>
      </c>
      <c r="M56" s="31">
        <v>1</v>
      </c>
      <c r="N56" s="31">
        <v>0</v>
      </c>
      <c r="O56" s="31">
        <v>0</v>
      </c>
      <c r="P56" s="1"/>
      <c r="Q56" s="36">
        <v>0</v>
      </c>
      <c r="R56" s="36">
        <v>0</v>
      </c>
      <c r="S56" s="1"/>
      <c r="T56" s="1"/>
      <c r="U56" s="25" t="s">
        <v>55</v>
      </c>
      <c r="V56" s="29">
        <f t="shared" si="4"/>
        <v>8436.8097719502639</v>
      </c>
      <c r="W56" s="32">
        <f t="shared" si="5"/>
        <v>472.54026477933149</v>
      </c>
      <c r="X56" s="34">
        <f t="shared" si="6"/>
        <v>-1117.9855496385956</v>
      </c>
      <c r="Y56" s="36">
        <f t="shared" si="7"/>
        <v>69.557977290901931</v>
      </c>
      <c r="Z56" s="36">
        <f t="shared" si="8"/>
        <v>6.6847074633325562E-4</v>
      </c>
      <c r="AA56" s="31">
        <f t="shared" si="9"/>
        <v>321.6815314788916</v>
      </c>
      <c r="AB56" s="31">
        <f t="shared" si="10"/>
        <v>1080.8890547463302</v>
      </c>
      <c r="AC56" s="31">
        <f t="shared" si="11"/>
        <v>0</v>
      </c>
      <c r="AD56" s="31">
        <f t="shared" si="12"/>
        <v>0</v>
      </c>
      <c r="AE56" s="1"/>
      <c r="AF56" s="1"/>
      <c r="AG56" s="1"/>
      <c r="AH56" s="27">
        <f t="shared" si="14"/>
        <v>9263.4937190778692</v>
      </c>
      <c r="AI56" s="1"/>
      <c r="AK56" s="1"/>
      <c r="AL56" s="1"/>
      <c r="AM56" s="1"/>
      <c r="AN56" s="9"/>
    </row>
    <row r="57" spans="1:40">
      <c r="A57" s="1"/>
      <c r="B57" s="1"/>
      <c r="C57" s="25" t="s">
        <v>56</v>
      </c>
      <c r="D57" s="27">
        <v>7272.3048186599299</v>
      </c>
      <c r="E57" s="13"/>
      <c r="F57" s="6"/>
      <c r="G57" s="29">
        <v>83.941999999999993</v>
      </c>
      <c r="H57" s="32">
        <v>0.19236666666666666</v>
      </c>
      <c r="I57" s="34">
        <v>3.1393698778917969</v>
      </c>
      <c r="J57" s="36">
        <v>10.390809479907833</v>
      </c>
      <c r="K57" s="36">
        <v>3.0822400000025673E-5</v>
      </c>
      <c r="L57" s="31">
        <v>7342212</v>
      </c>
      <c r="M57" s="31">
        <v>0</v>
      </c>
      <c r="N57" s="31">
        <v>1</v>
      </c>
      <c r="O57" s="31">
        <v>0</v>
      </c>
      <c r="P57" s="1"/>
      <c r="Q57" s="36">
        <v>0</v>
      </c>
      <c r="R57" s="36">
        <v>0</v>
      </c>
      <c r="S57" s="1"/>
      <c r="T57" s="1"/>
      <c r="U57" s="25" t="s">
        <v>56</v>
      </c>
      <c r="V57" s="29">
        <f t="shared" si="4"/>
        <v>8348.0012480349978</v>
      </c>
      <c r="W57" s="32">
        <f t="shared" si="5"/>
        <v>482.74559533395677</v>
      </c>
      <c r="X57" s="34">
        <f t="shared" si="6"/>
        <v>-1141.1333273196899</v>
      </c>
      <c r="Y57" s="36">
        <f t="shared" si="7"/>
        <v>31.301089780905873</v>
      </c>
      <c r="Z57" s="36">
        <f t="shared" si="8"/>
        <v>1.3369414926665111E-4</v>
      </c>
      <c r="AA57" s="31">
        <f t="shared" si="9"/>
        <v>283.16275186979846</v>
      </c>
      <c r="AB57" s="31">
        <f t="shared" si="10"/>
        <v>0</v>
      </c>
      <c r="AC57" s="31">
        <f t="shared" si="11"/>
        <v>-580.9304413600463</v>
      </c>
      <c r="AD57" s="31">
        <f t="shared" si="12"/>
        <v>0</v>
      </c>
      <c r="AE57" s="1"/>
      <c r="AF57" s="1"/>
      <c r="AG57" s="1"/>
      <c r="AH57" s="27">
        <f t="shared" si="14"/>
        <v>7423.147050034072</v>
      </c>
      <c r="AI57" s="1"/>
      <c r="AK57" s="1"/>
      <c r="AL57" s="1"/>
      <c r="AM57" s="1"/>
      <c r="AN57" s="9"/>
    </row>
    <row r="58" spans="1:40">
      <c r="A58" s="1"/>
      <c r="B58" s="1"/>
      <c r="C58" s="25" t="s">
        <v>57</v>
      </c>
      <c r="D58" s="27">
        <v>6864.9811187401237</v>
      </c>
      <c r="E58" s="13"/>
      <c r="F58" s="6"/>
      <c r="G58" s="29">
        <v>83.048999999999992</v>
      </c>
      <c r="H58" s="32">
        <v>0.19643333333333335</v>
      </c>
      <c r="I58" s="34">
        <v>3.2266443877973305</v>
      </c>
      <c r="J58" s="36">
        <v>4.6758642659585252</v>
      </c>
      <c r="K58" s="36">
        <v>6.164480000005135E-6</v>
      </c>
      <c r="L58" s="31">
        <v>9343326</v>
      </c>
      <c r="M58" s="31">
        <v>0</v>
      </c>
      <c r="N58" s="31">
        <v>0</v>
      </c>
      <c r="O58" s="31">
        <v>1</v>
      </c>
      <c r="P58" s="1"/>
      <c r="Q58" s="36">
        <v>0</v>
      </c>
      <c r="R58" s="36">
        <v>0</v>
      </c>
      <c r="S58" s="1"/>
      <c r="T58" s="1"/>
      <c r="U58" s="25" t="s">
        <v>57</v>
      </c>
      <c r="V58" s="29">
        <f t="shared" si="4"/>
        <v>8259.1927241197318</v>
      </c>
      <c r="W58" s="32">
        <f t="shared" si="5"/>
        <v>492.95092588858216</v>
      </c>
      <c r="X58" s="34">
        <f t="shared" si="6"/>
        <v>-1172.8568437425386</v>
      </c>
      <c r="Y58" s="36">
        <f t="shared" si="7"/>
        <v>14.085490401407643</v>
      </c>
      <c r="Z58" s="36">
        <f t="shared" si="8"/>
        <v>2.6738829853330225E-5</v>
      </c>
      <c r="AA58" s="31">
        <f t="shared" si="9"/>
        <v>360.33853309828652</v>
      </c>
      <c r="AB58" s="31">
        <f t="shared" si="10"/>
        <v>0</v>
      </c>
      <c r="AC58" s="31">
        <f t="shared" si="11"/>
        <v>0</v>
      </c>
      <c r="AD58" s="31">
        <f t="shared" si="12"/>
        <v>-1137.8571021642861</v>
      </c>
      <c r="AE58" s="1"/>
      <c r="AF58" s="1"/>
      <c r="AG58" s="1"/>
      <c r="AH58" s="27">
        <f t="shared" si="14"/>
        <v>6815.8537543400143</v>
      </c>
      <c r="AI58" s="1"/>
      <c r="AK58" s="1"/>
      <c r="AL58" s="1"/>
      <c r="AM58" s="1"/>
      <c r="AN58" s="9"/>
    </row>
    <row r="59" spans="1:40">
      <c r="A59" s="1"/>
      <c r="B59" s="1"/>
      <c r="C59" s="25" t="s">
        <v>58</v>
      </c>
      <c r="D59" s="27">
        <v>7966.9752783453168</v>
      </c>
      <c r="E59" s="13"/>
      <c r="F59" s="6"/>
      <c r="G59" s="29">
        <v>83.941999999999993</v>
      </c>
      <c r="H59" s="32">
        <v>0.20050000000000001</v>
      </c>
      <c r="I59" s="34">
        <v>3.2259298803763943</v>
      </c>
      <c r="J59" s="36">
        <v>2.1041389196813363</v>
      </c>
      <c r="K59" s="36">
        <v>1.232896000001027E-6</v>
      </c>
      <c r="L59" s="31">
        <v>12618749</v>
      </c>
      <c r="M59" s="31">
        <v>0</v>
      </c>
      <c r="N59" s="31">
        <v>0</v>
      </c>
      <c r="O59" s="31">
        <v>0</v>
      </c>
      <c r="P59" s="1"/>
      <c r="Q59" s="36">
        <v>0</v>
      </c>
      <c r="R59" s="36">
        <v>0</v>
      </c>
      <c r="S59" s="1"/>
      <c r="T59" s="1"/>
      <c r="U59" s="25" t="s">
        <v>58</v>
      </c>
      <c r="V59" s="29">
        <f t="shared" si="4"/>
        <v>8348.0012480349978</v>
      </c>
      <c r="W59" s="32">
        <f t="shared" si="5"/>
        <v>503.1562564432075</v>
      </c>
      <c r="X59" s="34">
        <f t="shared" si="6"/>
        <v>-1172.5971265819742</v>
      </c>
      <c r="Y59" s="36">
        <f t="shared" si="7"/>
        <v>6.3384706806334394</v>
      </c>
      <c r="Z59" s="36">
        <f t="shared" si="8"/>
        <v>5.3477659706660447E-6</v>
      </c>
      <c r="AA59" s="31">
        <f t="shared" si="9"/>
        <v>486.65983657163088</v>
      </c>
      <c r="AB59" s="31">
        <f t="shared" si="10"/>
        <v>0</v>
      </c>
      <c r="AC59" s="31">
        <f t="shared" si="11"/>
        <v>0</v>
      </c>
      <c r="AD59" s="31">
        <f t="shared" si="12"/>
        <v>0</v>
      </c>
      <c r="AE59" s="1"/>
      <c r="AF59" s="1"/>
      <c r="AG59" s="1"/>
      <c r="AH59" s="27">
        <f t="shared" si="14"/>
        <v>8171.558690496262</v>
      </c>
      <c r="AI59" s="1"/>
      <c r="AK59" s="1"/>
      <c r="AL59" s="1"/>
      <c r="AM59" s="1"/>
      <c r="AN59" s="9"/>
    </row>
    <row r="60" spans="1:40">
      <c r="A60" s="1"/>
      <c r="B60" s="1"/>
      <c r="C60" s="25" t="s">
        <v>59</v>
      </c>
      <c r="D60" s="27">
        <v>9001.9487314310063</v>
      </c>
      <c r="E60" s="13"/>
      <c r="F60" s="6"/>
      <c r="G60" s="29">
        <v>88.406999999999982</v>
      </c>
      <c r="H60" s="32">
        <v>0.20063333333333333</v>
      </c>
      <c r="I60" s="34">
        <v>3.2264652385689572</v>
      </c>
      <c r="J60" s="36">
        <v>0.94686251385660136</v>
      </c>
      <c r="K60" s="36">
        <v>2.4657920000020539E-7</v>
      </c>
      <c r="L60" s="31">
        <v>16150935</v>
      </c>
      <c r="M60" s="31">
        <v>0</v>
      </c>
      <c r="N60" s="31">
        <v>0</v>
      </c>
      <c r="O60" s="31">
        <v>0</v>
      </c>
      <c r="P60" s="1"/>
      <c r="Q60" s="36">
        <v>0</v>
      </c>
      <c r="R60" s="36">
        <v>0</v>
      </c>
      <c r="S60" s="1"/>
      <c r="T60" s="1"/>
      <c r="U60" s="25" t="s">
        <v>59</v>
      </c>
      <c r="V60" s="29">
        <f t="shared" si="4"/>
        <v>8792.0438676113281</v>
      </c>
      <c r="W60" s="32">
        <f t="shared" si="5"/>
        <v>503.49085744499843</v>
      </c>
      <c r="X60" s="34">
        <f t="shared" si="6"/>
        <v>-1172.7917245743577</v>
      </c>
      <c r="Y60" s="36">
        <f t="shared" si="7"/>
        <v>2.8523118062850479</v>
      </c>
      <c r="Z60" s="36">
        <f t="shared" si="8"/>
        <v>1.069553194133209E-6</v>
      </c>
      <c r="AA60" s="31">
        <f t="shared" si="9"/>
        <v>622.88356695097377</v>
      </c>
      <c r="AB60" s="31">
        <f t="shared" si="10"/>
        <v>0</v>
      </c>
      <c r="AC60" s="31">
        <f t="shared" si="11"/>
        <v>0</v>
      </c>
      <c r="AD60" s="31">
        <f t="shared" si="12"/>
        <v>0</v>
      </c>
      <c r="AE60" s="1"/>
      <c r="AF60" s="1"/>
      <c r="AG60" s="1"/>
      <c r="AH60" s="27">
        <f t="shared" si="14"/>
        <v>8748.4788803087813</v>
      </c>
      <c r="AI60" s="1"/>
      <c r="AK60" s="1"/>
      <c r="AL60" s="1"/>
      <c r="AM60" s="1"/>
      <c r="AN60" s="9"/>
    </row>
    <row r="61" spans="1:40">
      <c r="A61" s="1"/>
      <c r="B61" s="1"/>
      <c r="C61" s="25" t="s">
        <v>60</v>
      </c>
      <c r="D61" s="27">
        <v>8680.0947313617544</v>
      </c>
      <c r="E61" s="13"/>
      <c r="F61" s="6"/>
      <c r="G61" s="29">
        <v>86.621000000000009</v>
      </c>
      <c r="H61" s="32">
        <v>0.20076666666666668</v>
      </c>
      <c r="I61" s="34">
        <v>3.2234973544969172</v>
      </c>
      <c r="J61" s="36">
        <v>0.42608813123547062</v>
      </c>
      <c r="K61" s="36">
        <v>4.9315840000041079E-8</v>
      </c>
      <c r="L61" s="31">
        <v>20645468</v>
      </c>
      <c r="M61" s="31">
        <v>0</v>
      </c>
      <c r="N61" s="31">
        <v>0</v>
      </c>
      <c r="O61" s="31">
        <v>0</v>
      </c>
      <c r="P61" s="1"/>
      <c r="Q61" s="36">
        <v>0</v>
      </c>
      <c r="R61" s="36">
        <v>0</v>
      </c>
      <c r="S61" s="1"/>
      <c r="T61" s="1"/>
      <c r="U61" s="25" t="s">
        <v>60</v>
      </c>
      <c r="V61" s="29">
        <f t="shared" si="4"/>
        <v>8614.4268197807978</v>
      </c>
      <c r="W61" s="32">
        <f t="shared" si="5"/>
        <v>503.82545844678947</v>
      </c>
      <c r="X61" s="34">
        <f t="shared" si="6"/>
        <v>-1171.7129248285628</v>
      </c>
      <c r="Y61" s="36">
        <f t="shared" si="7"/>
        <v>1.2835403128282714</v>
      </c>
      <c r="Z61" s="36">
        <f t="shared" si="8"/>
        <v>2.1391063882664179E-7</v>
      </c>
      <c r="AA61" s="31">
        <f t="shared" si="9"/>
        <v>796.22156545191888</v>
      </c>
      <c r="AB61" s="31">
        <f t="shared" si="10"/>
        <v>0</v>
      </c>
      <c r="AC61" s="31">
        <f t="shared" si="11"/>
        <v>0</v>
      </c>
      <c r="AD61" s="31">
        <f t="shared" si="12"/>
        <v>0</v>
      </c>
      <c r="AE61" s="1"/>
      <c r="AF61" s="1"/>
      <c r="AG61" s="1"/>
      <c r="AH61" s="27">
        <f t="shared" si="14"/>
        <v>8744.0444593776811</v>
      </c>
      <c r="AI61" s="1"/>
      <c r="AK61" s="1"/>
      <c r="AL61" s="1"/>
      <c r="AM61" s="1"/>
      <c r="AN61" s="9"/>
    </row>
    <row r="62" spans="1:40">
      <c r="A62" s="1"/>
      <c r="B62" s="1"/>
      <c r="C62" s="25" t="s">
        <v>61</v>
      </c>
      <c r="D62" s="27">
        <v>6890.3819169259768</v>
      </c>
      <c r="E62" s="13"/>
      <c r="F62" s="6"/>
      <c r="G62" s="29">
        <v>62.956499999999991</v>
      </c>
      <c r="H62" s="32">
        <v>0.2009</v>
      </c>
      <c r="I62" s="34">
        <v>3.4398633152851046</v>
      </c>
      <c r="J62" s="36">
        <v>0.1917396590559618</v>
      </c>
      <c r="K62" s="36">
        <v>9.8631680000082165E-9</v>
      </c>
      <c r="L62" s="31">
        <v>23750100</v>
      </c>
      <c r="M62" s="31">
        <v>0</v>
      </c>
      <c r="N62" s="31">
        <v>0</v>
      </c>
      <c r="O62" s="31">
        <v>0</v>
      </c>
      <c r="P62" s="1"/>
      <c r="Q62" s="36">
        <v>0</v>
      </c>
      <c r="R62" s="36">
        <v>0</v>
      </c>
      <c r="S62" s="1"/>
      <c r="T62" s="1"/>
      <c r="U62" s="25" t="s">
        <v>61</v>
      </c>
      <c r="V62" s="29">
        <f t="shared" si="4"/>
        <v>6261.0009360262484</v>
      </c>
      <c r="W62" s="32">
        <f t="shared" si="5"/>
        <v>504.1600594485804</v>
      </c>
      <c r="X62" s="34">
        <f t="shared" si="6"/>
        <v>-1250.3600477724669</v>
      </c>
      <c r="Y62" s="36">
        <f t="shared" si="7"/>
        <v>0.57759314077272217</v>
      </c>
      <c r="Z62" s="36">
        <f t="shared" si="8"/>
        <v>4.2782127765328364E-8</v>
      </c>
      <c r="AA62" s="31">
        <f t="shared" si="9"/>
        <v>915.95607334450438</v>
      </c>
      <c r="AB62" s="31">
        <f t="shared" si="10"/>
        <v>0</v>
      </c>
      <c r="AC62" s="31">
        <f t="shared" si="11"/>
        <v>0</v>
      </c>
      <c r="AD62" s="31">
        <f t="shared" si="12"/>
        <v>0</v>
      </c>
      <c r="AE62" s="1"/>
      <c r="AF62" s="1"/>
      <c r="AG62" s="1"/>
      <c r="AH62" s="27">
        <f t="shared" si="14"/>
        <v>6431.3346142304208</v>
      </c>
      <c r="AI62" s="1"/>
      <c r="AK62" s="1"/>
      <c r="AL62" s="1"/>
      <c r="AM62" s="1"/>
      <c r="AN62" s="9"/>
    </row>
    <row r="63" spans="1:40">
      <c r="A63" s="1"/>
      <c r="B63" s="1"/>
      <c r="C63" s="25" t="s">
        <v>62</v>
      </c>
      <c r="D63" s="27">
        <v>6562.880675361117</v>
      </c>
      <c r="E63" s="13"/>
      <c r="F63" s="6"/>
      <c r="G63" s="29">
        <v>60.277500000000003</v>
      </c>
      <c r="H63" s="32">
        <v>0.19989999999999999</v>
      </c>
      <c r="I63" s="34">
        <v>3.4881326920969964</v>
      </c>
      <c r="J63" s="36">
        <v>8.6282846575182814E-2</v>
      </c>
      <c r="K63" s="36">
        <v>56.00000000197263</v>
      </c>
      <c r="L63" s="31">
        <v>30240939</v>
      </c>
      <c r="M63" s="31">
        <v>0</v>
      </c>
      <c r="N63" s="31">
        <v>0</v>
      </c>
      <c r="O63" s="31">
        <v>0</v>
      </c>
      <c r="P63" s="1"/>
      <c r="Q63" s="36">
        <v>0</v>
      </c>
      <c r="R63" s="36">
        <v>56</v>
      </c>
      <c r="S63" s="1"/>
      <c r="T63" s="1"/>
      <c r="U63" s="25" t="s">
        <v>62</v>
      </c>
      <c r="V63" s="29">
        <f t="shared" si="4"/>
        <v>5994.575364280452</v>
      </c>
      <c r="W63" s="32">
        <f t="shared" si="5"/>
        <v>501.65055193514797</v>
      </c>
      <c r="X63" s="34">
        <f t="shared" si="6"/>
        <v>-1267.9055415216749</v>
      </c>
      <c r="Y63" s="36">
        <f t="shared" si="7"/>
        <v>0.25991691334772504</v>
      </c>
      <c r="Z63" s="36">
        <f t="shared" si="8"/>
        <v>242.90361422828707</v>
      </c>
      <c r="AA63" s="31">
        <f t="shared" si="9"/>
        <v>1166.2844257788677</v>
      </c>
      <c r="AB63" s="31">
        <f t="shared" si="10"/>
        <v>0</v>
      </c>
      <c r="AC63" s="31">
        <f t="shared" si="11"/>
        <v>0</v>
      </c>
      <c r="AD63" s="31">
        <f t="shared" si="12"/>
        <v>0</v>
      </c>
      <c r="AE63" s="1"/>
      <c r="AF63" s="1"/>
      <c r="AG63" s="1"/>
      <c r="AH63" s="27">
        <f t="shared" si="14"/>
        <v>6637.7683316144266</v>
      </c>
      <c r="AI63" s="1"/>
      <c r="AK63" s="1"/>
      <c r="AL63" s="1"/>
      <c r="AM63" s="1"/>
      <c r="AN63" s="9"/>
    </row>
    <row r="64" spans="1:40">
      <c r="A64" s="1"/>
      <c r="B64" s="1"/>
      <c r="C64" s="25" t="s">
        <v>63</v>
      </c>
      <c r="D64" s="27">
        <v>7622.4380619492458</v>
      </c>
      <c r="E64" s="13"/>
      <c r="F64" s="6"/>
      <c r="G64" s="29">
        <v>63.626249999999999</v>
      </c>
      <c r="H64" s="32">
        <v>0.19889999999999999</v>
      </c>
      <c r="I64" s="34">
        <v>3.4949194968052137</v>
      </c>
      <c r="J64" s="36">
        <v>3.8827280958832269E-2</v>
      </c>
      <c r="K64" s="36">
        <v>56.200000000394525</v>
      </c>
      <c r="L64" s="31">
        <v>33755553</v>
      </c>
      <c r="M64" s="31">
        <v>0</v>
      </c>
      <c r="N64" s="31">
        <v>0</v>
      </c>
      <c r="O64" s="31">
        <v>0</v>
      </c>
      <c r="P64" s="1"/>
      <c r="Q64" s="36">
        <v>0</v>
      </c>
      <c r="R64" s="36">
        <v>45</v>
      </c>
      <c r="S64" s="1"/>
      <c r="T64" s="1"/>
      <c r="U64" s="25" t="s">
        <v>63</v>
      </c>
      <c r="V64" s="29">
        <f t="shared" si="4"/>
        <v>6327.6073289626993</v>
      </c>
      <c r="W64" s="32">
        <f t="shared" si="5"/>
        <v>499.14104442171549</v>
      </c>
      <c r="X64" s="34">
        <f t="shared" si="6"/>
        <v>-1270.3724853160638</v>
      </c>
      <c r="Y64" s="36">
        <f t="shared" si="7"/>
        <v>0.11696261100647627</v>
      </c>
      <c r="Z64" s="36">
        <f t="shared" si="8"/>
        <v>243.77112712936955</v>
      </c>
      <c r="AA64" s="31">
        <f t="shared" si="9"/>
        <v>1301.8304672170771</v>
      </c>
      <c r="AB64" s="31">
        <f t="shared" si="10"/>
        <v>0</v>
      </c>
      <c r="AC64" s="31">
        <f t="shared" si="11"/>
        <v>0</v>
      </c>
      <c r="AD64" s="31">
        <f t="shared" si="12"/>
        <v>0</v>
      </c>
      <c r="AE64" s="1"/>
      <c r="AF64" s="1"/>
      <c r="AG64" s="1"/>
      <c r="AH64" s="27">
        <f t="shared" si="14"/>
        <v>7102.0944450258039</v>
      </c>
      <c r="AI64" s="1"/>
      <c r="AK64" s="1"/>
      <c r="AL64" s="1"/>
      <c r="AM64" s="1"/>
      <c r="AN64" s="9"/>
    </row>
    <row r="65" spans="1:40">
      <c r="A65" s="1"/>
      <c r="B65" s="1"/>
      <c r="C65" s="25" t="s">
        <v>64</v>
      </c>
      <c r="D65" s="27">
        <v>6536.3177444428684</v>
      </c>
      <c r="E65" s="13"/>
      <c r="F65" s="6"/>
      <c r="G65" s="29">
        <v>60.947250000000004</v>
      </c>
      <c r="H65" s="32">
        <v>0.19789999999999999</v>
      </c>
      <c r="I65" s="34">
        <v>3.4831673243976176</v>
      </c>
      <c r="J65" s="36">
        <v>1.7472276431474521E-2</v>
      </c>
      <c r="K65" s="36">
        <v>96.240000000078908</v>
      </c>
      <c r="L65" s="31">
        <v>25367179</v>
      </c>
      <c r="M65" s="31">
        <v>0</v>
      </c>
      <c r="N65" s="31">
        <v>0</v>
      </c>
      <c r="O65" s="31">
        <v>0</v>
      </c>
      <c r="P65" s="1"/>
      <c r="Q65" s="36">
        <v>0</v>
      </c>
      <c r="R65" s="36">
        <v>85</v>
      </c>
      <c r="S65" s="1"/>
      <c r="T65" s="1"/>
      <c r="U65" s="25" t="s">
        <v>64</v>
      </c>
      <c r="V65" s="29">
        <f t="shared" si="4"/>
        <v>6061.1817572169011</v>
      </c>
      <c r="W65" s="32">
        <f t="shared" si="5"/>
        <v>496.63153690828307</v>
      </c>
      <c r="X65" s="34">
        <f t="shared" si="6"/>
        <v>-1266.100674053187</v>
      </c>
      <c r="Y65" s="36">
        <f t="shared" si="7"/>
        <v>5.2633174952914322E-2</v>
      </c>
      <c r="Z65" s="36">
        <f t="shared" si="8"/>
        <v>417.44721129510799</v>
      </c>
      <c r="AA65" s="31">
        <f t="shared" si="9"/>
        <v>978.32100364491816</v>
      </c>
      <c r="AB65" s="31">
        <f t="shared" si="10"/>
        <v>0</v>
      </c>
      <c r="AC65" s="31">
        <f t="shared" si="11"/>
        <v>0</v>
      </c>
      <c r="AD65" s="31">
        <f t="shared" si="12"/>
        <v>0</v>
      </c>
      <c r="AE65" s="1"/>
      <c r="AF65" s="1"/>
      <c r="AG65" s="1"/>
      <c r="AH65" s="27">
        <f t="shared" si="14"/>
        <v>6687.5334681869763</v>
      </c>
      <c r="AI65" s="1"/>
      <c r="AK65" s="1"/>
      <c r="AL65" s="1"/>
      <c r="AM65" s="1"/>
      <c r="AN65" s="9"/>
    </row>
    <row r="66" spans="1:40">
      <c r="A66" s="1"/>
      <c r="B66" s="1"/>
      <c r="C66" s="25" t="s">
        <v>65</v>
      </c>
      <c r="D66" s="27">
        <v>7175.0900960569825</v>
      </c>
      <c r="E66" s="13"/>
      <c r="F66" s="6"/>
      <c r="G66" s="29">
        <v>66.305249999999987</v>
      </c>
      <c r="H66" s="32">
        <v>0.19969999999999999</v>
      </c>
      <c r="I66" s="34">
        <v>3.4826790774052236</v>
      </c>
      <c r="J66" s="36">
        <v>7.8625243941635344E-3</v>
      </c>
      <c r="K66" s="36">
        <v>68.248000000015779</v>
      </c>
      <c r="L66" s="31">
        <v>19433810</v>
      </c>
      <c r="M66" s="31">
        <v>0</v>
      </c>
      <c r="N66" s="31">
        <v>0</v>
      </c>
      <c r="O66" s="31">
        <v>0</v>
      </c>
      <c r="P66" s="1"/>
      <c r="Q66" s="36">
        <v>0</v>
      </c>
      <c r="R66" s="36">
        <v>49</v>
      </c>
      <c r="S66" s="1"/>
      <c r="T66" s="1"/>
      <c r="U66" s="25" t="s">
        <v>65</v>
      </c>
      <c r="V66" s="29">
        <f t="shared" si="4"/>
        <v>6594.0329007084956</v>
      </c>
      <c r="W66" s="32">
        <f t="shared" si="5"/>
        <v>501.14865043246147</v>
      </c>
      <c r="X66" s="34">
        <f t="shared" si="6"/>
        <v>-1265.9232005675337</v>
      </c>
      <c r="Y66" s="36">
        <f t="shared" si="7"/>
        <v>2.3684928728811443E-2</v>
      </c>
      <c r="Z66" s="36">
        <f t="shared" si="8"/>
        <v>296.03010470128589</v>
      </c>
      <c r="AA66" s="31">
        <f t="shared" si="9"/>
        <v>749.49226730511293</v>
      </c>
      <c r="AB66" s="31">
        <f t="shared" si="10"/>
        <v>0</v>
      </c>
      <c r="AC66" s="31">
        <f t="shared" si="11"/>
        <v>0</v>
      </c>
      <c r="AD66" s="31">
        <f t="shared" si="12"/>
        <v>0</v>
      </c>
      <c r="AE66" s="1"/>
      <c r="AF66" s="1"/>
      <c r="AG66" s="1"/>
      <c r="AH66" s="27">
        <f t="shared" si="14"/>
        <v>6874.8044075085509</v>
      </c>
      <c r="AI66" s="1"/>
      <c r="AK66" s="1"/>
      <c r="AL66" s="1"/>
      <c r="AM66" s="1"/>
      <c r="AN66" s="9"/>
    </row>
    <row r="67" spans="1:40">
      <c r="A67" s="1"/>
      <c r="B67" s="1"/>
      <c r="C67" s="25" t="s">
        <v>66</v>
      </c>
      <c r="D67" s="27">
        <v>5628.4828769675187</v>
      </c>
      <c r="E67" s="13"/>
      <c r="F67" s="6"/>
      <c r="G67" s="29">
        <v>62.956499999999991</v>
      </c>
      <c r="H67" s="32">
        <v>0.20149999999999998</v>
      </c>
      <c r="I67" s="34">
        <v>3.4873893494623744</v>
      </c>
      <c r="J67" s="36">
        <v>3.5381359773735905E-3</v>
      </c>
      <c r="K67" s="36">
        <v>13.649600000003156</v>
      </c>
      <c r="L67" s="31">
        <v>9886409</v>
      </c>
      <c r="M67" s="31">
        <v>0</v>
      </c>
      <c r="N67" s="31">
        <v>0</v>
      </c>
      <c r="O67" s="31">
        <v>0</v>
      </c>
      <c r="P67" s="1"/>
      <c r="Q67" s="36">
        <v>0</v>
      </c>
      <c r="R67" s="36">
        <v>0</v>
      </c>
      <c r="S67" s="1"/>
      <c r="T67" s="1"/>
      <c r="U67" s="25" t="s">
        <v>66</v>
      </c>
      <c r="V67" s="29">
        <f t="shared" si="4"/>
        <v>6261.0009360262484</v>
      </c>
      <c r="W67" s="32">
        <f t="shared" si="5"/>
        <v>505.66576395663986</v>
      </c>
      <c r="X67" s="34">
        <f t="shared" si="6"/>
        <v>-1267.6353430146567</v>
      </c>
      <c r="Y67" s="36">
        <f t="shared" si="7"/>
        <v>1.065821792796515E-2</v>
      </c>
      <c r="Z67" s="36">
        <f t="shared" si="8"/>
        <v>59.206020940257183</v>
      </c>
      <c r="AA67" s="31">
        <f t="shared" si="9"/>
        <v>381.28329426477228</v>
      </c>
      <c r="AB67" s="31">
        <f t="shared" si="10"/>
        <v>0</v>
      </c>
      <c r="AC67" s="31">
        <f t="shared" si="11"/>
        <v>0</v>
      </c>
      <c r="AD67" s="31">
        <f t="shared" si="12"/>
        <v>0</v>
      </c>
      <c r="AE67" s="1"/>
      <c r="AF67" s="1"/>
      <c r="AG67" s="1"/>
      <c r="AH67" s="27">
        <f t="shared" si="14"/>
        <v>5939.5313303911889</v>
      </c>
      <c r="AI67" s="1"/>
      <c r="AK67" s="1"/>
      <c r="AL67" s="1"/>
      <c r="AM67" s="1"/>
      <c r="AN67" s="9"/>
    </row>
    <row r="68" spans="1:40">
      <c r="A68" s="1"/>
      <c r="B68" s="1"/>
      <c r="C68" s="25" t="s">
        <v>67</v>
      </c>
      <c r="D68" s="27">
        <v>6647.5615685776756</v>
      </c>
      <c r="E68" s="13"/>
      <c r="F68" s="6"/>
      <c r="G68" s="29">
        <v>62.286749999999998</v>
      </c>
      <c r="H68" s="32">
        <v>0.20329999999999998</v>
      </c>
      <c r="I68" s="34">
        <v>3.848208641884773</v>
      </c>
      <c r="J68" s="36">
        <v>1.5921611898181158E-3</v>
      </c>
      <c r="K68" s="36">
        <v>2.7299200000006314</v>
      </c>
      <c r="L68" s="31">
        <v>8632178</v>
      </c>
      <c r="M68" s="31">
        <v>1</v>
      </c>
      <c r="N68" s="31">
        <v>0</v>
      </c>
      <c r="O68" s="31">
        <v>0</v>
      </c>
      <c r="P68" s="1"/>
      <c r="Q68" s="36">
        <v>0</v>
      </c>
      <c r="R68" s="36">
        <v>0</v>
      </c>
      <c r="S68" s="1"/>
      <c r="T68" s="1"/>
      <c r="U68" s="25" t="s">
        <v>67</v>
      </c>
      <c r="V68" s="29">
        <f t="shared" si="4"/>
        <v>6194.3945430898002</v>
      </c>
      <c r="W68" s="32">
        <f t="shared" si="5"/>
        <v>510.18287748081826</v>
      </c>
      <c r="X68" s="34">
        <f t="shared" si="6"/>
        <v>-1398.7899809637245</v>
      </c>
      <c r="Y68" s="36">
        <f t="shared" si="7"/>
        <v>4.7961980675843173E-3</v>
      </c>
      <c r="Z68" s="36">
        <f t="shared" si="8"/>
        <v>11.841204188051437</v>
      </c>
      <c r="AA68" s="31">
        <f t="shared" si="9"/>
        <v>332.9121083823149</v>
      </c>
      <c r="AB68" s="31">
        <f t="shared" si="10"/>
        <v>1080.8890547463302</v>
      </c>
      <c r="AC68" s="31">
        <f t="shared" si="11"/>
        <v>0</v>
      </c>
      <c r="AD68" s="31">
        <f t="shared" si="12"/>
        <v>0</v>
      </c>
      <c r="AE68" s="1"/>
      <c r="AF68" s="1"/>
      <c r="AG68" s="1"/>
      <c r="AH68" s="27">
        <f t="shared" si="14"/>
        <v>6731.4346031216573</v>
      </c>
      <c r="AI68" s="1"/>
      <c r="AK68" s="1"/>
      <c r="AL68" s="1"/>
      <c r="AM68" s="1"/>
      <c r="AN68" s="9"/>
    </row>
    <row r="69" spans="1:40">
      <c r="A69" s="1"/>
      <c r="B69" s="1"/>
      <c r="C69" s="25" t="s">
        <v>68</v>
      </c>
      <c r="D69" s="27">
        <v>4739.6938907763806</v>
      </c>
      <c r="E69" s="13"/>
      <c r="F69" s="6"/>
      <c r="G69" s="29">
        <v>60.277500000000003</v>
      </c>
      <c r="H69" s="32">
        <v>0.20649999999999999</v>
      </c>
      <c r="I69" s="34">
        <v>3.844222914010218</v>
      </c>
      <c r="J69" s="36">
        <v>7.164725354181521E-4</v>
      </c>
      <c r="K69" s="36">
        <v>0.54598400000012626</v>
      </c>
      <c r="L69" s="31">
        <v>7467511</v>
      </c>
      <c r="M69" s="31">
        <v>0</v>
      </c>
      <c r="N69" s="31">
        <v>1</v>
      </c>
      <c r="O69" s="31">
        <v>0</v>
      </c>
      <c r="P69" s="1"/>
      <c r="Q69" s="36">
        <v>0</v>
      </c>
      <c r="R69" s="36">
        <v>0</v>
      </c>
      <c r="S69" s="1"/>
      <c r="T69" s="1"/>
      <c r="U69" s="25" t="s">
        <v>68</v>
      </c>
      <c r="V69" s="29">
        <f t="shared" si="4"/>
        <v>5994.575364280452</v>
      </c>
      <c r="W69" s="32">
        <f t="shared" si="5"/>
        <v>518.21330152380222</v>
      </c>
      <c r="X69" s="34">
        <f t="shared" si="6"/>
        <v>-1397.3412039517159</v>
      </c>
      <c r="Y69" s="36">
        <f t="shared" si="7"/>
        <v>2.1582891304129429E-3</v>
      </c>
      <c r="Z69" s="36">
        <f t="shared" si="8"/>
        <v>2.3682408376102875</v>
      </c>
      <c r="AA69" s="31">
        <f t="shared" si="9"/>
        <v>287.99508436667185</v>
      </c>
      <c r="AB69" s="31">
        <f t="shared" si="10"/>
        <v>0</v>
      </c>
      <c r="AC69" s="31">
        <f t="shared" si="11"/>
        <v>-580.9304413600463</v>
      </c>
      <c r="AD69" s="31">
        <f t="shared" si="12"/>
        <v>0</v>
      </c>
      <c r="AE69" s="1"/>
      <c r="AF69" s="1"/>
      <c r="AG69" s="1"/>
      <c r="AH69" s="27">
        <f t="shared" si="14"/>
        <v>4824.8825039859039</v>
      </c>
      <c r="AI69" s="1"/>
      <c r="AK69" s="1"/>
      <c r="AL69" s="1"/>
      <c r="AM69" s="1"/>
      <c r="AN69" s="9"/>
    </row>
    <row r="70" spans="1:40">
      <c r="A70" s="1"/>
      <c r="B70" s="1"/>
      <c r="C70" s="25" t="s">
        <v>69</v>
      </c>
      <c r="D70" s="27">
        <v>4728.320245951275</v>
      </c>
      <c r="E70" s="13"/>
      <c r="F70" s="6"/>
      <c r="G70" s="29">
        <v>66.305249999999987</v>
      </c>
      <c r="H70" s="32">
        <v>0.2097</v>
      </c>
      <c r="I70" s="34">
        <v>3.843451239311404</v>
      </c>
      <c r="J70" s="36">
        <v>3.2241264093816843E-4</v>
      </c>
      <c r="K70" s="36">
        <v>0.10919680000002525</v>
      </c>
      <c r="L70" s="31">
        <v>9483634</v>
      </c>
      <c r="M70" s="31">
        <v>0</v>
      </c>
      <c r="N70" s="31">
        <v>0</v>
      </c>
      <c r="O70" s="31">
        <v>1</v>
      </c>
      <c r="P70" s="1"/>
      <c r="Q70" s="36">
        <v>0</v>
      </c>
      <c r="R70" s="36">
        <v>0</v>
      </c>
      <c r="S70" s="1"/>
      <c r="T70" s="1"/>
      <c r="U70" s="25" t="s">
        <v>69</v>
      </c>
      <c r="V70" s="29">
        <f t="shared" si="4"/>
        <v>6594.0329007084956</v>
      </c>
      <c r="W70" s="32">
        <f t="shared" si="5"/>
        <v>526.243725566786</v>
      </c>
      <c r="X70" s="34">
        <f t="shared" si="6"/>
        <v>-1397.0607069886573</v>
      </c>
      <c r="Y70" s="36">
        <f t="shared" si="7"/>
        <v>9.7123010868582424E-4</v>
      </c>
      <c r="Z70" s="36">
        <f t="shared" si="8"/>
        <v>0.47364816752205752</v>
      </c>
      <c r="AA70" s="31">
        <f t="shared" si="9"/>
        <v>365.74970882970746</v>
      </c>
      <c r="AB70" s="31">
        <f t="shared" si="10"/>
        <v>0</v>
      </c>
      <c r="AC70" s="31">
        <f t="shared" si="11"/>
        <v>0</v>
      </c>
      <c r="AD70" s="31">
        <f t="shared" si="12"/>
        <v>-1137.8571021642861</v>
      </c>
      <c r="AE70" s="1"/>
      <c r="AF70" s="1"/>
      <c r="AG70" s="1"/>
      <c r="AH70" s="27">
        <f t="shared" si="14"/>
        <v>4951.5831453496758</v>
      </c>
      <c r="AI70" s="1"/>
      <c r="AK70" s="1"/>
      <c r="AL70" s="1"/>
      <c r="AM70" s="1"/>
      <c r="AN70" s="9"/>
    </row>
    <row r="71" spans="1:40">
      <c r="A71" s="1"/>
      <c r="B71" s="1"/>
      <c r="C71" s="25" t="s">
        <v>70</v>
      </c>
      <c r="D71" s="27">
        <v>5904.3773362591373</v>
      </c>
      <c r="E71" s="13"/>
      <c r="F71" s="6"/>
      <c r="G71" s="29">
        <v>60.947250000000004</v>
      </c>
      <c r="H71" s="32">
        <v>0.21289999999999998</v>
      </c>
      <c r="I71" s="34">
        <v>3.8433849765874943</v>
      </c>
      <c r="J71" s="36">
        <v>1.450856884221758E-4</v>
      </c>
      <c r="K71" s="36">
        <v>2.1839360000005054E-2</v>
      </c>
      <c r="L71" s="31">
        <v>12707868</v>
      </c>
      <c r="M71" s="31">
        <v>0</v>
      </c>
      <c r="N71" s="31">
        <v>0</v>
      </c>
      <c r="O71" s="31">
        <v>0</v>
      </c>
      <c r="P71" s="1"/>
      <c r="Q71" s="36">
        <v>0</v>
      </c>
      <c r="R71" s="36">
        <v>0</v>
      </c>
      <c r="S71" s="1"/>
      <c r="T71" s="1"/>
      <c r="U71" s="25" t="s">
        <v>70</v>
      </c>
      <c r="V71" s="29">
        <f t="shared" si="4"/>
        <v>6061.1817572169011</v>
      </c>
      <c r="W71" s="32">
        <f t="shared" si="5"/>
        <v>534.27414960976989</v>
      </c>
      <c r="X71" s="34">
        <f t="shared" si="6"/>
        <v>-1397.0366210715613</v>
      </c>
      <c r="Y71" s="36">
        <f t="shared" si="7"/>
        <v>4.3705354890862094E-4</v>
      </c>
      <c r="Z71" s="36">
        <f t="shared" si="8"/>
        <v>9.4729633504411506E-2</v>
      </c>
      <c r="AA71" s="31">
        <f t="shared" si="9"/>
        <v>490.09683638638489</v>
      </c>
      <c r="AB71" s="31">
        <f t="shared" si="10"/>
        <v>0</v>
      </c>
      <c r="AC71" s="31">
        <f t="shared" si="11"/>
        <v>0</v>
      </c>
      <c r="AD71" s="31">
        <f t="shared" si="12"/>
        <v>0</v>
      </c>
      <c r="AE71" s="1"/>
      <c r="AF71" s="1"/>
      <c r="AG71" s="1"/>
      <c r="AH71" s="27">
        <f t="shared" si="14"/>
        <v>5688.6112888285479</v>
      </c>
      <c r="AI71" s="1"/>
      <c r="AK71" s="1"/>
      <c r="AL71" s="1"/>
      <c r="AM71" s="1"/>
      <c r="AN71" s="9"/>
    </row>
    <row r="72" spans="1:40">
      <c r="A72" s="1"/>
      <c r="B72" s="1"/>
      <c r="C72" s="25" t="s">
        <v>71</v>
      </c>
      <c r="D72" s="27">
        <v>6187.5344288785982</v>
      </c>
      <c r="E72" s="13"/>
      <c r="F72" s="6"/>
      <c r="G72" s="29">
        <v>62.956499999999991</v>
      </c>
      <c r="H72" s="32">
        <v>0.21156666666666665</v>
      </c>
      <c r="I72" s="34">
        <v>3.8555279884487219</v>
      </c>
      <c r="J72" s="36">
        <v>6.5288559789979117E-5</v>
      </c>
      <c r="K72" s="36">
        <v>4.3678720000010106E-3</v>
      </c>
      <c r="L72" s="31">
        <v>17800316</v>
      </c>
      <c r="M72" s="31">
        <v>0</v>
      </c>
      <c r="N72" s="31">
        <v>0</v>
      </c>
      <c r="O72" s="31">
        <v>0</v>
      </c>
      <c r="P72" s="1"/>
      <c r="Q72" s="36">
        <v>0</v>
      </c>
      <c r="R72" s="36">
        <v>0</v>
      </c>
      <c r="S72" s="1"/>
      <c r="T72" s="1"/>
      <c r="U72" s="25" t="s">
        <v>71</v>
      </c>
      <c r="V72" s="29">
        <f t="shared" si="4"/>
        <v>6261.0009360262484</v>
      </c>
      <c r="W72" s="32">
        <f t="shared" si="5"/>
        <v>530.92813959185992</v>
      </c>
      <c r="X72" s="34">
        <f t="shared" si="6"/>
        <v>-1401.4504990368398</v>
      </c>
      <c r="Y72" s="36">
        <f t="shared" si="7"/>
        <v>1.9667409700887943E-4</v>
      </c>
      <c r="Z72" s="36">
        <f t="shared" si="8"/>
        <v>1.8945926700882302E-2</v>
      </c>
      <c r="AA72" s="31">
        <f t="shared" si="9"/>
        <v>686.49426939892271</v>
      </c>
      <c r="AB72" s="31">
        <f t="shared" si="10"/>
        <v>0</v>
      </c>
      <c r="AC72" s="31">
        <f t="shared" si="11"/>
        <v>0</v>
      </c>
      <c r="AD72" s="31">
        <f t="shared" si="12"/>
        <v>0</v>
      </c>
      <c r="AE72" s="1"/>
      <c r="AF72" s="1"/>
      <c r="AG72" s="1"/>
      <c r="AH72" s="27">
        <f t="shared" si="14"/>
        <v>6076.9919885809895</v>
      </c>
      <c r="AI72" s="1"/>
      <c r="AK72" s="1"/>
      <c r="AL72" s="1"/>
      <c r="AM72" s="1"/>
      <c r="AN72" s="9"/>
    </row>
    <row r="73" spans="1:40">
      <c r="A73" s="1"/>
      <c r="B73" s="1"/>
      <c r="C73" s="25" t="s">
        <v>72</v>
      </c>
      <c r="D73" s="27">
        <v>6421.8790775392745</v>
      </c>
      <c r="E73" s="13"/>
      <c r="F73" s="6"/>
      <c r="G73" s="29">
        <v>66.974999999999994</v>
      </c>
      <c r="H73" s="32">
        <v>0.21023333333333333</v>
      </c>
      <c r="I73" s="34">
        <v>3.7414263145480082</v>
      </c>
      <c r="J73" s="36">
        <v>2.9379851905490603E-5</v>
      </c>
      <c r="K73" s="36">
        <v>8.7357440000020213E-4</v>
      </c>
      <c r="L73" s="31">
        <v>20727657</v>
      </c>
      <c r="M73" s="31">
        <v>0</v>
      </c>
      <c r="N73" s="31">
        <v>0</v>
      </c>
      <c r="O73" s="31">
        <v>0</v>
      </c>
      <c r="P73" s="1"/>
      <c r="Q73" s="36">
        <v>0</v>
      </c>
      <c r="R73" s="36">
        <v>0</v>
      </c>
      <c r="S73" s="1"/>
      <c r="T73" s="1"/>
      <c r="U73" s="25" t="s">
        <v>72</v>
      </c>
      <c r="V73" s="29">
        <f t="shared" si="4"/>
        <v>6660.6392936449456</v>
      </c>
      <c r="W73" s="32">
        <f t="shared" si="5"/>
        <v>527.58212957395006</v>
      </c>
      <c r="X73" s="34">
        <f t="shared" si="6"/>
        <v>-1359.9755445537746</v>
      </c>
      <c r="Y73" s="36">
        <f t="shared" si="7"/>
        <v>8.8503343653995752E-5</v>
      </c>
      <c r="Z73" s="36">
        <f t="shared" si="8"/>
        <v>3.7891853401764604E-3</v>
      </c>
      <c r="AA73" s="31">
        <f t="shared" si="9"/>
        <v>799.39130005144102</v>
      </c>
      <c r="AB73" s="31">
        <f t="shared" si="10"/>
        <v>0</v>
      </c>
      <c r="AC73" s="31">
        <f t="shared" si="11"/>
        <v>0</v>
      </c>
      <c r="AD73" s="31">
        <f t="shared" si="12"/>
        <v>0</v>
      </c>
      <c r="AE73" s="1"/>
      <c r="AF73" s="1"/>
      <c r="AG73" s="1"/>
      <c r="AH73" s="27">
        <f t="shared" ref="AH73:AH88" si="15">+SUM(V73:AD73)</f>
        <v>6627.6410564052449</v>
      </c>
      <c r="AI73" s="1"/>
      <c r="AK73" s="1"/>
      <c r="AL73" s="1"/>
      <c r="AM73" s="1"/>
      <c r="AN73" s="9"/>
    </row>
    <row r="74" spans="1:40">
      <c r="A74" s="1"/>
      <c r="B74" s="1"/>
      <c r="C74" s="25" t="s">
        <v>73</v>
      </c>
      <c r="D74" s="27">
        <v>6603.1397516231755</v>
      </c>
      <c r="E74" s="13"/>
      <c r="F74" s="6"/>
      <c r="G74" s="29">
        <v>62.956499999999991</v>
      </c>
      <c r="H74" s="32">
        <v>0.2089</v>
      </c>
      <c r="I74" s="34">
        <v>3.5464829638614606</v>
      </c>
      <c r="J74" s="36">
        <v>1.3220933357470771E-5</v>
      </c>
      <c r="K74" s="36">
        <v>1.7471488000004044E-4</v>
      </c>
      <c r="L74" s="31">
        <v>26432909</v>
      </c>
      <c r="M74" s="31">
        <v>0</v>
      </c>
      <c r="N74" s="31">
        <v>0</v>
      </c>
      <c r="O74" s="31">
        <v>0</v>
      </c>
      <c r="P74" s="1"/>
      <c r="Q74" s="36">
        <v>0</v>
      </c>
      <c r="R74" s="36">
        <v>0</v>
      </c>
      <c r="S74" s="1"/>
      <c r="T74" s="1"/>
      <c r="U74" s="25" t="s">
        <v>73</v>
      </c>
      <c r="V74" s="29">
        <f t="shared" ref="V74:V88" si="16">G74*G$7</f>
        <v>6261.0009360262484</v>
      </c>
      <c r="W74" s="32">
        <f t="shared" ref="W74:W88" si="17">H74*H$7</f>
        <v>524.23611955604008</v>
      </c>
      <c r="X74" s="34">
        <f t="shared" ref="X74:X88" si="18">I74*I$7</f>
        <v>-1289.1153518844174</v>
      </c>
      <c r="Y74" s="36">
        <f t="shared" ref="Y74:Y88" si="19">J74*J$7</f>
        <v>3.9826504644298085E-5</v>
      </c>
      <c r="Z74" s="36">
        <f t="shared" ref="Z74:Z88" si="20">K74*K$7</f>
        <v>7.5783706803529216E-4</v>
      </c>
      <c r="AA74" s="31">
        <f t="shared" ref="AA74:AA88" si="21">L74*L$7</f>
        <v>1019.4223828410243</v>
      </c>
      <c r="AB74" s="31">
        <f t="shared" ref="AB74:AB88" si="22">M74*M$7</f>
        <v>0</v>
      </c>
      <c r="AC74" s="31">
        <f t="shared" ref="AC74:AC88" si="23">N74*N$7</f>
        <v>0</v>
      </c>
      <c r="AD74" s="31">
        <f t="shared" ref="AD74:AD88" si="24">O74*O$7</f>
        <v>0</v>
      </c>
      <c r="AE74" s="1"/>
      <c r="AF74" s="1"/>
      <c r="AG74" s="1"/>
      <c r="AH74" s="27">
        <f t="shared" si="15"/>
        <v>6515.5448842024671</v>
      </c>
      <c r="AI74" s="1"/>
      <c r="AK74" s="1"/>
      <c r="AL74" s="1"/>
      <c r="AM74" s="1"/>
      <c r="AN74" s="9"/>
    </row>
    <row r="75" spans="1:40">
      <c r="A75" s="1"/>
      <c r="B75" s="1"/>
      <c r="C75" s="25" t="s">
        <v>74</v>
      </c>
      <c r="D75" s="27">
        <v>6861.7473449870276</v>
      </c>
      <c r="E75" s="13"/>
      <c r="F75" s="6"/>
      <c r="G75" s="29">
        <v>62.286749999999998</v>
      </c>
      <c r="H75" s="32">
        <v>0.21100000000000002</v>
      </c>
      <c r="I75" s="34">
        <v>3.6806812691880646</v>
      </c>
      <c r="J75" s="36">
        <v>5.9494200108618472E-6</v>
      </c>
      <c r="K75" s="36">
        <v>3.4942976000008093E-5</v>
      </c>
      <c r="L75" s="31">
        <v>32561147</v>
      </c>
      <c r="M75" s="31">
        <v>0</v>
      </c>
      <c r="N75" s="31">
        <v>0</v>
      </c>
      <c r="O75" s="31">
        <v>0</v>
      </c>
      <c r="P75" s="1"/>
      <c r="Q75" s="36">
        <v>0</v>
      </c>
      <c r="R75" s="36">
        <v>0</v>
      </c>
      <c r="S75" s="1"/>
      <c r="T75" s="1"/>
      <c r="U75" s="25" t="s">
        <v>74</v>
      </c>
      <c r="V75" s="29">
        <f t="shared" si="16"/>
        <v>6194.3945430898002</v>
      </c>
      <c r="W75" s="32">
        <f t="shared" si="17"/>
        <v>529.50608533424827</v>
      </c>
      <c r="X75" s="34">
        <f t="shared" si="18"/>
        <v>-1337.8952550606718</v>
      </c>
      <c r="Y75" s="36">
        <f t="shared" si="19"/>
        <v>1.7921927089934139E-5</v>
      </c>
      <c r="Z75" s="36">
        <f t="shared" si="20"/>
        <v>1.5156741360705845E-4</v>
      </c>
      <c r="AA75" s="31">
        <f t="shared" si="21"/>
        <v>1255.7665167604848</v>
      </c>
      <c r="AB75" s="31">
        <f t="shared" si="22"/>
        <v>0</v>
      </c>
      <c r="AC75" s="31">
        <f t="shared" si="23"/>
        <v>0</v>
      </c>
      <c r="AD75" s="31">
        <f t="shared" si="24"/>
        <v>0</v>
      </c>
      <c r="AE75" s="1"/>
      <c r="AF75" s="1"/>
      <c r="AG75" s="1"/>
      <c r="AH75" s="27">
        <f t="shared" si="15"/>
        <v>6641.7720596132021</v>
      </c>
      <c r="AI75" s="1"/>
      <c r="AK75" s="1"/>
      <c r="AL75" s="1"/>
      <c r="AM75" s="1"/>
      <c r="AN75" s="9"/>
    </row>
    <row r="76" spans="1:40">
      <c r="A76" s="1"/>
      <c r="B76" s="1"/>
      <c r="C76" s="25" t="s">
        <v>75</v>
      </c>
      <c r="D76" s="27">
        <v>6754.8718964731679</v>
      </c>
      <c r="E76" s="13"/>
      <c r="F76" s="6"/>
      <c r="G76" s="29">
        <v>65.635499999999993</v>
      </c>
      <c r="H76" s="32">
        <v>0.21309999999999998</v>
      </c>
      <c r="I76" s="34">
        <v>3.7882370116735267</v>
      </c>
      <c r="J76" s="36">
        <v>2.6772390048878311E-6</v>
      </c>
      <c r="K76" s="36">
        <v>6.9885952000016185E-6</v>
      </c>
      <c r="L76" s="31">
        <v>35676628</v>
      </c>
      <c r="M76" s="31">
        <v>0</v>
      </c>
      <c r="N76" s="31">
        <v>0</v>
      </c>
      <c r="O76" s="31">
        <v>0</v>
      </c>
      <c r="P76" s="1"/>
      <c r="Q76" s="36">
        <v>0</v>
      </c>
      <c r="R76" s="36">
        <v>0</v>
      </c>
      <c r="S76" s="1"/>
      <c r="T76" s="1"/>
      <c r="U76" s="25" t="s">
        <v>75</v>
      </c>
      <c r="V76" s="29">
        <f t="shared" si="16"/>
        <v>6527.4265077720465</v>
      </c>
      <c r="W76" s="32">
        <f t="shared" si="17"/>
        <v>534.77605111245634</v>
      </c>
      <c r="X76" s="34">
        <f t="shared" si="18"/>
        <v>-1376.9908210718984</v>
      </c>
      <c r="Y76" s="36">
        <f t="shared" si="19"/>
        <v>8.0648671904703619E-6</v>
      </c>
      <c r="Z76" s="36">
        <f t="shared" si="20"/>
        <v>3.0313482721411691E-5</v>
      </c>
      <c r="AA76" s="31">
        <f t="shared" si="21"/>
        <v>1375.9194316256605</v>
      </c>
      <c r="AB76" s="31">
        <f t="shared" si="22"/>
        <v>0</v>
      </c>
      <c r="AC76" s="31">
        <f t="shared" si="23"/>
        <v>0</v>
      </c>
      <c r="AD76" s="31">
        <f t="shared" si="24"/>
        <v>0</v>
      </c>
      <c r="AE76" s="1"/>
      <c r="AF76" s="1"/>
      <c r="AG76" s="1"/>
      <c r="AH76" s="27">
        <f t="shared" si="15"/>
        <v>7061.1312078166147</v>
      </c>
      <c r="AI76" s="1"/>
      <c r="AK76" s="1"/>
      <c r="AL76" s="1"/>
      <c r="AM76" s="1"/>
      <c r="AN76" s="9"/>
    </row>
    <row r="77" spans="1:40">
      <c r="A77" s="1"/>
      <c r="B77" s="1"/>
      <c r="C77" s="25" t="s">
        <v>76</v>
      </c>
      <c r="D77" s="27">
        <v>6887.3786054188731</v>
      </c>
      <c r="E77" s="13"/>
      <c r="F77" s="6"/>
      <c r="G77" s="29">
        <v>64.295999999999992</v>
      </c>
      <c r="H77" s="32">
        <v>0.2152</v>
      </c>
      <c r="I77" s="34">
        <v>3.8587846635637275</v>
      </c>
      <c r="J77" s="36">
        <v>1.204757552199524E-6</v>
      </c>
      <c r="K77" s="36">
        <v>1.3977190400003238E-6</v>
      </c>
      <c r="L77" s="31">
        <v>27302249</v>
      </c>
      <c r="M77" s="31">
        <v>0</v>
      </c>
      <c r="N77" s="31">
        <v>0</v>
      </c>
      <c r="O77" s="31">
        <v>0</v>
      </c>
      <c r="P77" s="1"/>
      <c r="Q77" s="36">
        <v>0</v>
      </c>
      <c r="R77" s="36">
        <v>0</v>
      </c>
      <c r="S77" s="1"/>
      <c r="T77" s="1"/>
      <c r="U77" s="25" t="s">
        <v>76</v>
      </c>
      <c r="V77" s="29">
        <f t="shared" si="16"/>
        <v>6394.2137218991475</v>
      </c>
      <c r="W77" s="32">
        <f t="shared" si="17"/>
        <v>540.04601689066453</v>
      </c>
      <c r="X77" s="34">
        <f t="shared" si="18"/>
        <v>-1402.6342717856824</v>
      </c>
      <c r="Y77" s="36">
        <f t="shared" si="19"/>
        <v>3.6291902357116629E-6</v>
      </c>
      <c r="Z77" s="36">
        <f t="shared" si="20"/>
        <v>6.0626965442823378E-6</v>
      </c>
      <c r="AA77" s="31">
        <f t="shared" si="21"/>
        <v>1052.949704949197</v>
      </c>
      <c r="AB77" s="31">
        <f t="shared" si="22"/>
        <v>0</v>
      </c>
      <c r="AC77" s="31">
        <f t="shared" si="23"/>
        <v>0</v>
      </c>
      <c r="AD77" s="31">
        <f t="shared" si="24"/>
        <v>0</v>
      </c>
      <c r="AE77" s="1"/>
      <c r="AF77" s="1"/>
      <c r="AG77" s="1"/>
      <c r="AH77" s="27">
        <f t="shared" si="15"/>
        <v>6584.5751816452139</v>
      </c>
      <c r="AI77" s="1"/>
      <c r="AK77" s="1"/>
      <c r="AL77" s="1"/>
      <c r="AM77" s="1"/>
      <c r="AN77" s="9"/>
    </row>
    <row r="78" spans="1:40">
      <c r="A78" s="1"/>
      <c r="B78" s="1"/>
      <c r="C78" s="25" t="s">
        <v>77</v>
      </c>
      <c r="D78" s="27">
        <v>6903.600453307442</v>
      </c>
      <c r="E78" s="13"/>
      <c r="F78" s="6"/>
      <c r="G78" s="29">
        <v>65.635499999999993</v>
      </c>
      <c r="H78" s="32">
        <v>0.21963333333333335</v>
      </c>
      <c r="I78" s="34">
        <v>3.8786805121703463</v>
      </c>
      <c r="J78" s="36">
        <v>5.4214089848978577E-7</v>
      </c>
      <c r="K78" s="36">
        <v>2.7954380800006477E-7</v>
      </c>
      <c r="L78" s="31">
        <v>19784510</v>
      </c>
      <c r="M78" s="31">
        <v>0</v>
      </c>
      <c r="N78" s="31">
        <v>0</v>
      </c>
      <c r="O78" s="31">
        <v>0</v>
      </c>
      <c r="P78" s="1"/>
      <c r="Q78" s="36">
        <v>0</v>
      </c>
      <c r="R78" s="36">
        <v>0</v>
      </c>
      <c r="S78" s="1"/>
      <c r="T78" s="1"/>
      <c r="U78" s="25" t="s">
        <v>77</v>
      </c>
      <c r="V78" s="29">
        <f t="shared" si="16"/>
        <v>6527.4265077720465</v>
      </c>
      <c r="W78" s="32">
        <f t="shared" si="17"/>
        <v>551.17150020021518</v>
      </c>
      <c r="X78" s="34">
        <f t="shared" si="18"/>
        <v>-1409.866237690753</v>
      </c>
      <c r="Y78" s="36">
        <f t="shared" si="19"/>
        <v>1.6331356060702483E-6</v>
      </c>
      <c r="Z78" s="36">
        <f t="shared" si="20"/>
        <v>1.2125393088564677E-6</v>
      </c>
      <c r="AA78" s="31">
        <f t="shared" si="21"/>
        <v>763.01750698502656</v>
      </c>
      <c r="AB78" s="31">
        <f t="shared" si="22"/>
        <v>0</v>
      </c>
      <c r="AC78" s="31">
        <f t="shared" si="23"/>
        <v>0</v>
      </c>
      <c r="AD78" s="31">
        <f t="shared" si="24"/>
        <v>0</v>
      </c>
      <c r="AE78" s="1"/>
      <c r="AF78" s="1"/>
      <c r="AG78" s="1"/>
      <c r="AH78" s="27">
        <f t="shared" si="15"/>
        <v>6431.7492801122098</v>
      </c>
      <c r="AI78" s="1"/>
      <c r="AK78" s="1"/>
      <c r="AL78" s="1"/>
      <c r="AM78" s="1"/>
      <c r="AN78" s="9"/>
    </row>
    <row r="79" spans="1:40">
      <c r="A79" s="1"/>
      <c r="B79" s="1"/>
      <c r="C79" s="25" t="s">
        <v>78</v>
      </c>
      <c r="D79" s="27">
        <v>5834.5732897812095</v>
      </c>
      <c r="E79" s="13"/>
      <c r="F79" s="6"/>
      <c r="G79" s="29">
        <v>62.286749999999998</v>
      </c>
      <c r="H79" s="32">
        <v>0.22406666666666666</v>
      </c>
      <c r="I79" s="34">
        <v>3.8527773130164862</v>
      </c>
      <c r="J79" s="36">
        <v>2.4396340432040359E-7</v>
      </c>
      <c r="K79" s="36">
        <v>45.000000055908764</v>
      </c>
      <c r="L79" s="31">
        <v>9783815</v>
      </c>
      <c r="M79" s="31">
        <v>0</v>
      </c>
      <c r="N79" s="31">
        <v>0</v>
      </c>
      <c r="O79" s="31">
        <v>0</v>
      </c>
      <c r="P79" s="1"/>
      <c r="Q79" s="36">
        <v>0</v>
      </c>
      <c r="R79" s="36">
        <v>45</v>
      </c>
      <c r="S79" s="1"/>
      <c r="T79" s="1"/>
      <c r="U79" s="25" t="s">
        <v>78</v>
      </c>
      <c r="V79" s="29">
        <f t="shared" si="16"/>
        <v>6194.3945430898002</v>
      </c>
      <c r="W79" s="32">
        <f t="shared" si="17"/>
        <v>562.29698350976571</v>
      </c>
      <c r="X79" s="34">
        <f t="shared" si="18"/>
        <v>-1400.4506527203962</v>
      </c>
      <c r="Y79" s="36">
        <f t="shared" si="19"/>
        <v>7.3491102273161169E-7</v>
      </c>
      <c r="Z79" s="36">
        <f t="shared" si="20"/>
        <v>195.19040452622002</v>
      </c>
      <c r="AA79" s="31">
        <f t="shared" si="21"/>
        <v>377.32661208706753</v>
      </c>
      <c r="AB79" s="31">
        <f t="shared" si="22"/>
        <v>0</v>
      </c>
      <c r="AC79" s="31">
        <f t="shared" si="23"/>
        <v>0</v>
      </c>
      <c r="AD79" s="31">
        <f t="shared" si="24"/>
        <v>0</v>
      </c>
      <c r="AE79" s="1"/>
      <c r="AF79" s="1"/>
      <c r="AG79" s="1"/>
      <c r="AH79" s="27">
        <f t="shared" si="15"/>
        <v>5928.7578912273675</v>
      </c>
      <c r="AI79" s="1"/>
      <c r="AK79" s="1"/>
      <c r="AL79" s="1"/>
      <c r="AM79" s="1"/>
      <c r="AN79" s="9"/>
    </row>
    <row r="80" spans="1:40">
      <c r="A80" s="1"/>
      <c r="B80" s="1"/>
      <c r="C80" s="25" t="s">
        <v>79</v>
      </c>
      <c r="D80" s="27">
        <v>8630.8559703047904</v>
      </c>
      <c r="E80" s="13"/>
      <c r="F80" s="6"/>
      <c r="G80" s="29">
        <v>63.626249999999999</v>
      </c>
      <c r="H80" s="32">
        <v>0.22850000000000001</v>
      </c>
      <c r="I80" s="34">
        <v>3.8448687069941148</v>
      </c>
      <c r="J80" s="36">
        <v>400.00000010978351</v>
      </c>
      <c r="K80" s="36">
        <v>129.00000001118175</v>
      </c>
      <c r="L80" s="31">
        <v>8537842</v>
      </c>
      <c r="M80" s="31">
        <v>1</v>
      </c>
      <c r="N80" s="31">
        <v>0</v>
      </c>
      <c r="O80" s="31">
        <v>0</v>
      </c>
      <c r="P80" s="1"/>
      <c r="Q80" s="36">
        <v>400</v>
      </c>
      <c r="R80" s="36">
        <v>120</v>
      </c>
      <c r="S80" s="1"/>
      <c r="T80" s="1"/>
      <c r="U80" s="25" t="s">
        <v>79</v>
      </c>
      <c r="V80" s="29">
        <f t="shared" si="16"/>
        <v>6327.6073289626993</v>
      </c>
      <c r="W80" s="32">
        <f t="shared" si="17"/>
        <v>573.42246681931624</v>
      </c>
      <c r="X80" s="34">
        <f t="shared" si="18"/>
        <v>-1397.5759440190343</v>
      </c>
      <c r="Y80" s="36">
        <f t="shared" si="19"/>
        <v>1204.9528903411044</v>
      </c>
      <c r="Z80" s="36">
        <f t="shared" si="20"/>
        <v>559.54582566180966</v>
      </c>
      <c r="AA80" s="31">
        <f t="shared" si="21"/>
        <v>329.27390761115913</v>
      </c>
      <c r="AB80" s="31">
        <f t="shared" si="22"/>
        <v>1080.8890547463302</v>
      </c>
      <c r="AC80" s="31">
        <f t="shared" si="23"/>
        <v>0</v>
      </c>
      <c r="AD80" s="31">
        <f t="shared" si="24"/>
        <v>0</v>
      </c>
      <c r="AE80" s="1"/>
      <c r="AF80" s="1"/>
      <c r="AG80" s="1"/>
      <c r="AH80" s="27">
        <f t="shared" si="15"/>
        <v>8678.1155301233848</v>
      </c>
      <c r="AI80" s="1"/>
      <c r="AK80" s="1"/>
      <c r="AL80" s="1"/>
      <c r="AM80" s="1"/>
      <c r="AN80" s="9"/>
    </row>
    <row r="81" spans="1:55">
      <c r="A81" s="1"/>
      <c r="B81" s="1"/>
      <c r="C81" s="25" t="s">
        <v>80</v>
      </c>
      <c r="D81" s="27">
        <v>6960.7265883036753</v>
      </c>
      <c r="E81" s="13"/>
      <c r="F81" s="6"/>
      <c r="G81" s="29">
        <v>64.965750000000014</v>
      </c>
      <c r="H81" s="32">
        <v>0.23380000000000004</v>
      </c>
      <c r="I81" s="34">
        <v>3.8808707111724545</v>
      </c>
      <c r="J81" s="36">
        <v>480.00000004940262</v>
      </c>
      <c r="K81" s="36">
        <v>48.800000002236352</v>
      </c>
      <c r="L81" s="31">
        <v>7595626</v>
      </c>
      <c r="M81" s="31">
        <v>0</v>
      </c>
      <c r="N81" s="31">
        <v>1</v>
      </c>
      <c r="O81" s="31">
        <v>0</v>
      </c>
      <c r="P81" s="1"/>
      <c r="Q81" s="36">
        <v>300</v>
      </c>
      <c r="R81" s="36">
        <v>23</v>
      </c>
      <c r="S81" s="1"/>
      <c r="T81" s="1"/>
      <c r="U81" s="25" t="s">
        <v>80</v>
      </c>
      <c r="V81" s="29">
        <f t="shared" si="16"/>
        <v>6460.8201148355993</v>
      </c>
      <c r="W81" s="32">
        <f t="shared" si="17"/>
        <v>586.72285664050833</v>
      </c>
      <c r="X81" s="34">
        <f t="shared" si="18"/>
        <v>-1410.6623557564735</v>
      </c>
      <c r="Y81" s="36">
        <f t="shared" si="19"/>
        <v>1445.9434681612931</v>
      </c>
      <c r="Z81" s="36">
        <f t="shared" si="20"/>
        <v>211.67314954403705</v>
      </c>
      <c r="AA81" s="31">
        <f t="shared" si="21"/>
        <v>292.93601987163947</v>
      </c>
      <c r="AB81" s="31">
        <f t="shared" si="22"/>
        <v>0</v>
      </c>
      <c r="AC81" s="31">
        <f t="shared" si="23"/>
        <v>-580.9304413600463</v>
      </c>
      <c r="AD81" s="31">
        <f t="shared" si="24"/>
        <v>0</v>
      </c>
      <c r="AE81" s="1"/>
      <c r="AF81" s="1"/>
      <c r="AG81" s="1"/>
      <c r="AH81" s="27">
        <f t="shared" si="15"/>
        <v>7006.502811936557</v>
      </c>
      <c r="AI81" s="1"/>
      <c r="AK81" s="1"/>
      <c r="AL81" s="1"/>
      <c r="AM81" s="1"/>
      <c r="AN81" s="9"/>
    </row>
    <row r="82" spans="1:55">
      <c r="A82" s="1"/>
      <c r="B82" s="1"/>
      <c r="C82" s="25" t="s">
        <v>81</v>
      </c>
      <c r="D82" s="27">
        <v>5862.1558611341798</v>
      </c>
      <c r="E82" s="13"/>
      <c r="F82" s="6"/>
      <c r="G82" s="29">
        <v>60.947250000000004</v>
      </c>
      <c r="H82" s="32">
        <v>0.23910000000000001</v>
      </c>
      <c r="I82" s="34">
        <v>3.8650762920098609</v>
      </c>
      <c r="J82" s="36">
        <v>416.00000002223118</v>
      </c>
      <c r="K82" s="36">
        <v>9.7600000004472705</v>
      </c>
      <c r="L82" s="31">
        <v>9411482</v>
      </c>
      <c r="M82" s="31">
        <v>0</v>
      </c>
      <c r="N82" s="31">
        <v>0</v>
      </c>
      <c r="O82" s="31">
        <v>1</v>
      </c>
      <c r="P82" s="1"/>
      <c r="Q82" s="36">
        <v>200</v>
      </c>
      <c r="R82" s="36">
        <v>0</v>
      </c>
      <c r="S82" s="1"/>
      <c r="T82" s="1"/>
      <c r="U82" s="25" t="s">
        <v>81</v>
      </c>
      <c r="V82" s="29">
        <f t="shared" si="16"/>
        <v>6061.1817572169011</v>
      </c>
      <c r="W82" s="32">
        <f t="shared" si="17"/>
        <v>600.0232464617003</v>
      </c>
      <c r="X82" s="34">
        <f t="shared" si="18"/>
        <v>-1404.9212233658563</v>
      </c>
      <c r="Y82" s="36">
        <f t="shared" si="19"/>
        <v>1253.151005677779</v>
      </c>
      <c r="Z82" s="36">
        <f t="shared" si="20"/>
        <v>42.334629908807408</v>
      </c>
      <c r="AA82" s="31">
        <f t="shared" si="21"/>
        <v>362.96706527856651</v>
      </c>
      <c r="AB82" s="31">
        <f t="shared" si="22"/>
        <v>0</v>
      </c>
      <c r="AC82" s="31">
        <f t="shared" si="23"/>
        <v>0</v>
      </c>
      <c r="AD82" s="31">
        <f t="shared" si="24"/>
        <v>-1137.8571021642861</v>
      </c>
      <c r="AE82" s="1"/>
      <c r="AF82" s="1"/>
      <c r="AG82" s="1"/>
      <c r="AH82" s="27">
        <f t="shared" si="15"/>
        <v>5776.8793790136115</v>
      </c>
      <c r="AI82" s="1"/>
      <c r="AK82" s="1"/>
      <c r="AL82" s="1"/>
      <c r="AM82" s="1"/>
      <c r="AN82" s="9"/>
    </row>
    <row r="83" spans="1:55">
      <c r="A83" s="1"/>
      <c r="B83" s="1"/>
      <c r="C83" s="25" t="s">
        <v>82</v>
      </c>
      <c r="D83" s="27">
        <v>7671.2530492513151</v>
      </c>
      <c r="E83" s="13"/>
      <c r="F83" s="6"/>
      <c r="G83" s="29">
        <v>66.974999999999994</v>
      </c>
      <c r="H83" s="32">
        <v>0.24440000000000001</v>
      </c>
      <c r="I83" s="34">
        <v>3.8460853011732312</v>
      </c>
      <c r="J83" s="36">
        <v>287.20000001000403</v>
      </c>
      <c r="K83" s="36">
        <v>1.9520000000894542</v>
      </c>
      <c r="L83" s="31">
        <v>12528118</v>
      </c>
      <c r="M83" s="31">
        <v>0</v>
      </c>
      <c r="N83" s="31">
        <v>0</v>
      </c>
      <c r="O83" s="31">
        <v>0</v>
      </c>
      <c r="P83" s="1"/>
      <c r="Q83" s="36">
        <v>100</v>
      </c>
      <c r="R83" s="36">
        <v>0</v>
      </c>
      <c r="S83" s="1"/>
      <c r="T83" s="1"/>
      <c r="U83" s="25" t="s">
        <v>82</v>
      </c>
      <c r="V83" s="29">
        <f t="shared" si="16"/>
        <v>6660.6392936449456</v>
      </c>
      <c r="W83" s="32">
        <f t="shared" si="17"/>
        <v>613.32363628289227</v>
      </c>
      <c r="X83" s="34">
        <f t="shared" si="18"/>
        <v>-1398.0181652983392</v>
      </c>
      <c r="Y83" s="36">
        <f t="shared" si="19"/>
        <v>865.15617505759928</v>
      </c>
      <c r="Z83" s="36">
        <f t="shared" si="20"/>
        <v>8.4669259817614826</v>
      </c>
      <c r="AA83" s="31">
        <f t="shared" si="21"/>
        <v>483.16452434628087</v>
      </c>
      <c r="AB83" s="31">
        <f t="shared" si="22"/>
        <v>0</v>
      </c>
      <c r="AC83" s="31">
        <f t="shared" si="23"/>
        <v>0</v>
      </c>
      <c r="AD83" s="31">
        <f t="shared" si="24"/>
        <v>0</v>
      </c>
      <c r="AE83" s="1"/>
      <c r="AF83" s="1"/>
      <c r="AG83" s="1"/>
      <c r="AH83" s="27">
        <f t="shared" si="15"/>
        <v>7232.7323900151396</v>
      </c>
      <c r="AI83" s="1"/>
      <c r="AK83" s="1"/>
      <c r="AL83" s="1"/>
      <c r="AM83" s="1"/>
      <c r="AN83" s="9"/>
    </row>
    <row r="84" spans="1:55">
      <c r="A84" s="1"/>
      <c r="B84" s="1"/>
      <c r="C84" s="25" t="s">
        <v>83</v>
      </c>
      <c r="D84" s="27">
        <v>6525.3902862649056</v>
      </c>
      <c r="E84" s="13"/>
      <c r="F84" s="6"/>
      <c r="G84" s="29">
        <v>64.965750000000014</v>
      </c>
      <c r="H84" s="32">
        <v>0.24503333333333333</v>
      </c>
      <c r="I84" s="34">
        <v>4.1605627172509072</v>
      </c>
      <c r="J84" s="36">
        <v>129.24000000450181</v>
      </c>
      <c r="K84" s="36">
        <v>44.390400000017891</v>
      </c>
      <c r="L84" s="31">
        <v>17204693</v>
      </c>
      <c r="M84" s="31">
        <v>0</v>
      </c>
      <c r="N84" s="31">
        <v>0</v>
      </c>
      <c r="O84" s="31">
        <v>0</v>
      </c>
      <c r="P84" s="1"/>
      <c r="Q84" s="36">
        <v>0</v>
      </c>
      <c r="R84" s="36">
        <v>44</v>
      </c>
      <c r="S84" s="1"/>
      <c r="T84" s="1"/>
      <c r="U84" s="25" t="s">
        <v>83</v>
      </c>
      <c r="V84" s="29">
        <f t="shared" si="16"/>
        <v>6460.8201148355993</v>
      </c>
      <c r="W84" s="32">
        <f t="shared" si="17"/>
        <v>614.91299104139944</v>
      </c>
      <c r="X84" s="34">
        <f t="shared" si="18"/>
        <v>-1512.3279389579518</v>
      </c>
      <c r="Y84" s="36">
        <f t="shared" si="19"/>
        <v>389.32027877591963</v>
      </c>
      <c r="Z84" s="36">
        <f t="shared" si="20"/>
        <v>192.54622494042638</v>
      </c>
      <c r="AA84" s="31">
        <f t="shared" si="21"/>
        <v>663.52322909704299</v>
      </c>
      <c r="AB84" s="31">
        <f t="shared" si="22"/>
        <v>0</v>
      </c>
      <c r="AC84" s="31">
        <f t="shared" si="23"/>
        <v>0</v>
      </c>
      <c r="AD84" s="31">
        <f t="shared" si="24"/>
        <v>0</v>
      </c>
      <c r="AE84" s="1"/>
      <c r="AF84" s="1"/>
      <c r="AG84" s="1"/>
      <c r="AH84" s="27">
        <f t="shared" si="15"/>
        <v>6808.7948997324365</v>
      </c>
      <c r="AI84" s="1"/>
      <c r="AK84" s="1"/>
      <c r="AL84" s="1"/>
      <c r="AM84" s="1"/>
      <c r="AN84" s="9"/>
    </row>
    <row r="85" spans="1:55">
      <c r="A85" s="1"/>
      <c r="B85" s="1"/>
      <c r="C85" s="25" t="s">
        <v>84</v>
      </c>
      <c r="D85" s="27">
        <v>7144.7489757718768</v>
      </c>
      <c r="E85" s="13"/>
      <c r="F85" s="6"/>
      <c r="G85" s="29">
        <v>66.974999999999994</v>
      </c>
      <c r="H85" s="32">
        <v>0.24566666666666667</v>
      </c>
      <c r="I85" s="34">
        <v>4.1743336955214252</v>
      </c>
      <c r="J85" s="36">
        <v>58.158000002025815</v>
      </c>
      <c r="K85" s="36">
        <v>8.8780800000035782</v>
      </c>
      <c r="L85" s="31">
        <v>20832191</v>
      </c>
      <c r="M85" s="31">
        <v>0</v>
      </c>
      <c r="N85" s="31">
        <v>0</v>
      </c>
      <c r="O85" s="31">
        <v>0</v>
      </c>
      <c r="P85" s="1"/>
      <c r="Q85" s="36">
        <v>0</v>
      </c>
      <c r="R85" s="36">
        <v>0</v>
      </c>
      <c r="S85" s="1"/>
      <c r="T85" s="1"/>
      <c r="U85" s="25" t="s">
        <v>84</v>
      </c>
      <c r="V85" s="29">
        <f t="shared" si="16"/>
        <v>6660.6392936449456</v>
      </c>
      <c r="W85" s="32">
        <f t="shared" si="17"/>
        <v>616.50234579990672</v>
      </c>
      <c r="X85" s="34">
        <f t="shared" si="18"/>
        <v>-1517.3335683885421</v>
      </c>
      <c r="Y85" s="36">
        <f t="shared" si="19"/>
        <v>175.19412544916383</v>
      </c>
      <c r="Z85" s="36">
        <f t="shared" si="20"/>
        <v>38.509244988085278</v>
      </c>
      <c r="AA85" s="31">
        <f t="shared" si="21"/>
        <v>803.42280106284704</v>
      </c>
      <c r="AB85" s="31">
        <f t="shared" si="22"/>
        <v>0</v>
      </c>
      <c r="AC85" s="31">
        <f t="shared" si="23"/>
        <v>0</v>
      </c>
      <c r="AD85" s="31">
        <f t="shared" si="24"/>
        <v>0</v>
      </c>
      <c r="AE85" s="1"/>
      <c r="AF85" s="1"/>
      <c r="AG85" s="1"/>
      <c r="AH85" s="27">
        <f t="shared" si="15"/>
        <v>6776.9342425564055</v>
      </c>
      <c r="AI85" s="1"/>
      <c r="AK85" s="1"/>
      <c r="AL85" s="1"/>
      <c r="AM85" s="1"/>
      <c r="AN85" s="9"/>
    </row>
    <row r="86" spans="1:55">
      <c r="A86" s="1"/>
      <c r="B86" s="1"/>
      <c r="C86" s="25" t="s">
        <v>85</v>
      </c>
      <c r="D86" s="27">
        <v>5821.9550715251053</v>
      </c>
      <c r="E86" s="13"/>
      <c r="F86" s="6"/>
      <c r="G86" s="29">
        <v>60.947250000000004</v>
      </c>
      <c r="H86" s="32">
        <v>0.24629999999999999</v>
      </c>
      <c r="I86" s="34">
        <v>4.1645617564274362</v>
      </c>
      <c r="J86" s="36">
        <v>26.171100000911618</v>
      </c>
      <c r="K86" s="36">
        <v>1.7756160000007157</v>
      </c>
      <c r="L86" s="31">
        <v>25940316</v>
      </c>
      <c r="M86" s="31">
        <v>0</v>
      </c>
      <c r="N86" s="31">
        <v>0</v>
      </c>
      <c r="O86" s="31">
        <v>0</v>
      </c>
      <c r="P86" s="1"/>
      <c r="Q86" s="36">
        <v>0</v>
      </c>
      <c r="R86" s="36">
        <v>0</v>
      </c>
      <c r="S86" s="1"/>
      <c r="T86" s="1"/>
      <c r="U86" s="25" t="s">
        <v>85</v>
      </c>
      <c r="V86" s="29">
        <f t="shared" si="16"/>
        <v>6061.1817572169011</v>
      </c>
      <c r="W86" s="32">
        <f t="shared" si="17"/>
        <v>618.09170055841389</v>
      </c>
      <c r="X86" s="34">
        <f t="shared" si="18"/>
        <v>-1513.7815545111018</v>
      </c>
      <c r="Y86" s="36">
        <f t="shared" si="19"/>
        <v>78.837356452123743</v>
      </c>
      <c r="Z86" s="36">
        <f t="shared" si="20"/>
        <v>7.7018489976170557</v>
      </c>
      <c r="AA86" s="31">
        <f t="shared" si="21"/>
        <v>1000.4248396712275</v>
      </c>
      <c r="AB86" s="31">
        <f t="shared" si="22"/>
        <v>0</v>
      </c>
      <c r="AC86" s="31">
        <f t="shared" si="23"/>
        <v>0</v>
      </c>
      <c r="AD86" s="31">
        <f t="shared" si="24"/>
        <v>0</v>
      </c>
      <c r="AE86" s="1"/>
      <c r="AF86" s="1"/>
      <c r="AG86" s="1"/>
      <c r="AH86" s="27">
        <f t="shared" si="15"/>
        <v>6252.4559483851817</v>
      </c>
      <c r="AI86" s="1"/>
      <c r="AK86" s="1"/>
      <c r="AL86" s="1"/>
      <c r="AM86" s="1"/>
      <c r="AN86" s="9"/>
    </row>
    <row r="87" spans="1:55">
      <c r="A87" s="1"/>
      <c r="B87" s="1"/>
      <c r="C87" s="25" t="s">
        <v>86</v>
      </c>
      <c r="D87" s="27">
        <v>6486.1537547528233</v>
      </c>
      <c r="E87" s="13"/>
      <c r="F87" s="6"/>
      <c r="G87" s="29">
        <v>65.635499999999993</v>
      </c>
      <c r="H87" s="32">
        <v>0.24727999999999997</v>
      </c>
      <c r="I87" s="34">
        <v>4.1734453522074126</v>
      </c>
      <c r="J87" s="36">
        <v>11.776995000410228</v>
      </c>
      <c r="K87" s="36">
        <v>0.35512320000014319</v>
      </c>
      <c r="L87" s="31">
        <v>32086827</v>
      </c>
      <c r="M87" s="31">
        <v>0</v>
      </c>
      <c r="N87" s="31">
        <v>0</v>
      </c>
      <c r="O87" s="31">
        <v>0</v>
      </c>
      <c r="P87" s="1"/>
      <c r="Q87" s="36">
        <v>0</v>
      </c>
      <c r="R87" s="36">
        <v>0</v>
      </c>
      <c r="S87" s="1"/>
      <c r="T87" s="1"/>
      <c r="U87" s="25" t="s">
        <v>86</v>
      </c>
      <c r="V87" s="29">
        <f t="shared" si="16"/>
        <v>6527.4265077720465</v>
      </c>
      <c r="W87" s="32">
        <f t="shared" si="17"/>
        <v>620.55101792157768</v>
      </c>
      <c r="X87" s="34">
        <f t="shared" si="18"/>
        <v>-1517.0106634104252</v>
      </c>
      <c r="Y87" s="36">
        <f t="shared" si="19"/>
        <v>35.47681040345568</v>
      </c>
      <c r="Z87" s="36">
        <f t="shared" si="20"/>
        <v>1.5403697995234114</v>
      </c>
      <c r="AA87" s="31">
        <f t="shared" si="21"/>
        <v>1237.4736975846174</v>
      </c>
      <c r="AB87" s="31">
        <f t="shared" si="22"/>
        <v>0</v>
      </c>
      <c r="AC87" s="31">
        <f t="shared" si="23"/>
        <v>0</v>
      </c>
      <c r="AD87" s="31">
        <f t="shared" si="24"/>
        <v>0</v>
      </c>
      <c r="AE87" s="1"/>
      <c r="AF87" s="1"/>
      <c r="AG87" s="1"/>
      <c r="AH87" s="27">
        <f t="shared" si="15"/>
        <v>6905.4577400707958</v>
      </c>
      <c r="AI87" s="1"/>
      <c r="AK87" s="1"/>
      <c r="AL87" s="1"/>
      <c r="AM87" s="1"/>
      <c r="AN87" s="9"/>
    </row>
    <row r="88" spans="1:55">
      <c r="A88" s="1"/>
      <c r="B88" s="1"/>
      <c r="C88" s="25" t="s">
        <v>87</v>
      </c>
      <c r="D88" s="27">
        <v>6356.5953671844609</v>
      </c>
      <c r="E88" s="13"/>
      <c r="F88" s="6"/>
      <c r="G88" s="29">
        <v>61.617000000000004</v>
      </c>
      <c r="H88" s="32">
        <v>0.24826000000000001</v>
      </c>
      <c r="I88" s="34">
        <v>4.1741119519898495</v>
      </c>
      <c r="J88" s="36">
        <v>5.2996477501846027</v>
      </c>
      <c r="K88" s="36">
        <v>7.1024640000028644E-2</v>
      </c>
      <c r="L88" s="31">
        <v>35739453.898000017</v>
      </c>
      <c r="M88" s="31">
        <v>0</v>
      </c>
      <c r="N88" s="31">
        <v>0</v>
      </c>
      <c r="O88" s="31">
        <v>0</v>
      </c>
      <c r="P88" s="1"/>
      <c r="Q88" s="36">
        <v>0</v>
      </c>
      <c r="R88" s="36">
        <v>0</v>
      </c>
      <c r="S88" s="1"/>
      <c r="T88" s="1"/>
      <c r="U88" s="25" t="s">
        <v>87</v>
      </c>
      <c r="V88" s="29">
        <f t="shared" si="16"/>
        <v>6127.7881501533511</v>
      </c>
      <c r="W88" s="32">
        <f t="shared" si="17"/>
        <v>623.01033528474159</v>
      </c>
      <c r="X88" s="34">
        <f t="shared" si="18"/>
        <v>-1517.252966565934</v>
      </c>
      <c r="Y88" s="36">
        <f t="shared" si="19"/>
        <v>15.964564681555057</v>
      </c>
      <c r="Z88" s="36">
        <f t="shared" si="20"/>
        <v>0.30807395990468228</v>
      </c>
      <c r="AA88" s="31">
        <f t="shared" si="21"/>
        <v>1378.3424009115345</v>
      </c>
      <c r="AB88" s="31">
        <f t="shared" si="22"/>
        <v>0</v>
      </c>
      <c r="AC88" s="31">
        <f t="shared" si="23"/>
        <v>0</v>
      </c>
      <c r="AD88" s="31">
        <f t="shared" si="24"/>
        <v>0</v>
      </c>
      <c r="AE88" s="1"/>
      <c r="AF88" s="1"/>
      <c r="AG88" s="1"/>
      <c r="AH88" s="27">
        <f t="shared" si="15"/>
        <v>6628.1605584251529</v>
      </c>
      <c r="AI88" s="1"/>
      <c r="AK88" s="1"/>
      <c r="AL88" s="1"/>
      <c r="AM88" s="1"/>
      <c r="AN88" s="9"/>
    </row>
    <row r="89" spans="1:55">
      <c r="A89" s="1"/>
      <c r="B89" s="1"/>
    </row>
    <row r="91" spans="1:55">
      <c r="C91" s="87" t="s">
        <v>181</v>
      </c>
      <c r="D91" s="54"/>
      <c r="E91" s="54"/>
      <c r="F91" s="54"/>
      <c r="G91" s="54"/>
      <c r="H91" s="54"/>
      <c r="I91" s="54"/>
      <c r="J91" s="54"/>
      <c r="K91" s="54"/>
      <c r="L91" s="54"/>
      <c r="N91" s="87" t="s">
        <v>182</v>
      </c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B91" s="87" t="s">
        <v>183</v>
      </c>
      <c r="AC91" s="54"/>
      <c r="AD91" s="54"/>
      <c r="AE91" s="54"/>
      <c r="AF91" s="54"/>
      <c r="AG91" s="54"/>
      <c r="AH91" s="54"/>
      <c r="AI91" s="54"/>
      <c r="AJ91" s="54"/>
      <c r="AN91" s="87" t="s">
        <v>167</v>
      </c>
      <c r="AO91" s="54"/>
      <c r="AP91" s="54"/>
      <c r="AQ91" s="54"/>
      <c r="AR91" s="54"/>
      <c r="AS91" s="54"/>
      <c r="AT91" s="54"/>
      <c r="AU91" s="54"/>
      <c r="AV91" s="54"/>
      <c r="AX91" s="87" t="s">
        <v>184</v>
      </c>
      <c r="AY91" s="54"/>
      <c r="AZ91" s="54"/>
      <c r="BA91" s="54"/>
      <c r="BB91" s="54"/>
      <c r="BC91" s="54"/>
    </row>
  </sheetData>
  <mergeCells count="6">
    <mergeCell ref="AN2:AP2"/>
    <mergeCell ref="Q7:R7"/>
    <mergeCell ref="C2:D2"/>
    <mergeCell ref="G2:I2"/>
    <mergeCell ref="V2:X2"/>
    <mergeCell ref="AH2:AI2"/>
  </mergeCells>
  <phoneticPr fontId="5" type="noConversion"/>
  <pageMargins left="0.7" right="0.7" top="0.75" bottom="0.75" header="0.3" footer="0.3"/>
  <pageSetup paperSize="9" orientation="portrait" verticalDpi="0" r:id="rId1"/>
  <ignoredErrors>
    <ignoredError sqref="AP12:AP13" evalErro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ECE4-7E94-416C-98E6-80B05875FB44}">
  <dimension ref="A1:J1752"/>
  <sheetViews>
    <sheetView workbookViewId="0">
      <selection activeCell="M19" sqref="M19"/>
    </sheetView>
  </sheetViews>
  <sheetFormatPr defaultRowHeight="14.45"/>
  <cols>
    <col min="3" max="3" width="11.42578125" bestFit="1" customWidth="1"/>
  </cols>
  <sheetData>
    <row r="1" spans="1:10">
      <c r="A1" s="150" t="s">
        <v>185</v>
      </c>
      <c r="B1" s="151" t="s">
        <v>186</v>
      </c>
      <c r="C1" s="151" t="s">
        <v>129</v>
      </c>
      <c r="D1" s="154"/>
      <c r="F1" s="148"/>
      <c r="G1" s="148"/>
      <c r="H1" s="148"/>
      <c r="I1" s="148"/>
      <c r="J1" s="148"/>
    </row>
    <row r="2" spans="1:10">
      <c r="A2" s="152">
        <v>0</v>
      </c>
      <c r="B2" s="153">
        <v>0</v>
      </c>
      <c r="C2" s="153">
        <v>0</v>
      </c>
      <c r="D2" s="147"/>
      <c r="F2" s="146"/>
      <c r="G2" s="149"/>
      <c r="H2" s="155"/>
      <c r="I2" s="155"/>
      <c r="J2" s="155"/>
    </row>
    <row r="3" spans="1:10">
      <c r="A3" s="152">
        <v>100</v>
      </c>
      <c r="B3" s="153">
        <v>12281.86278334296</v>
      </c>
      <c r="C3" s="153">
        <v>82950.653368734173</v>
      </c>
      <c r="D3" s="147"/>
      <c r="F3" s="146"/>
      <c r="G3" s="149"/>
      <c r="H3" s="155"/>
      <c r="I3" s="155"/>
      <c r="J3" s="155"/>
    </row>
    <row r="4" spans="1:10">
      <c r="A4" s="152">
        <v>200</v>
      </c>
      <c r="B4" s="153">
        <v>48165.743496871801</v>
      </c>
      <c r="C4" s="153">
        <v>310680.04802342167</v>
      </c>
      <c r="D4" s="147"/>
      <c r="F4" s="146"/>
      <c r="G4" s="148"/>
      <c r="H4" s="155"/>
      <c r="I4" s="155"/>
      <c r="J4" s="155"/>
    </row>
    <row r="5" spans="1:10">
      <c r="A5" s="152">
        <v>300</v>
      </c>
      <c r="B5" s="153">
        <v>106273.21675135402</v>
      </c>
      <c r="C5" s="153">
        <v>655885.53708185477</v>
      </c>
      <c r="D5" s="147"/>
      <c r="F5" s="146"/>
      <c r="G5" s="148"/>
      <c r="H5" s="155"/>
      <c r="I5" s="155"/>
      <c r="J5" s="155"/>
    </row>
    <row r="6" spans="1:10">
      <c r="A6" s="152">
        <v>400</v>
      </c>
      <c r="B6" s="153">
        <v>185306.6248257503</v>
      </c>
      <c r="C6" s="153">
        <v>1096139.4604131959</v>
      </c>
      <c r="D6" s="147"/>
      <c r="F6" s="146"/>
      <c r="G6" s="148"/>
      <c r="H6" s="155"/>
      <c r="I6" s="155"/>
      <c r="J6" s="155"/>
    </row>
    <row r="7" spans="1:10">
      <c r="A7" s="152">
        <v>500</v>
      </c>
      <c r="B7" s="153">
        <v>284043.54775653745</v>
      </c>
      <c r="C7" s="153">
        <v>1612918.0908607887</v>
      </c>
      <c r="D7" s="147"/>
      <c r="F7" s="146"/>
      <c r="G7" s="148"/>
      <c r="H7" s="155"/>
      <c r="I7" s="155"/>
      <c r="J7" s="155"/>
    </row>
    <row r="8" spans="1:10">
      <c r="A8" s="152">
        <v>600</v>
      </c>
      <c r="B8" s="153">
        <v>401331.71909586125</v>
      </c>
      <c r="C8" s="153">
        <v>2190850.7671692735</v>
      </c>
      <c r="D8" s="147"/>
      <c r="F8" s="146"/>
      <c r="G8" s="148"/>
      <c r="H8" s="155"/>
      <c r="I8" s="155"/>
      <c r="J8" s="155"/>
    </row>
    <row r="9" spans="1:10">
      <c r="A9" s="152">
        <v>700</v>
      </c>
      <c r="B9" s="153">
        <v>536084.34598074702</v>
      </c>
      <c r="C9" s="153">
        <v>2817133.1510892408</v>
      </c>
      <c r="D9" s="147"/>
      <c r="F9" s="146"/>
      <c r="G9" s="148"/>
    </row>
    <row r="10" spans="1:10">
      <c r="A10" s="152">
        <v>800</v>
      </c>
      <c r="B10" s="153">
        <v>687275.79648765479</v>
      </c>
      <c r="C10" s="153">
        <v>3481064.2904124362</v>
      </c>
      <c r="D10" s="147"/>
      <c r="F10" s="146"/>
      <c r="G10" s="148"/>
      <c r="H10" s="155"/>
      <c r="I10" s="155"/>
      <c r="J10" s="155"/>
    </row>
    <row r="11" spans="1:10">
      <c r="A11" s="152">
        <v>900</v>
      </c>
      <c r="B11" s="153">
        <v>853937.62106114614</v>
      </c>
      <c r="C11" s="153">
        <v>4173678.1088913525</v>
      </c>
      <c r="D11" s="147"/>
      <c r="F11" s="146"/>
      <c r="G11" s="148"/>
      <c r="H11" s="155"/>
      <c r="I11" s="155"/>
      <c r="J11" s="155"/>
    </row>
    <row r="12" spans="1:10">
      <c r="A12" s="152">
        <v>1000</v>
      </c>
      <c r="B12" s="153">
        <v>1035154.878198779</v>
      </c>
      <c r="C12" s="153">
        <v>4887447.6536465073</v>
      </c>
      <c r="D12" s="147"/>
    </row>
    <row r="13" spans="1:10">
      <c r="A13" s="152">
        <v>1100</v>
      </c>
      <c r="B13" s="153">
        <v>1230062.7375758977</v>
      </c>
      <c r="C13" s="153">
        <v>5616045.9362234892</v>
      </c>
      <c r="D13" s="147"/>
    </row>
    <row r="14" spans="1:10">
      <c r="A14" s="152">
        <v>1200</v>
      </c>
      <c r="B14" s="153">
        <v>1437843.3364526383</v>
      </c>
      <c r="C14" s="153">
        <v>6354151.1834099563</v>
      </c>
      <c r="D14" s="147"/>
    </row>
    <row r="15" spans="1:10">
      <c r="A15" s="152">
        <v>1300</v>
      </c>
      <c r="B15" s="153">
        <v>1657722.8675938966</v>
      </c>
      <c r="C15" s="153">
        <v>7097287.2238679463</v>
      </c>
      <c r="D15" s="147"/>
    </row>
    <row r="16" spans="1:10">
      <c r="A16" s="152">
        <v>1400</v>
      </c>
      <c r="B16" s="153">
        <v>1888968.8790305303</v>
      </c>
      <c r="C16" s="153">
        <v>7841691.8869491108</v>
      </c>
      <c r="D16" s="147"/>
    </row>
    <row r="17" spans="1:4">
      <c r="A17" s="152">
        <v>1500</v>
      </c>
      <c r="B17" s="153">
        <v>2130887.7678863718</v>
      </c>
      <c r="C17" s="153">
        <v>8584207.8948733341</v>
      </c>
      <c r="D17" s="147"/>
    </row>
    <row r="18" spans="1:4">
      <c r="A18" s="152">
        <v>1600</v>
      </c>
      <c r="B18" s="153">
        <v>2382822.4521796368</v>
      </c>
      <c r="C18" s="153">
        <v>9322191.9383152649</v>
      </c>
      <c r="D18" s="147"/>
    </row>
    <row r="19" spans="1:4">
      <c r="A19" s="152">
        <v>1700</v>
      </c>
      <c r="B19" s="153">
        <v>2644150.2060095104</v>
      </c>
      <c r="C19" s="153">
        <v>10053438.544054711</v>
      </c>
      <c r="D19" s="147"/>
    </row>
    <row r="20" spans="1:4">
      <c r="A20" s="152">
        <v>1800</v>
      </c>
      <c r="B20" s="153">
        <v>2914280.6448963936</v>
      </c>
      <c r="C20" s="153">
        <v>10776116.047154391</v>
      </c>
      <c r="D20" s="147"/>
    </row>
    <row r="21" spans="1:4">
      <c r="A21" s="152">
        <v>1900</v>
      </c>
      <c r="B21" s="153">
        <v>3192653.8492524331</v>
      </c>
      <c r="C21" s="153">
        <v>11488712.523544922</v>
      </c>
      <c r="D21" s="147"/>
    </row>
    <row r="22" spans="1:4">
      <c r="A22" s="152">
        <v>2000</v>
      </c>
      <c r="B22" s="153">
        <v>3478738.6150452816</v>
      </c>
      <c r="C22" s="153">
        <v>12189989.961577177</v>
      </c>
      <c r="D22" s="147"/>
    </row>
    <row r="23" spans="1:4">
      <c r="A23" s="152">
        <v>2100</v>
      </c>
      <c r="B23" s="153">
        <v>3772030.8217042447</v>
      </c>
      <c r="C23" s="153">
        <v>12878945.282147732</v>
      </c>
      <c r="D23" s="147"/>
    </row>
    <row r="24" spans="1:4">
      <c r="A24" s="152">
        <v>2200</v>
      </c>
      <c r="B24" s="153">
        <v>4072051.9081904078</v>
      </c>
      <c r="C24" s="153">
        <v>13554777.077996101</v>
      </c>
      <c r="D24" s="147"/>
    </row>
    <row r="25" spans="1:4">
      <c r="A25" s="152">
        <v>2300</v>
      </c>
      <c r="B25" s="153">
        <v>4378347.4489540029</v>
      </c>
      <c r="C25" s="153">
        <v>14216857.149815885</v>
      </c>
      <c r="D25" s="147"/>
    </row>
    <row r="26" spans="1:4">
      <c r="A26" s="152">
        <v>2400</v>
      </c>
      <c r="B26" s="153">
        <v>4690485.8222152321</v>
      </c>
      <c r="C26" s="153">
        <v>14864706.082064347</v>
      </c>
      <c r="D26" s="147"/>
    </row>
    <row r="27" spans="1:4">
      <c r="A27" s="152">
        <v>2500</v>
      </c>
      <c r="B27" s="153">
        <v>5008056.9636559915</v>
      </c>
      <c r="C27" s="153">
        <v>15497972.233957825</v>
      </c>
      <c r="D27" s="147"/>
    </row>
    <row r="28" spans="1:4">
      <c r="A28" s="152">
        <v>2600</v>
      </c>
      <c r="B28" s="153">
        <v>5330671.1991935568</v>
      </c>
      <c r="C28" s="153">
        <v>16116413.628148139</v>
      </c>
      <c r="D28" s="147"/>
    </row>
    <row r="29" spans="1:4">
      <c r="A29" s="152">
        <v>2700</v>
      </c>
      <c r="B29" s="153">
        <v>5657958.1510404553</v>
      </c>
      <c r="C29" s="153">
        <v>16719882.30635667</v>
      </c>
      <c r="D29" s="147"/>
    </row>
    <row r="30" spans="1:4">
      <c r="A30" s="152">
        <v>2800</v>
      </c>
      <c r="B30" s="153">
        <v>5989565.7117335396</v>
      </c>
      <c r="C30" s="153">
        <v>17308310.791982539</v>
      </c>
      <c r="D30" s="147"/>
    </row>
    <row r="31" spans="1:4">
      <c r="A31" s="152">
        <v>2900</v>
      </c>
      <c r="B31" s="153">
        <v>6325159.0812560068</v>
      </c>
      <c r="C31" s="153">
        <v>17881700.357614469</v>
      </c>
      <c r="D31" s="147"/>
    </row>
    <row r="32" spans="1:4">
      <c r="A32" s="152">
        <v>3000</v>
      </c>
      <c r="B32" s="153">
        <v>6664419.8627682766</v>
      </c>
      <c r="C32" s="153">
        <v>18440110.843028177</v>
      </c>
      <c r="D32" s="147"/>
    </row>
    <row r="33" spans="1:4">
      <c r="A33" s="152">
        <v>3100</v>
      </c>
      <c r="B33" s="153">
        <v>7007045.2128300611</v>
      </c>
      <c r="C33" s="153">
        <v>18983651.808606472</v>
      </c>
      <c r="D33" s="147"/>
    </row>
    <row r="34" spans="1:4">
      <c r="A34" s="152">
        <v>3200</v>
      </c>
      <c r="B34" s="153">
        <v>7352747.0423167655</v>
      </c>
      <c r="C34" s="153">
        <v>19512474.841765922</v>
      </c>
      <c r="D34" s="147"/>
    </row>
    <row r="35" spans="1:4">
      <c r="A35" s="152">
        <v>3300</v>
      </c>
      <c r="B35" s="153">
        <v>7701251.2645438649</v>
      </c>
      <c r="C35" s="153">
        <v>20026766.861166533</v>
      </c>
      <c r="D35" s="147"/>
    </row>
    <row r="36" spans="1:4">
      <c r="A36" s="152">
        <v>3400</v>
      </c>
      <c r="B36" s="153">
        <v>8052297.0873711873</v>
      </c>
      <c r="C36" s="153">
        <v>20526744.286206</v>
      </c>
      <c r="D36" s="147"/>
    </row>
    <row r="37" spans="1:4">
      <c r="A37" s="152">
        <v>3500</v>
      </c>
      <c r="B37" s="153">
        <v>8405636.3463253714</v>
      </c>
      <c r="C37" s="153">
        <v>21012647.958367001</v>
      </c>
      <c r="D37" s="147"/>
    </row>
    <row r="38" spans="1:4">
      <c r="A38" s="152">
        <v>3600</v>
      </c>
      <c r="B38" s="153">
        <v>8761032.8759905957</v>
      </c>
      <c r="C38" s="153">
        <v>21484738.717043705</v>
      </c>
      <c r="D38" s="147"/>
    </row>
    <row r="39" spans="1:4">
      <c r="A39" s="152">
        <v>3700</v>
      </c>
      <c r="B39" s="153">
        <v>9118261.9171356931</v>
      </c>
      <c r="C39" s="153">
        <v>21943293.546029266</v>
      </c>
      <c r="D39" s="147"/>
    </row>
    <row r="40" spans="1:4">
      <c r="A40" s="152">
        <v>3800</v>
      </c>
      <c r="B40" s="153">
        <v>9477109.5572348237</v>
      </c>
      <c r="C40" s="153">
        <v>22388602.218333762</v>
      </c>
      <c r="D40" s="147"/>
    </row>
    <row r="41" spans="1:4">
      <c r="A41" s="152">
        <v>3900</v>
      </c>
      <c r="B41" s="153">
        <v>9837372.2022092957</v>
      </c>
      <c r="C41" s="153">
        <v>22820964.376782414</v>
      </c>
      <c r="D41" s="147"/>
    </row>
    <row r="42" spans="1:4">
      <c r="A42" s="152">
        <v>4000</v>
      </c>
      <c r="B42" s="153">
        <v>10198856.07738365</v>
      </c>
      <c r="C42" s="153">
        <v>23240686.996150579</v>
      </c>
      <c r="D42" s="147"/>
    </row>
    <row r="43" spans="1:4">
      <c r="A43" s="152">
        <v>4100</v>
      </c>
      <c r="B43" s="153">
        <v>10561376.755793164</v>
      </c>
      <c r="C43" s="153">
        <v>23648082.179729156</v>
      </c>
      <c r="D43" s="147"/>
    </row>
    <row r="44" spans="1:4">
      <c r="A44" s="152">
        <v>4200</v>
      </c>
      <c r="B44" s="153">
        <v>10924758.71211344</v>
      </c>
      <c r="C44" s="153">
        <v>24043465.249301519</v>
      </c>
      <c r="D44" s="147"/>
    </row>
    <row r="45" spans="1:4">
      <c r="A45" s="152">
        <v>4300</v>
      </c>
      <c r="B45" s="153">
        <v>11288834.90061184</v>
      </c>
      <c r="C45" s="153">
        <v>24427153.092768259</v>
      </c>
      <c r="D45" s="147"/>
    </row>
    <row r="46" spans="1:4">
      <c r="A46" s="152">
        <v>4400</v>
      </c>
      <c r="B46" s="153">
        <v>11653446.355627703</v>
      </c>
      <c r="C46" s="153">
        <v>24799462.73816514</v>
      </c>
      <c r="D46" s="147"/>
    </row>
    <row r="47" spans="1:4">
      <c r="A47" s="152">
        <v>4500</v>
      </c>
      <c r="B47" s="153">
        <v>12018441.813200362</v>
      </c>
      <c r="C47" s="153">
        <v>25160710.126730811</v>
      </c>
      <c r="D47" s="147"/>
    </row>
    <row r="48" spans="1:4">
      <c r="A48" s="152">
        <v>4600</v>
      </c>
      <c r="B48" s="153">
        <v>12383677.352555228</v>
      </c>
      <c r="C48" s="153">
        <v>25511209.061048683</v>
      </c>
      <c r="D48" s="147"/>
    </row>
    <row r="49" spans="1:4">
      <c r="A49" s="152">
        <v>4700</v>
      </c>
      <c r="B49" s="153">
        <v>12749016.056248952</v>
      </c>
      <c r="C49" s="153">
        <v>25851270.30722665</v>
      </c>
      <c r="D49" s="147"/>
    </row>
    <row r="50" spans="1:4">
      <c r="A50" s="152">
        <v>4800</v>
      </c>
      <c r="B50" s="153">
        <v>13114327.687860455</v>
      </c>
      <c r="C50" s="153">
        <v>26181200.83261884</v>
      </c>
      <c r="D50" s="147"/>
    </row>
    <row r="51" spans="1:4">
      <c r="A51" s="152">
        <v>4900</v>
      </c>
      <c r="B51" s="153">
        <v>13479488.386183357</v>
      </c>
      <c r="C51" s="153">
        <v>26501303.162813634</v>
      </c>
      <c r="D51" s="147"/>
    </row>
    <row r="52" spans="1:4">
      <c r="A52" s="152">
        <v>5000</v>
      </c>
      <c r="B52" s="153">
        <v>13844380.374953983</v>
      </c>
      <c r="C52" s="153">
        <v>26811874.843548674</v>
      </c>
      <c r="D52" s="147"/>
    </row>
    <row r="53" spans="1:4">
      <c r="A53" s="152">
        <v>5100</v>
      </c>
      <c r="B53" s="153">
        <v>14208891.687205879</v>
      </c>
      <c r="C53" s="153">
        <v>27113207.994907103</v>
      </c>
      <c r="D53" s="147"/>
    </row>
    <row r="54" spans="1:4">
      <c r="A54" s="152">
        <v>5200</v>
      </c>
      <c r="B54" s="153">
        <v>14572915.903408952</v>
      </c>
      <c r="C54" s="153">
        <v>27405588.946624637</v>
      </c>
      <c r="D54" s="147"/>
    </row>
    <row r="55" spans="1:4">
      <c r="A55" s="152">
        <v>5300</v>
      </c>
      <c r="B55" s="153">
        <v>14936351.902601248</v>
      </c>
      <c r="C55" s="153">
        <v>27689297.944645505</v>
      </c>
      <c r="D55" s="147"/>
    </row>
    <row r="56" spans="1:4">
      <c r="A56" s="152">
        <v>5400</v>
      </c>
      <c r="B56" s="153">
        <v>15299103.625776827</v>
      </c>
      <c r="C56" s="153">
        <v>27964608.920202881</v>
      </c>
      <c r="D56" s="147"/>
    </row>
    <row r="57" spans="1:4">
      <c r="A57" s="152">
        <v>5500</v>
      </c>
      <c r="B57" s="153">
        <v>15661079.850838184</v>
      </c>
      <c r="C57" s="153">
        <v>28231789.313698776</v>
      </c>
      <c r="D57" s="147"/>
    </row>
    <row r="58" spans="1:4">
      <c r="A58" s="152">
        <v>5600</v>
      </c>
      <c r="B58" s="153">
        <v>16022193.978468778</v>
      </c>
      <c r="C58" s="153">
        <v>28491099.946555283</v>
      </c>
      <c r="D58" s="147"/>
    </row>
    <row r="59" spans="1:4">
      <c r="A59" s="152">
        <v>5700</v>
      </c>
      <c r="B59" s="153">
        <v>16382363.828317333</v>
      </c>
      <c r="C59" s="153">
        <v>28742794.93497673</v>
      </c>
      <c r="D59" s="147"/>
    </row>
    <row r="60" spans="1:4">
      <c r="A60" s="152">
        <v>5800</v>
      </c>
      <c r="B60" s="153">
        <v>16741511.444932334</v>
      </c>
      <c r="C60" s="153">
        <v>28987121.64026165</v>
      </c>
      <c r="D60" s="147"/>
    </row>
    <row r="61" spans="1:4">
      <c r="A61" s="152">
        <v>5900</v>
      </c>
      <c r="B61" s="153">
        <v>17099562.912909616</v>
      </c>
      <c r="C61" s="153">
        <v>29224320.650904693</v>
      </c>
      <c r="D61" s="147"/>
    </row>
    <row r="62" spans="1:4">
      <c r="A62" s="152">
        <v>6000</v>
      </c>
      <c r="B62" s="153">
        <v>17456448.180758867</v>
      </c>
      <c r="C62" s="153">
        <v>29454625.792276289</v>
      </c>
      <c r="D62" s="147"/>
    </row>
    <row r="63" spans="1:4">
      <c r="A63" s="152">
        <v>6100</v>
      </c>
      <c r="B63" s="153">
        <v>17812100.893018629</v>
      </c>
      <c r="C63" s="153">
        <v>29678264.160138652</v>
      </c>
      <c r="D63" s="147"/>
    </row>
    <row r="64" spans="1:4">
      <c r="A64" s="152">
        <v>6200</v>
      </c>
      <c r="B64" s="153">
        <v>18166458.230183493</v>
      </c>
      <c r="C64" s="153">
        <v>29895456.174684286</v>
      </c>
      <c r="D64" s="147"/>
    </row>
    <row r="65" spans="1:4">
      <c r="A65" s="152">
        <v>6300</v>
      </c>
      <c r="B65" s="153">
        <v>18519460.756027184</v>
      </c>
      <c r="C65" s="153">
        <v>30106415.652160801</v>
      </c>
      <c r="D65" s="147"/>
    </row>
    <row r="66" spans="1:4">
      <c r="A66" s="152">
        <v>6400</v>
      </c>
      <c r="B66" s="153">
        <v>18871052.271937769</v>
      </c>
      <c r="C66" s="153">
        <v>30311349.891474836</v>
      </c>
      <c r="D66" s="147"/>
    </row>
    <row r="67" spans="1:4">
      <c r="A67" s="152">
        <v>6500</v>
      </c>
      <c r="B67" s="153">
        <v>19221179.677895978</v>
      </c>
      <c r="C67" s="153">
        <v>30510459.773472354</v>
      </c>
      <c r="D67" s="147"/>
    </row>
    <row r="68" spans="1:4">
      <c r="A68" s="152">
        <v>6600</v>
      </c>
      <c r="B68" s="153">
        <v>19569792.839759383</v>
      </c>
      <c r="C68" s="153">
        <v>30703939.870847039</v>
      </c>
      <c r="D68" s="147"/>
    </row>
    <row r="69" spans="1:4">
      <c r="A69" s="152">
        <v>6700</v>
      </c>
      <c r="B69" s="153">
        <v>19916844.462523986</v>
      </c>
      <c r="C69" s="153">
        <v>30891978.566877004</v>
      </c>
      <c r="D69" s="147"/>
    </row>
    <row r="70" spans="1:4">
      <c r="A70" s="152">
        <v>6800</v>
      </c>
      <c r="B70" s="153">
        <v>20262289.969261009</v>
      </c>
      <c r="C70" s="153">
        <v>31074758.18138488</v>
      </c>
      <c r="D70" s="147"/>
    </row>
    <row r="71" spans="1:4">
      <c r="A71" s="152">
        <v>6900</v>
      </c>
      <c r="B71" s="153">
        <v>20606087.385445405</v>
      </c>
      <c r="C71" s="153">
        <v>31252455.102515168</v>
      </c>
      <c r="D71" s="147"/>
    </row>
    <row r="72" spans="1:4">
      <c r="A72" s="152">
        <v>7000</v>
      </c>
      <c r="B72" s="153">
        <v>20948197.228399999</v>
      </c>
      <c r="C72" s="153">
        <v>31425239.923080388</v>
      </c>
      <c r="D72" s="147"/>
    </row>
    <row r="73" spans="1:4">
      <c r="A73" s="152">
        <v>7100</v>
      </c>
      <c r="B73" s="153">
        <v>21288582.401608009</v>
      </c>
      <c r="C73" s="153">
        <v>31593277.580383174</v>
      </c>
      <c r="D73" s="147"/>
    </row>
    <row r="74" spans="1:4">
      <c r="A74" s="152">
        <v>7200</v>
      </c>
      <c r="B74" s="153">
        <v>21627208.093645435</v>
      </c>
      <c r="C74" s="153">
        <v>31756727.498546835</v>
      </c>
      <c r="D74" s="147"/>
    </row>
    <row r="75" spans="1:4">
      <c r="A75" s="152">
        <v>7300</v>
      </c>
      <c r="B75" s="153">
        <v>21964041.681514986</v>
      </c>
      <c r="C75" s="153">
        <v>31915743.732507028</v>
      </c>
      <c r="D75" s="147"/>
    </row>
    <row r="76" spans="1:4">
      <c r="A76" s="152">
        <v>7400</v>
      </c>
      <c r="B76" s="153">
        <v>22299052.638161302</v>
      </c>
      <c r="C76" s="153">
        <v>32070475.112929687</v>
      </c>
      <c r="D76" s="147"/>
    </row>
    <row r="77" spans="1:4">
      <c r="A77" s="152">
        <v>7500</v>
      </c>
      <c r="B77" s="153">
        <v>22632212.443966534</v>
      </c>
      <c r="C77" s="153">
        <v>32221065.39139875</v>
      </c>
      <c r="D77" s="147"/>
    </row>
    <row r="78" spans="1:4">
      <c r="A78" s="152">
        <v>7600</v>
      </c>
      <c r="B78" s="153">
        <v>22963494.502036996</v>
      </c>
      <c r="C78" s="153">
        <v>32367653.385315891</v>
      </c>
      <c r="D78" s="147"/>
    </row>
    <row r="79" spans="1:4">
      <c r="A79" s="152">
        <v>7700</v>
      </c>
      <c r="B79" s="153">
        <v>23292874.057099547</v>
      </c>
      <c r="C79" s="153">
        <v>32510373.122021411</v>
      </c>
      <c r="D79" s="147"/>
    </row>
    <row r="80" spans="1:4">
      <c r="A80" s="152">
        <v>7800</v>
      </c>
      <c r="B80" s="153">
        <v>23620328.117834195</v>
      </c>
      <c r="C80" s="153">
        <v>32649353.981713235</v>
      </c>
      <c r="D80" s="147"/>
    </row>
    <row r="81" spans="1:4">
      <c r="A81" s="152">
        <v>7900</v>
      </c>
      <c r="B81" s="153">
        <v>23945835.382484272</v>
      </c>
      <c r="C81" s="153">
        <v>32784720.838797849</v>
      </c>
      <c r="D81" s="147"/>
    </row>
    <row r="82" spans="1:4">
      <c r="A82" s="152">
        <v>8000</v>
      </c>
      <c r="B82" s="153">
        <v>24269376.167589705</v>
      </c>
      <c r="C82" s="153">
        <v>32916594.201368704</v>
      </c>
      <c r="D82" s="147"/>
    </row>
    <row r="83" spans="1:4">
      <c r="A83" s="152">
        <v>8100</v>
      </c>
      <c r="B83" s="153">
        <v>24590932.339699086</v>
      </c>
      <c r="C83" s="153">
        <v>33045090.348539207</v>
      </c>
      <c r="D83" s="147"/>
    </row>
    <row r="84" spans="1:4">
      <c r="A84" s="152">
        <v>8200</v>
      </c>
      <c r="B84" s="153">
        <v>24910487.249919686</v>
      </c>
      <c r="C84" s="153">
        <v>33170321.465417977</v>
      </c>
      <c r="D84" s="147"/>
    </row>
    <row r="85" spans="1:4">
      <c r="A85" s="152">
        <v>8300</v>
      </c>
      <c r="B85" s="153">
        <v>25228025.671182137</v>
      </c>
      <c r="C85" s="153">
        <v>33292395.775531299</v>
      </c>
      <c r="D85" s="147"/>
    </row>
    <row r="86" spans="1:4">
      <c r="A86" s="152">
        <v>8400</v>
      </c>
      <c r="B86" s="153">
        <v>25543533.738089126</v>
      </c>
      <c r="C86" s="153">
        <v>33411417.670549247</v>
      </c>
      <c r="D86" s="147"/>
    </row>
    <row r="87" spans="1:4">
      <c r="A87" s="152">
        <v>8500</v>
      </c>
      <c r="B87" s="153">
        <v>25856998.889234383</v>
      </c>
      <c r="C87" s="153">
        <v>33527487.837185577</v>
      </c>
      <c r="D87" s="147"/>
    </row>
    <row r="88" spans="1:4">
      <c r="A88" s="152">
        <v>8600</v>
      </c>
      <c r="B88" s="153">
        <v>26168409.811882045</v>
      </c>
      <c r="C88" s="153">
        <v>33640703.381180339</v>
      </c>
      <c r="D88" s="147"/>
    </row>
    <row r="89" spans="1:4">
      <c r="A89" s="152">
        <v>8700</v>
      </c>
      <c r="B89" s="153">
        <v>26477756.388897661</v>
      </c>
      <c r="C89" s="153">
        <v>33751157.948285721</v>
      </c>
      <c r="D89" s="147"/>
    </row>
    <row r="90" spans="1:4">
      <c r="A90" s="152">
        <v>8800</v>
      </c>
      <c r="B90" s="153">
        <v>26785029.647832531</v>
      </c>
      <c r="C90" s="153">
        <v>33858941.842205629</v>
      </c>
      <c r="D90" s="147"/>
    </row>
    <row r="91" spans="1:4">
      <c r="A91" s="152">
        <v>8900</v>
      </c>
      <c r="B91" s="153">
        <v>27090221.712068163</v>
      </c>
      <c r="C91" s="153">
        <v>33964142.139447547</v>
      </c>
      <c r="D91" s="147"/>
    </row>
    <row r="92" spans="1:4">
      <c r="A92" s="152">
        <v>9000</v>
      </c>
      <c r="B92" s="153">
        <v>27393325.753924355</v>
      </c>
      <c r="C92" s="153">
        <v>34066842.801074222</v>
      </c>
      <c r="D92" s="147"/>
    </row>
    <row r="93" spans="1:4">
      <c r="A93" s="152">
        <v>9100</v>
      </c>
      <c r="B93" s="153">
        <v>27694335.949653871</v>
      </c>
      <c r="C93" s="153">
        <v>34167124.781338103</v>
      </c>
      <c r="D93" s="147"/>
    </row>
    <row r="94" spans="1:4">
      <c r="A94" s="152">
        <v>9200</v>
      </c>
      <c r="B94" s="153">
        <v>27993247.436232593</v>
      </c>
      <c r="C94" s="153">
        <v>34265066.133211724</v>
      </c>
      <c r="D94" s="147"/>
    </row>
    <row r="95" spans="1:4">
      <c r="A95" s="152">
        <v>9300</v>
      </c>
      <c r="B95" s="153">
        <v>28290056.269876234</v>
      </c>
      <c r="C95" s="153">
        <v>34360742.110827036</v>
      </c>
      <c r="D95" s="147"/>
    </row>
    <row r="96" spans="1:4">
      <c r="A96" s="152">
        <v>9400</v>
      </c>
      <c r="B96" s="153">
        <v>28584759.386201423</v>
      </c>
      <c r="C96" s="153">
        <v>34454225.268847428</v>
      </c>
      <c r="D96" s="147"/>
    </row>
    <row r="97" spans="1:4">
      <c r="A97" s="152">
        <v>9500</v>
      </c>
      <c r="B97" s="153">
        <v>28877354.561967675</v>
      </c>
      <c r="C97" s="153">
        <v>34545585.558804691</v>
      </c>
      <c r="D97" s="147"/>
    </row>
    <row r="98" spans="1:4">
      <c r="A98" s="152">
        <v>9600</v>
      </c>
      <c r="B98" s="153">
        <v>29167840.378330197</v>
      </c>
      <c r="C98" s="153">
        <v>34634890.422442973</v>
      </c>
      <c r="D98" s="147"/>
    </row>
    <row r="99" spans="1:4">
      <c r="A99" s="152">
        <v>9700</v>
      </c>
      <c r="B99" s="153">
        <v>29456216.185538497</v>
      </c>
      <c r="C99" s="153">
        <v>34722204.882110819</v>
      </c>
      <c r="D99" s="147"/>
    </row>
    <row r="100" spans="1:4">
      <c r="A100" s="152">
        <v>9800</v>
      </c>
      <c r="B100" s="153">
        <v>29742482.069021575</v>
      </c>
      <c r="C100" s="153">
        <v>34807591.628253356</v>
      </c>
      <c r="D100" s="147"/>
    </row>
    <row r="101" spans="1:4">
      <c r="A101" s="152">
        <v>9900</v>
      </c>
      <c r="B101" s="153">
        <v>30026638.816804204</v>
      </c>
      <c r="C101" s="153">
        <v>34891111.104059286</v>
      </c>
      <c r="D101" s="147"/>
    </row>
    <row r="102" spans="1:4">
      <c r="A102" s="152">
        <v>10000</v>
      </c>
      <c r="B102" s="153">
        <v>30308687.888193507</v>
      </c>
      <c r="C102" s="153">
        <v>34972821.587315641</v>
      </c>
      <c r="D102" s="147"/>
    </row>
    <row r="103" spans="1:4">
      <c r="A103" s="152">
        <v>10100</v>
      </c>
      <c r="B103" s="153">
        <v>30588631.383686356</v>
      </c>
      <c r="C103" s="153">
        <v>35052779.269534998</v>
      </c>
      <c r="D103" s="147"/>
    </row>
    <row r="104" spans="1:4">
      <c r="A104" s="152">
        <v>10200</v>
      </c>
      <c r="B104" s="153">
        <v>30866472.016050581</v>
      </c>
      <c r="C104" s="153">
        <v>35131038.332414299</v>
      </c>
      <c r="D104" s="147"/>
    </row>
    <row r="105" spans="1:4">
      <c r="A105" s="152">
        <v>10300</v>
      </c>
      <c r="B105" s="153">
        <v>31142213.082523961</v>
      </c>
      <c r="C105" s="153">
        <v>35207651.021690555</v>
      </c>
      <c r="D105" s="147"/>
    </row>
    <row r="106" spans="1:4">
      <c r="A106" s="152">
        <v>10400</v>
      </c>
      <c r="B106" s="153">
        <v>31415858.438093904</v>
      </c>
      <c r="C106" s="153">
        <v>35282667.718456432</v>
      </c>
      <c r="D106" s="147"/>
    </row>
    <row r="107" spans="1:4">
      <c r="A107" s="152">
        <v>10500</v>
      </c>
      <c r="B107" s="153">
        <v>31687412.469807852</v>
      </c>
      <c r="C107" s="153">
        <v>35356137.008003518</v>
      </c>
      <c r="D107" s="147"/>
    </row>
    <row r="108" spans="1:4">
      <c r="A108" s="152">
        <v>10600</v>
      </c>
      <c r="B108" s="153">
        <v>31956880.072075695</v>
      </c>
      <c r="C108" s="153">
        <v>35428105.746258162</v>
      </c>
      <c r="D108" s="147"/>
    </row>
    <row r="109" spans="1:4">
      <c r="A109" s="152">
        <v>10700</v>
      </c>
      <c r="B109" s="153">
        <v>32224266.622924238</v>
      </c>
      <c r="C109" s="153">
        <v>35498619.123878911</v>
      </c>
      <c r="D109" s="147"/>
    </row>
    <row r="110" spans="1:4">
      <c r="A110" s="152">
        <v>10800</v>
      </c>
      <c r="B110" s="153">
        <v>32489577.961164948</v>
      </c>
      <c r="C110" s="153">
        <v>35567720.728077047</v>
      </c>
      <c r="D110" s="147"/>
    </row>
    <row r="111" spans="1:4">
      <c r="A111" s="152">
        <v>10900</v>
      </c>
      <c r="B111" s="153">
        <v>32752820.364439014</v>
      </c>
      <c r="C111" s="153">
        <v>35635452.602233864</v>
      </c>
      <c r="D111" s="147"/>
    </row>
    <row r="112" spans="1:4">
      <c r="A112" s="152">
        <v>11000</v>
      </c>
      <c r="B112" s="153">
        <v>33014000.52810302</v>
      </c>
      <c r="C112" s="153">
        <v>35701855.303372338</v>
      </c>
      <c r="D112" s="147"/>
    </row>
    <row r="113" spans="1:4">
      <c r="A113" s="152">
        <v>11100</v>
      </c>
      <c r="B113" s="153">
        <v>33273125.544928171</v>
      </c>
      <c r="C113" s="153">
        <v>35766967.957554854</v>
      </c>
      <c r="D113" s="147"/>
    </row>
    <row r="114" spans="1:4">
      <c r="A114" s="152">
        <v>11200</v>
      </c>
      <c r="B114" s="153">
        <v>33530202.885570224</v>
      </c>
      <c r="C114" s="153">
        <v>35830828.31326858</v>
      </c>
      <c r="D114" s="147"/>
    </row>
    <row r="115" spans="1:4">
      <c r="A115" s="152">
        <v>11300</v>
      </c>
      <c r="B115" s="153">
        <v>33785240.379793778</v>
      </c>
      <c r="C115" s="153">
        <v>35893472.792861335</v>
      </c>
      <c r="D115" s="147"/>
    </row>
    <row r="116" spans="1:4">
      <c r="A116" s="152">
        <v>11400</v>
      </c>
      <c r="B116" s="153">
        <v>34038246.198407888</v>
      </c>
      <c r="C116" s="153">
        <v>35954936.542091437</v>
      </c>
      <c r="D116" s="147"/>
    </row>
    <row r="117" spans="1:4">
      <c r="A117" s="152">
        <v>11500</v>
      </c>
      <c r="B117" s="153">
        <v>34289228.835895725</v>
      </c>
      <c r="C117" s="153">
        <v>36015253.477853827</v>
      </c>
      <c r="D117" s="147"/>
    </row>
    <row r="118" spans="1:4">
      <c r="A118" s="152">
        <v>11600</v>
      </c>
      <c r="B118" s="153">
        <v>34538197.09370593</v>
      </c>
      <c r="C118" s="153">
        <v>36074456.334139451</v>
      </c>
      <c r="D118" s="147"/>
    </row>
    <row r="119" spans="1:4">
      <c r="A119" s="152">
        <v>11700</v>
      </c>
      <c r="B119" s="153">
        <v>34785160.064181767</v>
      </c>
      <c r="C119" s="153">
        <v>36132576.706291631</v>
      </c>
      <c r="D119" s="147"/>
    </row>
    <row r="120" spans="1:4">
      <c r="A120" s="152">
        <v>11800</v>
      </c>
      <c r="B120" s="153">
        <v>35030127.115103647</v>
      </c>
      <c r="C120" s="153">
        <v>36189645.093609929</v>
      </c>
      <c r="D120" s="147"/>
    </row>
    <row r="121" spans="1:4">
      <c r="A121" s="152">
        <v>11900</v>
      </c>
      <c r="B121" s="153">
        <v>35273107.874821603</v>
      </c>
      <c r="C121" s="153">
        <v>36245690.940366209</v>
      </c>
      <c r="D121" s="147"/>
    </row>
    <row r="122" spans="1:4">
      <c r="A122" s="152">
        <v>12000</v>
      </c>
      <c r="B122" s="153">
        <v>35514112.217954986</v>
      </c>
      <c r="C122" s="153">
        <v>36300742.675280973</v>
      </c>
      <c r="D122" s="147"/>
    </row>
    <row r="123" spans="1:4">
      <c r="A123" s="152">
        <v>12100</v>
      </c>
      <c r="B123" s="153">
        <v>35753150.251637273</v>
      </c>
      <c r="C123" s="153">
        <v>36354827.749516107</v>
      </c>
      <c r="D123" s="147"/>
    </row>
    <row r="124" spans="1:4">
      <c r="A124" s="152">
        <v>12200</v>
      </c>
      <c r="B124" s="153">
        <v>35990232.30228769</v>
      </c>
      <c r="C124" s="153">
        <v>36407972.673235461</v>
      </c>
      <c r="D124" s="147"/>
    </row>
    <row r="125" spans="1:4">
      <c r="A125" s="152">
        <v>12300</v>
      </c>
      <c r="B125" s="153">
        <v>36225368.90288616</v>
      </c>
      <c r="C125" s="153">
        <v>36460203.050785854</v>
      </c>
      <c r="D125" s="147"/>
    </row>
    <row r="126" spans="1:4">
      <c r="A126" s="152">
        <v>12400</v>
      </c>
      <c r="B126" s="153">
        <v>36458570.780736737</v>
      </c>
      <c r="C126" s="153">
        <v>36511543.614545003</v>
      </c>
      <c r="D126" s="147"/>
    </row>
    <row r="127" spans="1:4">
      <c r="A127" s="152">
        <v>12500</v>
      </c>
      <c r="B127" s="153">
        <v>36689848.845696352</v>
      </c>
      <c r="C127" s="153">
        <v>36562018.25748343</v>
      </c>
      <c r="D127" s="147"/>
    </row>
    <row r="128" spans="1:4">
      <c r="A128" s="152">
        <v>12600</v>
      </c>
      <c r="B128" s="153">
        <v>36919214.178857513</v>
      </c>
      <c r="C128" s="153">
        <v>36611650.064492531</v>
      </c>
      <c r="D128" s="147"/>
    </row>
    <row r="129" spans="1:4">
      <c r="A129" s="152">
        <v>12700</v>
      </c>
      <c r="B129" s="153">
        <v>37146678.021662652</v>
      </c>
      <c r="C129" s="153">
        <v>36660461.342515297</v>
      </c>
      <c r="D129" s="147"/>
    </row>
    <row r="130" spans="1:4">
      <c r="A130" s="152">
        <v>12800</v>
      </c>
      <c r="B130" s="153">
        <v>37372251.76543612</v>
      </c>
      <c r="C130" s="153">
        <v>36708473.649530709</v>
      </c>
      <c r="D130" s="147"/>
    </row>
    <row r="131" spans="1:4">
      <c r="A131" s="152">
        <v>12900</v>
      </c>
      <c r="B131" s="153">
        <v>37595946.941320747</v>
      </c>
      <c r="C131" s="153">
        <v>36755707.822429955</v>
      </c>
      <c r="D131" s="147"/>
    </row>
    <row r="132" spans="1:4">
      <c r="A132" s="152">
        <v>13000</v>
      </c>
      <c r="B132" s="153">
        <v>37817775.210599244</v>
      </c>
      <c r="C132" s="153">
        <v>36802184.003825612</v>
      </c>
      <c r="D132" s="147"/>
    </row>
    <row r="133" spans="1:4">
      <c r="A133" s="152">
        <v>13100</v>
      </c>
      <c r="B133" s="153">
        <v>38037748.355389945</v>
      </c>
      <c r="C133" s="153">
        <v>36847921.667835787</v>
      </c>
      <c r="D133" s="147"/>
    </row>
    <row r="134" spans="1:4">
      <c r="A134" s="152">
        <v>13200</v>
      </c>
      <c r="B134" s="153">
        <v>38255878.269703113</v>
      </c>
      <c r="C134" s="153">
        <v>36892939.644878313</v>
      </c>
      <c r="D134" s="147"/>
    </row>
    <row r="135" spans="1:4">
      <c r="A135" s="152">
        <v>13300</v>
      </c>
      <c r="B135" s="153">
        <v>38472176.950840659</v>
      </c>
      <c r="C135" s="153">
        <v>36937256.145513676</v>
      </c>
      <c r="D135" s="147"/>
    </row>
    <row r="136" spans="1:4">
      <c r="A136" s="152">
        <v>13400</v>
      </c>
      <c r="B136" s="153">
        <v>38686656.491133459</v>
      </c>
      <c r="C136" s="153">
        <v>36980888.783373579</v>
      </c>
      <c r="D136" s="147"/>
    </row>
    <row r="137" spans="1:4">
      <c r="A137" s="152">
        <v>13500</v>
      </c>
      <c r="B137" s="153">
        <v>38899329.069996633</v>
      </c>
      <c r="C137" s="153">
        <v>37023854.597205624</v>
      </c>
      <c r="D137" s="147"/>
    </row>
    <row r="138" spans="1:4">
      <c r="A138" s="152">
        <v>13600</v>
      </c>
      <c r="B138" s="153">
        <v>39110206.946297199</v>
      </c>
      <c r="C138" s="153">
        <v>37066170.072072528</v>
      </c>
      <c r="D138" s="147"/>
    </row>
    <row r="139" spans="1:4">
      <c r="A139" s="152">
        <v>13700</v>
      </c>
      <c r="B139" s="153">
        <v>39319302.451018907</v>
      </c>
      <c r="C139" s="153">
        <v>37107851.159735143</v>
      </c>
      <c r="D139" s="147"/>
    </row>
    <row r="140" spans="1:4">
      <c r="A140" s="152">
        <v>13800</v>
      </c>
      <c r="B140" s="153">
        <v>39526627.980214767</v>
      </c>
      <c r="C140" s="153">
        <v>37148913.29824926</v>
      </c>
      <c r="D140" s="147"/>
    </row>
    <row r="141" spans="1:4">
      <c r="A141" s="152">
        <v>13900</v>
      </c>
      <c r="B141" s="153">
        <v>39732195.988238551</v>
      </c>
      <c r="C141" s="153">
        <v>37189371.430810094</v>
      </c>
      <c r="D141" s="147"/>
    </row>
    <row r="142" spans="1:4">
      <c r="A142" s="152">
        <v>14000</v>
      </c>
      <c r="B142" s="153">
        <v>39936018.981242239</v>
      </c>
      <c r="C142" s="153">
        <v>37229240.023868777</v>
      </c>
      <c r="D142" s="147"/>
    </row>
    <row r="143" spans="1:4">
      <c r="A143" s="152">
        <v>14100</v>
      </c>
      <c r="B143" s="153">
        <v>40138109.51093138</v>
      </c>
      <c r="C143" s="153">
        <v>37268533.084552407</v>
      </c>
      <c r="D143" s="147"/>
    </row>
    <row r="144" spans="1:4">
      <c r="A144" s="152">
        <v>14200</v>
      </c>
      <c r="B144" s="153">
        <v>40338480.168569572</v>
      </c>
      <c r="C144" s="153">
        <v>37307264.177412838</v>
      </c>
      <c r="D144" s="147"/>
    </row>
    <row r="145" spans="1:4">
      <c r="A145" s="152">
        <v>14300</v>
      </c>
      <c r="B145" s="153">
        <v>40537143.579222254</v>
      </c>
      <c r="C145" s="153">
        <v>37345446.440529063</v>
      </c>
      <c r="D145" s="147"/>
    </row>
    <row r="146" spans="1:4">
      <c r="A146" s="152">
        <v>14400</v>
      </c>
      <c r="B146" s="153">
        <v>40734112.396231487</v>
      </c>
      <c r="C146" s="153">
        <v>37383092.600990511</v>
      </c>
      <c r="D146" s="147"/>
    </row>
    <row r="147" spans="1:4">
      <c r="A147" s="152">
        <v>14500</v>
      </c>
      <c r="B147" s="153">
        <v>40929399.295913368</v>
      </c>
      <c r="C147" s="153">
        <v>37420214.98978436</v>
      </c>
      <c r="D147" s="147"/>
    </row>
    <row r="148" spans="1:4">
      <c r="A148" s="152">
        <v>14600</v>
      </c>
      <c r="B148" s="153">
        <v>41123016.972471215</v>
      </c>
      <c r="C148" s="153">
        <v>37456825.556107812</v>
      </c>
      <c r="D148" s="147"/>
    </row>
    <row r="149" spans="1:4">
      <c r="A149" s="152">
        <v>14700</v>
      </c>
      <c r="B149" s="153">
        <v>41314978.13311331</v>
      </c>
      <c r="C149" s="153">
        <v>37492935.881132416</v>
      </c>
      <c r="D149" s="147"/>
    </row>
    <row r="150" spans="1:4">
      <c r="A150" s="152">
        <v>14800</v>
      </c>
      <c r="B150" s="153">
        <v>41505295.493375018</v>
      </c>
      <c r="C150" s="153">
        <v>37528557.191235244</v>
      </c>
      <c r="D150" s="147"/>
    </row>
    <row r="151" spans="1:4">
      <c r="A151" s="152">
        <v>14900</v>
      </c>
      <c r="B151" s="153">
        <v>41693981.772628687</v>
      </c>
      <c r="C151" s="153">
        <v>37563700.370725721</v>
      </c>
      <c r="D151" s="147"/>
    </row>
    <row r="152" spans="1:4">
      <c r="A152" s="152">
        <v>15000</v>
      </c>
      <c r="B152" s="153">
        <v>41881049.689781666</v>
      </c>
      <c r="C152" s="153">
        <v>37598375.974077888</v>
      </c>
      <c r="D152" s="147"/>
    </row>
    <row r="153" spans="1:4">
      <c r="A153" s="152">
        <v>15100</v>
      </c>
      <c r="B153" s="153">
        <v>42066511.959155217</v>
      </c>
      <c r="C153" s="153">
        <v>37632594.237699732</v>
      </c>
      <c r="D153" s="147"/>
    </row>
    <row r="154" spans="1:4">
      <c r="A154" s="152">
        <v>15200</v>
      </c>
      <c r="B154" s="153">
        <v>42250381.28653267</v>
      </c>
      <c r="C154" s="153">
        <v>37666365.091243602</v>
      </c>
      <c r="D154" s="147"/>
    </row>
    <row r="155" spans="1:4">
      <c r="A155" s="152">
        <v>15300</v>
      </c>
      <c r="B155" s="153">
        <v>42432670.36537715</v>
      </c>
      <c r="C155" s="153">
        <v>37699698.168488741</v>
      </c>
      <c r="D155" s="147"/>
    </row>
    <row r="156" spans="1:4">
      <c r="A156" s="152">
        <v>15400</v>
      </c>
      <c r="B156" s="153">
        <v>42613391.873208955</v>
      </c>
      <c r="C156" s="153">
        <v>37732602.817803904</v>
      </c>
      <c r="D156" s="147"/>
    </row>
    <row r="157" spans="1:4">
      <c r="A157" s="152">
        <v>15500</v>
      </c>
      <c r="B157" s="153">
        <v>42792558.468139134</v>
      </c>
      <c r="C157" s="153">
        <v>37765088.112210199</v>
      </c>
      <c r="D157" s="147"/>
    </row>
    <row r="158" spans="1:4">
      <c r="A158" s="152">
        <v>15600</v>
      </c>
      <c r="B158" s="153">
        <v>42970182.785550959</v>
      </c>
      <c r="C158" s="153">
        <v>37797162.85905955</v>
      </c>
      <c r="D158" s="147"/>
    </row>
    <row r="159" spans="1:4">
      <c r="A159" s="152">
        <v>15700</v>
      </c>
      <c r="B159" s="153">
        <v>43146277.434927508</v>
      </c>
      <c r="C159" s="153">
        <v>37828835.609342374</v>
      </c>
      <c r="D159" s="147"/>
    </row>
    <row r="160" spans="1:4">
      <c r="A160" s="152">
        <v>15800</v>
      </c>
      <c r="B160" s="153">
        <v>43320854.996818356</v>
      </c>
      <c r="C160" s="153">
        <v>37860114.666641854</v>
      </c>
      <c r="D160" s="147"/>
    </row>
    <row r="161" spans="1:4">
      <c r="A161" s="152">
        <v>15900</v>
      </c>
      <c r="B161" s="153">
        <v>43493928.019938909</v>
      </c>
      <c r="C161" s="153">
        <v>37891008.095744915</v>
      </c>
      <c r="D161" s="147"/>
    </row>
    <row r="162" spans="1:4">
      <c r="A162" s="152">
        <v>16000</v>
      </c>
      <c r="B162" s="153">
        <v>43665509.0184021</v>
      </c>
      <c r="C162" s="153">
        <v>37921523.730927952</v>
      </c>
      <c r="D162" s="147"/>
    </row>
    <row r="163" spans="1:4">
      <c r="A163" s="152">
        <v>16100</v>
      </c>
      <c r="B163" s="153">
        <v>43835610.469072886</v>
      </c>
      <c r="C163" s="153">
        <v>37951669.183925204</v>
      </c>
      <c r="D163" s="147"/>
    </row>
    <row r="164" spans="1:4">
      <c r="A164" s="152">
        <v>16200</v>
      </c>
      <c r="B164" s="153">
        <v>44004244.809044093</v>
      </c>
      <c r="C164" s="153">
        <v>37981451.851595826</v>
      </c>
      <c r="D164" s="147"/>
    </row>
    <row r="165" spans="1:4">
      <c r="A165" s="152">
        <v>16300</v>
      </c>
      <c r="B165" s="153">
        <v>44171424.433229804</v>
      </c>
      <c r="C165" s="153">
        <v>38010878.923300855</v>
      </c>
      <c r="D165" s="147"/>
    </row>
    <row r="166" spans="1:4">
      <c r="A166" s="152">
        <v>16400</v>
      </c>
      <c r="B166" s="153">
        <v>44337161.692068674</v>
      </c>
      <c r="C166" s="153">
        <v>38039957.388000138</v>
      </c>
      <c r="D166" s="147"/>
    </row>
    <row r="167" spans="1:4">
      <c r="A167" s="152">
        <v>16500</v>
      </c>
      <c r="B167" s="153">
        <v>44501468.889337227</v>
      </c>
      <c r="C167" s="153">
        <v>38068694.041080698</v>
      </c>
      <c r="D167" s="147"/>
    </row>
    <row r="168" spans="1:4">
      <c r="A168" s="152">
        <v>16600</v>
      </c>
      <c r="B168" s="153">
        <v>44664358.280067936</v>
      </c>
      <c r="C168" s="153">
        <v>38097095.49092973</v>
      </c>
      <c r="D168" s="147"/>
    </row>
    <row r="169" spans="1:4">
      <c r="A169" s="152">
        <v>16700</v>
      </c>
      <c r="B169" s="153">
        <v>44825842.068566151</v>
      </c>
      <c r="C169" s="153">
        <v>38125168.165256746</v>
      </c>
      <c r="D169" s="147"/>
    </row>
    <row r="170" spans="1:4">
      <c r="A170" s="152">
        <v>16800</v>
      </c>
      <c r="B170" s="153">
        <v>44985932.406526484</v>
      </c>
      <c r="C170" s="153">
        <v>38152918.317181103</v>
      </c>
      <c r="D170" s="147"/>
    </row>
    <row r="171" spans="1:4">
      <c r="A171" s="152">
        <v>16900</v>
      </c>
      <c r="B171" s="153">
        <v>45144641.39124117</v>
      </c>
      <c r="C171" s="153">
        <v>38180352.031089351</v>
      </c>
      <c r="D171" s="147"/>
    </row>
    <row r="172" spans="1:4">
      <c r="A172" s="152">
        <v>17000</v>
      </c>
      <c r="B172" s="153">
        <v>45301981.063900165</v>
      </c>
      <c r="C172" s="153">
        <v>38207475.228273727</v>
      </c>
      <c r="D172" s="147"/>
    </row>
    <row r="173" spans="1:4">
      <c r="A173" s="152">
        <v>17100</v>
      </c>
      <c r="B173" s="153">
        <v>45457963.407977089</v>
      </c>
      <c r="C173" s="153">
        <v>38234293.672360145</v>
      </c>
      <c r="D173" s="147"/>
    </row>
    <row r="174" spans="1:4">
      <c r="A174" s="152">
        <v>17200</v>
      </c>
      <c r="B174" s="153">
        <v>45612600.347701676</v>
      </c>
      <c r="C174" s="153">
        <v>38260812.974532314</v>
      </c>
      <c r="D174" s="147"/>
    </row>
    <row r="175" spans="1:4">
      <c r="A175" s="152">
        <v>17300</v>
      </c>
      <c r="B175" s="153">
        <v>45765903.746609703</v>
      </c>
      <c r="C175" s="153">
        <v>38287038.598563336</v>
      </c>
      <c r="D175" s="147"/>
    </row>
    <row r="176" spans="1:4">
      <c r="A176" s="152">
        <v>17400</v>
      </c>
      <c r="B176" s="153">
        <v>45917885.406174362</v>
      </c>
      <c r="C176" s="153">
        <v>38312975.865659513</v>
      </c>
      <c r="D176" s="147"/>
    </row>
    <row r="177" spans="1:4">
      <c r="A177" s="152">
        <v>17500</v>
      </c>
      <c r="B177" s="153">
        <v>46068557.064511769</v>
      </c>
      <c r="C177" s="153">
        <v>38338629.959123604</v>
      </c>
      <c r="D177" s="147"/>
    </row>
    <row r="178" spans="1:4">
      <c r="A178" s="152">
        <v>17600</v>
      </c>
      <c r="B178" s="153">
        <v>46217930.395159952</v>
      </c>
      <c r="C178" s="153">
        <v>38364005.928846821</v>
      </c>
      <c r="D178" s="147"/>
    </row>
    <row r="179" spans="1:4">
      <c r="A179" s="152">
        <v>17700</v>
      </c>
      <c r="B179" s="153">
        <v>46366017.005925871</v>
      </c>
      <c r="C179" s="153">
        <v>38389108.695635214</v>
      </c>
      <c r="D179" s="147"/>
    </row>
    <row r="180" spans="1:4">
      <c r="A180" s="152">
        <v>17800</v>
      </c>
      <c r="B180" s="153">
        <v>46512828.437803373</v>
      </c>
      <c r="C180" s="153">
        <v>38413943.055375531</v>
      </c>
      <c r="D180" s="147"/>
    </row>
    <row r="181" spans="1:4">
      <c r="A181" s="152">
        <v>17900</v>
      </c>
      <c r="B181" s="153">
        <v>46658376.163952835</v>
      </c>
      <c r="C181" s="153">
        <v>38438513.683048099</v>
      </c>
      <c r="D181" s="147"/>
    </row>
    <row r="182" spans="1:4">
      <c r="A182" s="152">
        <v>18000</v>
      </c>
      <c r="B182" s="153">
        <v>46802671.588747375</v>
      </c>
      <c r="C182" s="153">
        <v>38462825.136595845</v>
      </c>
      <c r="D182" s="147"/>
    </row>
    <row r="183" spans="1:4">
      <c r="A183" s="152">
        <v>18100</v>
      </c>
      <c r="B183" s="153">
        <v>46945726.046875149</v>
      </c>
      <c r="C183" s="153">
        <v>38486881.8606456</v>
      </c>
      <c r="D183" s="147"/>
    </row>
    <row r="184" spans="1:4">
      <c r="A184" s="152">
        <v>18200</v>
      </c>
      <c r="B184" s="153">
        <v>47087550.802505158</v>
      </c>
      <c r="C184" s="153">
        <v>38510688.190101147</v>
      </c>
      <c r="D184" s="147"/>
    </row>
    <row r="185" spans="1:4">
      <c r="A185" s="152">
        <v>18300</v>
      </c>
      <c r="B185" s="153">
        <v>47228157.048504278</v>
      </c>
      <c r="C185" s="153">
        <v>38534248.35359899</v>
      </c>
      <c r="D185" s="147"/>
    </row>
    <row r="186" spans="1:4">
      <c r="A186" s="152">
        <v>18400</v>
      </c>
      <c r="B186" s="153">
        <v>47367555.905712686</v>
      </c>
      <c r="C186" s="153">
        <v>38557566.476844244</v>
      </c>
      <c r="D186" s="147"/>
    </row>
    <row r="187" spans="1:4">
      <c r="A187" s="152">
        <v>18500</v>
      </c>
      <c r="B187" s="153">
        <v>47505758.422268748</v>
      </c>
      <c r="C187" s="153">
        <v>38580646.585821144</v>
      </c>
      <c r="D187" s="147"/>
    </row>
    <row r="188" spans="1:4">
      <c r="A188" s="152">
        <v>18600</v>
      </c>
      <c r="B188" s="153">
        <v>47642775.572985359</v>
      </c>
      <c r="C188" s="153">
        <v>38603492.609892435</v>
      </c>
      <c r="D188" s="147"/>
    </row>
    <row r="189" spans="1:4">
      <c r="A189" s="152">
        <v>18700</v>
      </c>
      <c r="B189" s="153">
        <v>47778618.258775257</v>
      </c>
      <c r="C189" s="153">
        <v>38626108.384782292</v>
      </c>
      <c r="D189" s="147"/>
    </row>
    <row r="190" spans="1:4">
      <c r="A190" s="152">
        <v>18800</v>
      </c>
      <c r="B190" s="153">
        <v>47913297.30612088</v>
      </c>
      <c r="C190" s="153">
        <v>38648497.655457065</v>
      </c>
      <c r="D190" s="147"/>
    </row>
    <row r="191" spans="1:4">
      <c r="A191" s="152">
        <v>18900</v>
      </c>
      <c r="B191" s="153">
        <v>48046823.466592357</v>
      </c>
      <c r="C191" s="153">
        <v>38670664.078900285</v>
      </c>
      <c r="D191" s="147"/>
    </row>
    <row r="192" spans="1:4">
      <c r="A192" s="152">
        <v>19000</v>
      </c>
      <c r="B192" s="153">
        <v>48179207.416406192</v>
      </c>
      <c r="C192" s="153">
        <v>38692611.226788402</v>
      </c>
      <c r="D192" s="147"/>
    </row>
    <row r="193" spans="1:4">
      <c r="A193" s="152">
        <v>19100</v>
      </c>
      <c r="B193" s="153">
        <v>48310459.756026894</v>
      </c>
      <c r="C193" s="153">
        <v>38714342.588073671</v>
      </c>
      <c r="D193" s="147"/>
    </row>
    <row r="194" spans="1:4">
      <c r="A194" s="152">
        <v>19200</v>
      </c>
      <c r="B194" s="153">
        <v>48440591.009807661</v>
      </c>
      <c r="C194" s="153">
        <v>38735861.571473986</v>
      </c>
      <c r="D194" s="147"/>
    </row>
    <row r="195" spans="1:4">
      <c r="A195" s="152">
        <v>19300</v>
      </c>
      <c r="B195" s="153">
        <v>48569611.625671804</v>
      </c>
      <c r="C195" s="153">
        <v>38757171.507874392</v>
      </c>
      <c r="D195" s="147"/>
    </row>
    <row r="196" spans="1:4">
      <c r="A196" s="152">
        <v>19400</v>
      </c>
      <c r="B196" s="153">
        <v>48697531.974828422</v>
      </c>
      <c r="C196" s="153">
        <v>38778275.65264596</v>
      </c>
      <c r="D196" s="147"/>
    </row>
    <row r="197" spans="1:4">
      <c r="A197" s="152">
        <v>19500</v>
      </c>
      <c r="B197" s="153">
        <v>48824362.35152626</v>
      </c>
      <c r="C197" s="153">
        <v>38799177.187880725</v>
      </c>
      <c r="D197" s="147"/>
    </row>
    <row r="198" spans="1:4">
      <c r="A198" s="152">
        <v>19600</v>
      </c>
      <c r="B198" s="153">
        <v>48950112.972840846</v>
      </c>
      <c r="C198" s="153">
        <v>38819879.224551745</v>
      </c>
      <c r="D198" s="147"/>
    </row>
    <row r="199" spans="1:4">
      <c r="A199" s="152">
        <v>19700</v>
      </c>
      <c r="B199" s="153">
        <v>49074793.978494763</v>
      </c>
      <c r="C199" s="153">
        <v>38840384.804594427</v>
      </c>
      <c r="D199" s="147"/>
    </row>
    <row r="200" spans="1:4">
      <c r="A200" s="152">
        <v>19800</v>
      </c>
      <c r="B200" s="153">
        <v>49198415.430709049</v>
      </c>
      <c r="C200" s="153">
        <v>38860696.902918443</v>
      </c>
      <c r="D200" s="147"/>
    </row>
    <row r="201" spans="1:4">
      <c r="A201" s="152">
        <v>19900</v>
      </c>
      <c r="B201" s="153">
        <v>49320987.314088359</v>
      </c>
      <c r="C201" s="153">
        <v>38880818.429347306</v>
      </c>
      <c r="D201" s="147"/>
    </row>
    <row r="202" spans="1:4">
      <c r="A202" s="152">
        <v>20000</v>
      </c>
      <c r="B202" s="153">
        <v>49442519.5355305</v>
      </c>
      <c r="C202" s="153">
        <v>38900752.230495133</v>
      </c>
      <c r="D202" s="147"/>
    </row>
    <row r="203" spans="1:4">
      <c r="A203" s="152">
        <v>20100</v>
      </c>
      <c r="B203" s="153">
        <v>49563021.924167439</v>
      </c>
      <c r="C203" s="153">
        <v>38920501.091574028</v>
      </c>
      <c r="D203" s="147"/>
    </row>
    <row r="204" spans="1:4">
      <c r="A204" s="152">
        <v>20200</v>
      </c>
      <c r="B204" s="153">
        <v>49682504.231333941</v>
      </c>
      <c r="C204" s="153">
        <v>38940067.738142967</v>
      </c>
      <c r="D204" s="147"/>
    </row>
    <row r="205" spans="1:4">
      <c r="A205" s="152">
        <v>20300</v>
      </c>
      <c r="B205" s="153">
        <v>49800976.130560026</v>
      </c>
      <c r="C205" s="153">
        <v>38959454.837796852</v>
      </c>
      <c r="D205" s="147"/>
    </row>
    <row r="206" spans="1:4">
      <c r="A206" s="152">
        <v>20400</v>
      </c>
      <c r="B206" s="153">
        <v>49918447.217589989</v>
      </c>
      <c r="C206" s="153">
        <v>38978665.001795582</v>
      </c>
      <c r="D206" s="147"/>
    </row>
    <row r="207" spans="1:4">
      <c r="A207" s="152">
        <v>20500</v>
      </c>
      <c r="B207" s="153">
        <v>50034927.010424204</v>
      </c>
      <c r="C207" s="153">
        <v>38997700.786642216</v>
      </c>
      <c r="D207" s="147"/>
    </row>
    <row r="208" spans="1:4">
      <c r="A208" s="152">
        <v>20600</v>
      </c>
      <c r="B208" s="153">
        <v>50150424.949385427</v>
      </c>
      <c r="C208" s="153">
        <v>39016564.695603915</v>
      </c>
      <c r="D208" s="147"/>
    </row>
    <row r="209" spans="1:4">
      <c r="A209" s="152">
        <v>20700</v>
      </c>
      <c r="B209" s="153">
        <v>50264950.397206932</v>
      </c>
      <c r="C209" s="153">
        <v>39035259.180183619</v>
      </c>
      <c r="D209" s="147"/>
    </row>
    <row r="210" spans="1:4">
      <c r="A210" s="152">
        <v>20800</v>
      </c>
      <c r="B210" s="153">
        <v>50378512.639139861</v>
      </c>
      <c r="C210" s="153">
        <v>39053786.641543932</v>
      </c>
      <c r="D210" s="147"/>
    </row>
    <row r="211" spans="1:4">
      <c r="A211" s="152">
        <v>20900</v>
      </c>
      <c r="B211" s="153">
        <v>50491120.883083425</v>
      </c>
      <c r="C211" s="153">
        <v>39072149.431879885</v>
      </c>
      <c r="D211" s="147"/>
    </row>
    <row r="212" spans="1:4">
      <c r="A212" s="152">
        <v>21000</v>
      </c>
      <c r="B212" s="153">
        <v>50602784.259733073</v>
      </c>
      <c r="C212" s="153">
        <v>39090349.855750166</v>
      </c>
      <c r="D212" s="147"/>
    </row>
    <row r="213" spans="1:4">
      <c r="A213" s="152">
        <v>21100</v>
      </c>
      <c r="B213" s="153">
        <v>50713511.822748594</v>
      </c>
      <c r="C213" s="153">
        <v>39108390.171362132</v>
      </c>
      <c r="D213" s="147"/>
    </row>
    <row r="214" spans="1:4">
      <c r="A214" s="152">
        <v>21200</v>
      </c>
      <c r="B214" s="153">
        <v>50823312.548938237</v>
      </c>
      <c r="C214" s="153">
        <v>39126272.591814034</v>
      </c>
      <c r="D214" s="147"/>
    </row>
    <row r="215" spans="1:4">
      <c r="A215" s="152">
        <v>21300</v>
      </c>
      <c r="B215" s="153">
        <v>50932195.338460512</v>
      </c>
      <c r="C215" s="153">
        <v>39143999.2862994</v>
      </c>
      <c r="D215" s="147"/>
    </row>
    <row r="216" spans="1:4">
      <c r="A216" s="152">
        <v>21400</v>
      </c>
      <c r="B216" s="153">
        <v>51040169.015044712</v>
      </c>
      <c r="C216" s="153">
        <v>39161572.381268412</v>
      </c>
      <c r="D216" s="147"/>
    </row>
    <row r="217" spans="1:4">
      <c r="A217" s="152">
        <v>21500</v>
      </c>
      <c r="B217" s="153">
        <v>51147242.326222628</v>
      </c>
      <c r="C217" s="153">
        <v>39178993.961554602</v>
      </c>
      <c r="D217" s="147"/>
    </row>
    <row r="218" spans="1:4">
      <c r="A218" s="152">
        <v>21600</v>
      </c>
      <c r="B218" s="153">
        <v>51253423.943579391</v>
      </c>
      <c r="C218" s="153">
        <v>39196266.071464106</v>
      </c>
      <c r="D218" s="147"/>
    </row>
    <row r="219" spans="1:4">
      <c r="A219" s="152">
        <v>21700</v>
      </c>
      <c r="B219" s="153">
        <v>51358722.463015713</v>
      </c>
      <c r="C219" s="153">
        <v>39213390.715828881</v>
      </c>
      <c r="D219" s="147"/>
    </row>
    <row r="220" spans="1:4">
      <c r="A220" s="152">
        <v>21800</v>
      </c>
      <c r="B220" s="153">
        <v>51463146.405025795</v>
      </c>
      <c r="C220" s="153">
        <v>39230369.861027949</v>
      </c>
      <c r="D220" s="147"/>
    </row>
    <row r="221" spans="1:4">
      <c r="A221" s="152">
        <v>21900</v>
      </c>
      <c r="B221" s="153">
        <v>51566704.214986548</v>
      </c>
      <c r="C221" s="153">
        <v>39247205.435974598</v>
      </c>
      <c r="D221" s="147"/>
    </row>
    <row r="222" spans="1:4">
      <c r="A222" s="152">
        <v>22000</v>
      </c>
      <c r="B222" s="153">
        <v>51669404.26345937</v>
      </c>
      <c r="C222" s="153">
        <v>39263899.333073162</v>
      </c>
      <c r="D222" s="147"/>
    </row>
    <row r="223" spans="1:4">
      <c r="A223" s="152">
        <v>22100</v>
      </c>
      <c r="B223" s="153">
        <v>51771254.846506245</v>
      </c>
      <c r="C223" s="153">
        <v>39280453.409145363</v>
      </c>
      <c r="D223" s="147"/>
    </row>
    <row r="224" spans="1:4">
      <c r="A224" s="152">
        <v>22200</v>
      </c>
      <c r="B224" s="153">
        <v>51872264.186012849</v>
      </c>
      <c r="C224" s="153">
        <v>39296869.486326784</v>
      </c>
      <c r="D224" s="147"/>
    </row>
    <row r="225" spans="1:4">
      <c r="A225" s="152">
        <v>22300</v>
      </c>
      <c r="B225" s="153">
        <v>51972440.430026807</v>
      </c>
      <c r="C225" s="153">
        <v>39313149.352936596</v>
      </c>
      <c r="D225" s="147"/>
    </row>
    <row r="226" spans="1:4">
      <c r="A226" s="152">
        <v>22400</v>
      </c>
      <c r="B226" s="153">
        <v>52071791.653101668</v>
      </c>
      <c r="C226" s="153">
        <v>39329294.764320031</v>
      </c>
      <c r="D226" s="147"/>
    </row>
    <row r="227" spans="1:4">
      <c r="A227" s="152">
        <v>22500</v>
      </c>
      <c r="B227" s="153">
        <v>52170325.856654339</v>
      </c>
      <c r="C227" s="153">
        <v>39345307.443661913</v>
      </c>
      <c r="D227" s="147"/>
    </row>
    <row r="228" spans="1:4">
      <c r="A228" s="152">
        <v>22600</v>
      </c>
      <c r="B228" s="153">
        <v>52268050.969329707</v>
      </c>
      <c r="C228" s="153">
        <v>39361189.082780376</v>
      </c>
      <c r="D228" s="147"/>
    </row>
    <row r="229" spans="1:4">
      <c r="A229" s="152">
        <v>22700</v>
      </c>
      <c r="B229" s="153">
        <v>52364974.847374894</v>
      </c>
      <c r="C229" s="153">
        <v>39376941.342890725</v>
      </c>
      <c r="D229" s="147"/>
    </row>
    <row r="230" spans="1:4">
      <c r="A230" s="152">
        <v>22800</v>
      </c>
      <c r="B230" s="153">
        <v>52461105.275019936</v>
      </c>
      <c r="C230" s="153">
        <v>39392565.855350845</v>
      </c>
      <c r="D230" s="147"/>
    </row>
    <row r="231" spans="1:4">
      <c r="A231" s="152">
        <v>22900</v>
      </c>
      <c r="B231" s="153">
        <v>52556449.964869082</v>
      </c>
      <c r="C231" s="153">
        <v>39408064.222379133</v>
      </c>
      <c r="D231" s="147"/>
    </row>
    <row r="232" spans="1:4">
      <c r="A232" s="152">
        <v>23000</v>
      </c>
      <c r="B232" s="153">
        <v>52651016.558297075</v>
      </c>
      <c r="C232" s="153">
        <v>39423438.01775486</v>
      </c>
      <c r="D232" s="147"/>
    </row>
    <row r="233" spans="1:4">
      <c r="A233" s="152">
        <v>23100</v>
      </c>
      <c r="B233" s="153">
        <v>52744812.625853181</v>
      </c>
      <c r="C233" s="153">
        <v>39438688.787495494</v>
      </c>
      <c r="D233" s="147"/>
    </row>
    <row r="234" spans="1:4">
      <c r="A234" s="152">
        <v>23200</v>
      </c>
      <c r="B234" s="153">
        <v>52837845.667672731</v>
      </c>
      <c r="C234" s="153">
        <v>39453818.050512992</v>
      </c>
      <c r="D234" s="147"/>
    </row>
    <row r="235" spans="1:4">
      <c r="A235" s="152">
        <v>23300</v>
      </c>
      <c r="B235" s="153">
        <v>52930123.113892853</v>
      </c>
      <c r="C235" s="153">
        <v>39468827.299253173</v>
      </c>
      <c r="D235" s="147"/>
    </row>
    <row r="236" spans="1:4">
      <c r="A236" s="152">
        <v>23400</v>
      </c>
      <c r="B236" s="153">
        <v>53021652.325075917</v>
      </c>
      <c r="C236" s="153">
        <v>39483718.000313401</v>
      </c>
      <c r="D236" s="147"/>
    </row>
    <row r="237" spans="1:4">
      <c r="A237" s="152">
        <v>23500</v>
      </c>
      <c r="B237" s="153">
        <v>53112440.59263701</v>
      </c>
      <c r="C237" s="153">
        <v>39498491.595043302</v>
      </c>
      <c r="D237" s="147"/>
    </row>
    <row r="238" spans="1:4">
      <c r="A238" s="152">
        <v>23600</v>
      </c>
      <c r="B238" s="153">
        <v>53202495.139277138</v>
      </c>
      <c r="C238" s="153">
        <v>39513149.500128105</v>
      </c>
      <c r="D238" s="147"/>
    </row>
    <row r="239" spans="1:4">
      <c r="A239" s="152">
        <v>23700</v>
      </c>
      <c r="B239" s="153">
        <v>53291823.119422078</v>
      </c>
      <c r="C239" s="153">
        <v>39527693.108154655</v>
      </c>
      <c r="D239" s="147"/>
    </row>
    <row r="240" spans="1:4">
      <c r="A240" s="152">
        <v>23800</v>
      </c>
      <c r="B240" s="153">
        <v>53380431.61966341</v>
      </c>
      <c r="C240" s="153">
        <v>39542123.788160659</v>
      </c>
      <c r="D240" s="147"/>
    </row>
    <row r="241" spans="1:4">
      <c r="A241" s="152">
        <v>23900</v>
      </c>
      <c r="B241" s="153">
        <v>53468327.659205779</v>
      </c>
      <c r="C241" s="153">
        <v>39556442.886168264</v>
      </c>
      <c r="D241" s="147"/>
    </row>
    <row r="242" spans="1:4">
      <c r="A242" s="152">
        <v>24000</v>
      </c>
      <c r="B242" s="153">
        <v>53555518.190316245</v>
      </c>
      <c r="C242" s="153">
        <v>39570651.725703098</v>
      </c>
      <c r="D242" s="147"/>
    </row>
    <row r="243" spans="1:4">
      <c r="A243" s="152">
        <v>24100</v>
      </c>
      <c r="B243" s="153">
        <v>53642010.098780014</v>
      </c>
      <c r="C243" s="153">
        <v>39584751.60829661</v>
      </c>
      <c r="D243" s="147"/>
    </row>
    <row r="244" spans="1:4">
      <c r="A244" s="152">
        <v>24200</v>
      </c>
      <c r="B244" s="153">
        <v>53727810.204355404</v>
      </c>
      <c r="C244" s="153">
        <v>39598743.813977145</v>
      </c>
      <c r="D244" s="147"/>
    </row>
    <row r="245" spans="1:4">
      <c r="A245" s="152">
        <v>24300</v>
      </c>
      <c r="B245" s="153">
        <v>53812925.261235051</v>
      </c>
      <c r="C245" s="153">
        <v>39612629.601743646</v>
      </c>
      <c r="D245" s="147"/>
    </row>
    <row r="246" spans="1:4">
      <c r="A246" s="152">
        <v>24400</v>
      </c>
      <c r="B246" s="153">
        <v>53897361.958508484</v>
      </c>
      <c r="C246" s="153">
        <v>39626410.210028335</v>
      </c>
      <c r="D246" s="147"/>
    </row>
    <row r="247" spans="1:4">
      <c r="A247" s="152">
        <v>24500</v>
      </c>
      <c r="B247" s="153">
        <v>53981126.920626879</v>
      </c>
      <c r="C247" s="153">
        <v>39640086.857146055</v>
      </c>
      <c r="D247" s="147"/>
    </row>
    <row r="248" spans="1:4">
      <c r="A248" s="152">
        <v>24600</v>
      </c>
      <c r="B248" s="153">
        <v>54064226.707871273</v>
      </c>
      <c r="C248" s="153">
        <v>39653660.741731144</v>
      </c>
      <c r="D248" s="147"/>
    </row>
    <row r="249" spans="1:4">
      <c r="A249" s="152">
        <v>24700</v>
      </c>
      <c r="B249" s="153">
        <v>54146667.816821784</v>
      </c>
      <c r="C249" s="153">
        <v>39667133.043161623</v>
      </c>
      <c r="D249" s="147"/>
    </row>
    <row r="250" spans="1:4">
      <c r="A250" s="152">
        <v>24800</v>
      </c>
      <c r="B250" s="153">
        <v>54228456.680828556</v>
      </c>
      <c r="C250" s="153">
        <v>39680504.921971992</v>
      </c>
      <c r="D250" s="147"/>
    </row>
    <row r="251" spans="1:4">
      <c r="A251" s="152">
        <v>24900</v>
      </c>
      <c r="B251" s="153">
        <v>54309599.670484662</v>
      </c>
      <c r="C251" s="153">
        <v>39693777.520254947</v>
      </c>
      <c r="D251" s="147"/>
    </row>
    <row r="252" spans="1:4">
      <c r="A252" s="152">
        <v>25000</v>
      </c>
      <c r="B252" s="153">
        <v>54390103.094100893</v>
      </c>
      <c r="C252" s="153">
        <v>39706951.962053008</v>
      </c>
      <c r="D252" s="147"/>
    </row>
    <row r="253" spans="1:4">
      <c r="A253" s="152">
        <v>25100</v>
      </c>
      <c r="B253" s="153">
        <v>54469973.198179759</v>
      </c>
      <c r="C253" s="153">
        <v>39720029.35373722</v>
      </c>
      <c r="D253" s="147"/>
    </row>
    <row r="254" spans="1:4">
      <c r="A254" s="152">
        <v>25200</v>
      </c>
      <c r="B254" s="153">
        <v>54549216.167893372</v>
      </c>
      <c r="C254" s="153">
        <v>39733010.784378104</v>
      </c>
      <c r="D254" s="147"/>
    </row>
    <row r="255" spans="1:4">
      <c r="A255" s="152">
        <v>25300</v>
      </c>
      <c r="B255" s="153">
        <v>54627838.127558731</v>
      </c>
      <c r="C255" s="153">
        <v>39745897.32610514</v>
      </c>
      <c r="D255" s="147"/>
    </row>
    <row r="256" spans="1:4">
      <c r="A256" s="152">
        <v>25400</v>
      </c>
      <c r="B256" s="153">
        <v>54705845.141117193</v>
      </c>
      <c r="C256" s="153">
        <v>39758690.034457922</v>
      </c>
      <c r="D256" s="147"/>
    </row>
    <row r="257" spans="1:4">
      <c r="A257" s="152">
        <v>25500</v>
      </c>
      <c r="B257" s="153">
        <v>54783243.212610498</v>
      </c>
      <c r="C257" s="153">
        <v>39771389.948726773</v>
      </c>
      <c r="D257" s="147"/>
    </row>
    <row r="258" spans="1:4">
      <c r="A258" s="152">
        <v>25600</v>
      </c>
      <c r="B258" s="153">
        <v>54860038.286661059</v>
      </c>
      <c r="C258" s="153">
        <v>39783998.092285179</v>
      </c>
      <c r="D258" s="147"/>
    </row>
    <row r="259" spans="1:4">
      <c r="A259" s="152">
        <v>25700</v>
      </c>
      <c r="B259" s="153">
        <v>54936236.248948708</v>
      </c>
      <c r="C259" s="153">
        <v>39796515.472913079</v>
      </c>
      <c r="D259" s="147"/>
    </row>
    <row r="260" spans="1:4">
      <c r="A260" s="152">
        <v>25800</v>
      </c>
      <c r="B260" s="153">
        <v>55011842.926689878</v>
      </c>
      <c r="C260" s="153">
        <v>39808943.083112337</v>
      </c>
      <c r="D260" s="147"/>
    </row>
    <row r="261" spans="1:4">
      <c r="A261" s="152">
        <v>25900</v>
      </c>
      <c r="B261" s="153">
        <v>55086864.089115761</v>
      </c>
      <c r="C261" s="153">
        <v>39821281.900413953</v>
      </c>
      <c r="D261" s="147"/>
    </row>
    <row r="262" spans="1:4">
      <c r="A262" s="152">
        <v>26000</v>
      </c>
      <c r="B262" s="153">
        <v>55161305.447949789</v>
      </c>
      <c r="C262" s="153">
        <v>39833532.887676433</v>
      </c>
      <c r="D262" s="147"/>
    </row>
    <row r="263" spans="1:4">
      <c r="A263" s="152">
        <v>26100</v>
      </c>
      <c r="B263" s="153">
        <v>55235172.657884821</v>
      </c>
      <c r="C263" s="153">
        <v>39845696.993378162</v>
      </c>
      <c r="D263" s="147"/>
    </row>
    <row r="264" spans="1:4">
      <c r="A264" s="152">
        <v>26200</v>
      </c>
      <c r="B264" s="153">
        <v>55308471.31706024</v>
      </c>
      <c r="C264" s="153">
        <v>39857775.151900537</v>
      </c>
      <c r="D264" s="147"/>
    </row>
    <row r="265" spans="1:4">
      <c r="A265" s="152">
        <v>26300</v>
      </c>
      <c r="B265" s="153">
        <v>55381206.967537202</v>
      </c>
      <c r="C265" s="153">
        <v>39869768.283805057</v>
      </c>
      <c r="D265" s="147"/>
    </row>
    <row r="266" spans="1:4">
      <c r="A266" s="152">
        <v>26400</v>
      </c>
      <c r="B266" s="153">
        <v>55453385.095774904</v>
      </c>
      <c r="C266" s="153">
        <v>39881677.296104267</v>
      </c>
      <c r="D266" s="147"/>
    </row>
    <row r="267" spans="1:4">
      <c r="A267" s="152">
        <v>26500</v>
      </c>
      <c r="B267" s="153">
        <v>55525011.133103609</v>
      </c>
      <c r="C267" s="153">
        <v>39893503.082523108</v>
      </c>
      <c r="D267" s="147"/>
    </row>
    <row r="268" spans="1:4">
      <c r="A268" s="152">
        <v>26600</v>
      </c>
      <c r="B268" s="153">
        <v>55596090.456197888</v>
      </c>
      <c r="C268" s="153">
        <v>39905246.523757339</v>
      </c>
      <c r="D268" s="147"/>
    </row>
    <row r="269" spans="1:4">
      <c r="A269" s="152">
        <v>26700</v>
      </c>
      <c r="B269" s="153">
        <v>55666628.387548544</v>
      </c>
      <c r="C269" s="153">
        <v>39916908.487722509</v>
      </c>
      <c r="D269" s="147"/>
    </row>
    <row r="270" spans="1:4">
      <c r="A270" s="152">
        <v>26800</v>
      </c>
      <c r="B270" s="153">
        <v>55736630.195934109</v>
      </c>
      <c r="C270" s="153">
        <v>39928489.829799101</v>
      </c>
      <c r="D270" s="147"/>
    </row>
    <row r="271" spans="1:4">
      <c r="A271" s="152">
        <v>26900</v>
      </c>
      <c r="B271" s="153">
        <v>55806101.096888155</v>
      </c>
      <c r="C271" s="153">
        <v>39939991.393069603</v>
      </c>
      <c r="D271" s="147"/>
    </row>
    <row r="272" spans="1:4">
      <c r="A272" s="152">
        <v>27000</v>
      </c>
      <c r="B272" s="153">
        <v>55875046.253168255</v>
      </c>
      <c r="C272" s="153">
        <v>39951414.008551992</v>
      </c>
      <c r="D272" s="147"/>
    </row>
    <row r="273" spans="1:4">
      <c r="A273" s="152">
        <v>27100</v>
      </c>
      <c r="B273" s="153">
        <v>55943470.775222026</v>
      </c>
      <c r="C273" s="153">
        <v>39962758.495425694</v>
      </c>
      <c r="D273" s="147"/>
    </row>
    <row r="274" spans="1:4">
      <c r="A274" s="152">
        <v>27200</v>
      </c>
      <c r="B274" s="153">
        <v>56011379.721651293</v>
      </c>
      <c r="C274" s="153">
        <v>39974025.661253706</v>
      </c>
      <c r="D274" s="147"/>
    </row>
    <row r="275" spans="1:4">
      <c r="A275" s="152">
        <v>27300</v>
      </c>
      <c r="B275" s="153">
        <v>56078778.099675067</v>
      </c>
      <c r="C275" s="153">
        <v>39985216.302197345</v>
      </c>
      <c r="D275" s="147"/>
    </row>
    <row r="276" spans="1:4">
      <c r="A276" s="152">
        <v>27400</v>
      </c>
      <c r="B276" s="153">
        <v>56145670.865589924</v>
      </c>
      <c r="C276" s="153">
        <v>39996331.203228846</v>
      </c>
      <c r="D276" s="147"/>
    </row>
    <row r="277" spans="1:4">
      <c r="A277" s="152">
        <v>27500</v>
      </c>
      <c r="B277" s="153">
        <v>56212062.925229631</v>
      </c>
      <c r="C277" s="153">
        <v>40007371.138336465</v>
      </c>
      <c r="D277" s="147"/>
    </row>
    <row r="278" spans="1:4">
      <c r="A278" s="152">
        <v>27600</v>
      </c>
      <c r="B278" s="153">
        <v>56277959.134422451</v>
      </c>
      <c r="C278" s="153">
        <v>40018336.870724149</v>
      </c>
      <c r="D278" s="147"/>
    </row>
    <row r="279" spans="1:4">
      <c r="A279" s="152">
        <v>27700</v>
      </c>
      <c r="B279" s="153">
        <v>56343364.299445301</v>
      </c>
      <c r="C279" s="153">
        <v>40029229.153010942</v>
      </c>
      <c r="D279" s="147"/>
    </row>
    <row r="280" spans="1:4">
      <c r="A280" s="152">
        <v>27800</v>
      </c>
      <c r="B280" s="153">
        <v>56408283.177477174</v>
      </c>
      <c r="C280" s="153">
        <v>40040048.727420367</v>
      </c>
      <c r="D280" s="147"/>
    </row>
    <row r="281" spans="1:4">
      <c r="A281" s="152">
        <v>27900</v>
      </c>
      <c r="B281" s="153">
        <v>56472720.477050304</v>
      </c>
      <c r="C281" s="153">
        <v>40050796.325968757</v>
      </c>
      <c r="D281" s="147"/>
    </row>
    <row r="282" spans="1:4">
      <c r="A282" s="152">
        <v>28000</v>
      </c>
      <c r="B282" s="153">
        <v>56536680.858498521</v>
      </c>
      <c r="C282" s="153">
        <v>40061472.670647942</v>
      </c>
      <c r="D282" s="147"/>
    </row>
    <row r="283" spans="1:4">
      <c r="A283" s="152">
        <v>28100</v>
      </c>
      <c r="B283" s="153">
        <v>56600168.934403308</v>
      </c>
      <c r="C283" s="153">
        <v>40072078.473604739</v>
      </c>
      <c r="D283" s="147"/>
    </row>
    <row r="284" spans="1:4">
      <c r="A284" s="152">
        <v>28200</v>
      </c>
      <c r="B284" s="153">
        <v>56663189.270038553</v>
      </c>
      <c r="C284" s="153">
        <v>40082614.43731568</v>
      </c>
      <c r="D284" s="147"/>
    </row>
    <row r="285" spans="1:4">
      <c r="A285" s="152">
        <v>28300</v>
      </c>
      <c r="B285" s="153">
        <v>56725746.383811161</v>
      </c>
      <c r="C285" s="153">
        <v>40093081.254756801</v>
      </c>
      <c r="D285" s="147"/>
    </row>
    <row r="286" spans="1:4">
      <c r="A286" s="152">
        <v>28400</v>
      </c>
      <c r="B286" s="153">
        <v>56787844.747701734</v>
      </c>
      <c r="C286" s="153">
        <v>40103479.609572627</v>
      </c>
      <c r="D286" s="147"/>
    </row>
    <row r="287" spans="1:4">
      <c r="A287" s="152">
        <v>28500</v>
      </c>
      <c r="B287" s="153">
        <v>56849488.787700005</v>
      </c>
      <c r="C287" s="153">
        <v>40113810.176237561</v>
      </c>
      <c r="D287" s="147"/>
    </row>
    <row r="288" spans="1:4">
      <c r="A288" s="152">
        <v>28600</v>
      </c>
      <c r="B288" s="153">
        <v>56910682.884240218</v>
      </c>
      <c r="C288" s="153">
        <v>40124073.620216735</v>
      </c>
      <c r="D288" s="147"/>
    </row>
    <row r="289" spans="1:4">
      <c r="A289" s="152">
        <v>28700</v>
      </c>
      <c r="B289" s="153">
        <v>56971431.372632392</v>
      </c>
      <c r="C289" s="153">
        <v>40134270.598121814</v>
      </c>
      <c r="D289" s="147"/>
    </row>
    <row r="290" spans="1:4">
      <c r="A290" s="152">
        <v>28800</v>
      </c>
      <c r="B290" s="153">
        <v>57031738.543491565</v>
      </c>
      <c r="C290" s="153">
        <v>40144401.75786414</v>
      </c>
      <c r="D290" s="147"/>
    </row>
    <row r="291" spans="1:4">
      <c r="A291" s="152">
        <v>28900</v>
      </c>
      <c r="B291" s="153">
        <v>57091608.643164933</v>
      </c>
      <c r="C291" s="153">
        <v>40154467.738802828</v>
      </c>
      <c r="D291" s="147"/>
    </row>
    <row r="292" spans="1:4">
      <c r="A292" s="152">
        <v>29000</v>
      </c>
      <c r="B292" s="153">
        <v>57151045.87415503</v>
      </c>
      <c r="C292" s="153">
        <v>40164469.171892121</v>
      </c>
      <c r="D292" s="147"/>
    </row>
    <row r="293" spans="1:4">
      <c r="A293" s="152">
        <v>29100</v>
      </c>
      <c r="B293" s="153">
        <v>57210054.395541295</v>
      </c>
      <c r="C293" s="153">
        <v>40174406.679824367</v>
      </c>
      <c r="D293" s="147"/>
    </row>
    <row r="294" spans="1:4">
      <c r="A294" s="152">
        <v>29200</v>
      </c>
      <c r="B294" s="153">
        <v>57268638.323399387</v>
      </c>
      <c r="C294" s="153">
        <v>40184280.877169013</v>
      </c>
      <c r="D294" s="147"/>
    </row>
    <row r="295" spans="1:4">
      <c r="A295" s="152">
        <v>29300</v>
      </c>
      <c r="B295" s="153">
        <v>57326801.731215902</v>
      </c>
      <c r="C295" s="153">
        <v>40194092.370509751</v>
      </c>
      <c r="D295" s="147"/>
    </row>
    <row r="296" spans="1:4">
      <c r="A296" s="152">
        <v>29400</v>
      </c>
      <c r="B296" s="153">
        <v>57384548.650302872</v>
      </c>
      <c r="C296" s="153">
        <v>40203841.758578733</v>
      </c>
      <c r="D296" s="147"/>
    </row>
    <row r="297" spans="1:4">
      <c r="A297" s="152">
        <v>29500</v>
      </c>
      <c r="B297" s="153">
        <v>57441883.070206292</v>
      </c>
      <c r="C297" s="153">
        <v>40213529.632388264</v>
      </c>
      <c r="D297" s="147"/>
    </row>
    <row r="298" spans="1:4">
      <c r="A298" s="152">
        <v>29600</v>
      </c>
      <c r="B298" s="153">
        <v>57498808.939116091</v>
      </c>
      <c r="C298" s="153">
        <v>40223156.575357236</v>
      </c>
      <c r="D298" s="147"/>
    </row>
    <row r="299" spans="1:4">
      <c r="A299" s="152">
        <v>29700</v>
      </c>
      <c r="B299" s="153">
        <v>57555330.164268687</v>
      </c>
      <c r="C299" s="153">
        <v>40232723.163439445</v>
      </c>
      <c r="D299" s="147"/>
    </row>
    <row r="300" spans="1:4">
      <c r="A300" s="152">
        <v>29800</v>
      </c>
      <c r="B300" s="153">
        <v>57611450.612349935</v>
      </c>
      <c r="C300" s="153">
        <v>40242229.96524407</v>
      </c>
      <c r="D300" s="147"/>
    </row>
    <row r="301" spans="1:4">
      <c r="A301" s="152">
        <v>29900</v>
      </c>
      <c r="B301" s="153">
        <v>57667174.109894305</v>
      </c>
      <c r="C301" s="153">
        <v>40251677.542157635</v>
      </c>
      <c r="D301" s="147"/>
    </row>
    <row r="302" spans="1:4">
      <c r="A302" s="152">
        <v>30000</v>
      </c>
      <c r="B302" s="153">
        <v>57722504.443680517</v>
      </c>
      <c r="C302" s="153">
        <v>40261066.448461987</v>
      </c>
      <c r="D302" s="147"/>
    </row>
    <row r="303" spans="1:4">
      <c r="A303" s="152">
        <v>30100</v>
      </c>
      <c r="B303" s="153">
        <v>57777445.361125842</v>
      </c>
      <c r="C303" s="153">
        <v>40270397.231448963</v>
      </c>
      <c r="D303" s="147"/>
    </row>
    <row r="304" spans="1:4">
      <c r="A304" s="152">
        <v>30200</v>
      </c>
      <c r="B304" s="153">
        <v>57832000.570674956</v>
      </c>
      <c r="C304" s="153">
        <v>40279670.43153397</v>
      </c>
      <c r="D304" s="147"/>
    </row>
    <row r="305" spans="1:4">
      <c r="A305" s="152">
        <v>30300</v>
      </c>
      <c r="B305" s="153">
        <v>57886173.742189415</v>
      </c>
      <c r="C305" s="153">
        <v>40288886.582367748</v>
      </c>
      <c r="D305" s="147"/>
    </row>
    <row r="306" spans="1:4">
      <c r="A306" s="152">
        <v>30400</v>
      </c>
      <c r="B306" s="153">
        <v>57939968.507330924</v>
      </c>
      <c r="C306" s="153">
        <v>40298046.210943565</v>
      </c>
      <c r="D306" s="147"/>
    </row>
    <row r="307" spans="1:4">
      <c r="A307" s="152">
        <v>30500</v>
      </c>
      <c r="B307" s="153">
        <v>57993388.459943004</v>
      </c>
      <c r="C307" s="153">
        <v>40307149.837704465</v>
      </c>
      <c r="D307" s="147"/>
    </row>
    <row r="308" spans="1:4">
      <c r="A308" s="152">
        <v>30600</v>
      </c>
      <c r="B308" s="153">
        <v>58046437.156431012</v>
      </c>
      <c r="C308" s="153">
        <v>40316197.976647638</v>
      </c>
      <c r="D308" s="147"/>
    </row>
    <row r="309" spans="1:4">
      <c r="A309" s="152">
        <v>30700</v>
      </c>
      <c r="B309" s="153">
        <v>58099118.116136529</v>
      </c>
      <c r="C309" s="153">
        <v>40325191.135426112</v>
      </c>
      <c r="D309" s="147"/>
    </row>
    <row r="310" spans="1:4">
      <c r="A310" s="152">
        <v>30800</v>
      </c>
      <c r="B310" s="153">
        <v>58151434.821711592</v>
      </c>
      <c r="C310" s="153">
        <v>40334129.815449826</v>
      </c>
      <c r="D310" s="147"/>
    </row>
    <row r="311" spans="1:4">
      <c r="A311" s="152">
        <v>30900</v>
      </c>
      <c r="B311" s="153">
        <v>58203390.719487339</v>
      </c>
      <c r="C311" s="153">
        <v>40343014.511982478</v>
      </c>
      <c r="D311" s="147"/>
    </row>
    <row r="312" spans="1:4">
      <c r="A312" s="152">
        <v>31000</v>
      </c>
      <c r="B312" s="153">
        <v>58254989.219842374</v>
      </c>
      <c r="C312" s="153">
        <v>40351845.714239806</v>
      </c>
      <c r="D312" s="147"/>
    </row>
    <row r="313" spans="1:4">
      <c r="A313" s="152">
        <v>31100</v>
      </c>
      <c r="B313" s="153">
        <v>58306233.697565749</v>
      </c>
      <c r="C313" s="153">
        <v>40360623.905481197</v>
      </c>
      <c r="D313" s="147"/>
    </row>
    <row r="314" spans="1:4">
      <c r="A314" s="152">
        <v>31200</v>
      </c>
      <c r="B314" s="153">
        <v>58357127.492218696</v>
      </c>
      <c r="C314" s="153">
        <v>40369349.56310489</v>
      </c>
      <c r="D314" s="147"/>
    </row>
    <row r="315" spans="1:4">
      <c r="A315" s="152">
        <v>31300</v>
      </c>
      <c r="B315" s="153">
        <v>58407673.908493027</v>
      </c>
      <c r="C315" s="153">
        <v>40378023.158737786</v>
      </c>
      <c r="D315" s="147"/>
    </row>
    <row r="316" spans="1:4">
      <c r="A316" s="152">
        <v>31400</v>
      </c>
      <c r="B316" s="153">
        <v>58457876.216565497</v>
      </c>
      <c r="C316" s="153">
        <v>40386645.158323482</v>
      </c>
      <c r="D316" s="147"/>
    </row>
    <row r="317" spans="1:4">
      <c r="A317" s="152">
        <v>31500</v>
      </c>
      <c r="B317" s="153">
        <v>58507737.652451128</v>
      </c>
      <c r="C317" s="153">
        <v>40395216.022210881</v>
      </c>
      <c r="D317" s="147"/>
    </row>
    <row r="318" spans="1:4">
      <c r="A318" s="152">
        <v>31600</v>
      </c>
      <c r="B318" s="153">
        <v>58557261.418352284</v>
      </c>
      <c r="C318" s="153">
        <v>40403736.205239236</v>
      </c>
      <c r="D318" s="147"/>
    </row>
    <row r="319" spans="1:4">
      <c r="A319" s="152">
        <v>31700</v>
      </c>
      <c r="B319" s="153">
        <v>58606450.683004849</v>
      </c>
      <c r="C319" s="153">
        <v>40412206.156821966</v>
      </c>
      <c r="D319" s="147"/>
    </row>
    <row r="320" spans="1:4">
      <c r="A320" s="152">
        <v>31800</v>
      </c>
      <c r="B320" s="153">
        <v>58655308.582021423</v>
      </c>
      <c r="C320" s="153">
        <v>40420626.321029477</v>
      </c>
      <c r="D320" s="147"/>
    </row>
    <row r="321" spans="1:4">
      <c r="A321" s="152">
        <v>31900</v>
      </c>
      <c r="B321" s="153">
        <v>58703838.218233109</v>
      </c>
      <c r="C321" s="153">
        <v>40428997.136669897</v>
      </c>
      <c r="D321" s="147"/>
    </row>
    <row r="322" spans="1:4">
      <c r="A322" s="152">
        <v>32000</v>
      </c>
      <c r="B322" s="153">
        <v>58752042.662025817</v>
      </c>
      <c r="C322" s="153">
        <v>40437319.037367627</v>
      </c>
      <c r="D322" s="147"/>
    </row>
    <row r="323" spans="1:4">
      <c r="A323" s="152">
        <v>32100</v>
      </c>
      <c r="B323" s="153">
        <v>58799924.951676063</v>
      </c>
      <c r="C323" s="153">
        <v>40445592.451642513</v>
      </c>
      <c r="D323" s="147"/>
    </row>
    <row r="324" spans="1:4">
      <c r="A324" s="152">
        <v>32200</v>
      </c>
      <c r="B324" s="153">
        <v>58847488.093681879</v>
      </c>
      <c r="C324" s="153">
        <v>40453817.802984856</v>
      </c>
      <c r="D324" s="147"/>
    </row>
    <row r="325" spans="1:4">
      <c r="A325" s="152">
        <v>32300</v>
      </c>
      <c r="B325" s="153">
        <v>58894735.063093297</v>
      </c>
      <c r="C325" s="153">
        <v>40461995.509931132</v>
      </c>
      <c r="D325" s="147"/>
    </row>
    <row r="326" spans="1:4">
      <c r="A326" s="152">
        <v>32400</v>
      </c>
      <c r="B326" s="153">
        <v>58941668.803835943</v>
      </c>
      <c r="C326" s="153">
        <v>40470125.986138172</v>
      </c>
      <c r="D326" s="147"/>
    </row>
    <row r="327" spans="1:4">
      <c r="A327" s="152">
        <v>32500</v>
      </c>
      <c r="B327" s="153">
        <v>58988292.229036435</v>
      </c>
      <c r="C327" s="153">
        <v>40478209.640453495</v>
      </c>
      <c r="D327" s="147"/>
    </row>
    <row r="328" spans="1:4">
      <c r="A328" s="152">
        <v>32600</v>
      </c>
      <c r="B328" s="153">
        <v>59034608.221342318</v>
      </c>
      <c r="C328" s="153">
        <v>40486246.876988061</v>
      </c>
      <c r="D328" s="147"/>
    </row>
    <row r="329" spans="1:4">
      <c r="A329" s="152">
        <v>32700</v>
      </c>
      <c r="B329" s="153">
        <v>59080619.6332381</v>
      </c>
      <c r="C329" s="153">
        <v>40494238.095184691</v>
      </c>
      <c r="D329" s="147"/>
    </row>
    <row r="330" spans="1:4">
      <c r="A330" s="152">
        <v>32800</v>
      </c>
      <c r="B330" s="153">
        <v>59126329.287361175</v>
      </c>
      <c r="C330" s="153">
        <v>40502183.689886719</v>
      </c>
      <c r="D330" s="147"/>
    </row>
    <row r="331" spans="1:4">
      <c r="A331" s="152">
        <v>32900</v>
      </c>
      <c r="B331" s="153">
        <v>59171739.97681392</v>
      </c>
      <c r="C331" s="153">
        <v>40510084.051405989</v>
      </c>
      <c r="D331" s="147"/>
    </row>
    <row r="332" spans="1:4">
      <c r="A332" s="152">
        <v>33000</v>
      </c>
      <c r="B332" s="153">
        <v>59216854.465470806</v>
      </c>
      <c r="C332" s="153">
        <v>40517939.565587021</v>
      </c>
      <c r="D332" s="147"/>
    </row>
    <row r="333" spans="1:4">
      <c r="A333" s="152">
        <v>33100</v>
      </c>
      <c r="B333" s="153">
        <v>59261675.48828622</v>
      </c>
      <c r="C333" s="153">
        <v>40525750.613873228</v>
      </c>
      <c r="D333" s="147"/>
    </row>
    <row r="334" spans="1:4">
      <c r="A334" s="152">
        <v>33200</v>
      </c>
      <c r="B334" s="153">
        <v>59306205.75159733</v>
      </c>
      <c r="C334" s="153">
        <v>40533517.57336954</v>
      </c>
      <c r="D334" s="147"/>
    </row>
    <row r="335" spans="1:4">
      <c r="A335" s="152">
        <v>33300</v>
      </c>
      <c r="B335" s="153">
        <v>59350447.93342378</v>
      </c>
      <c r="C335" s="153">
        <v>40541240.816904992</v>
      </c>
      <c r="D335" s="147"/>
    </row>
    <row r="336" spans="1:4">
      <c r="A336" s="152">
        <v>33400</v>
      </c>
      <c r="B336" s="153">
        <v>59394404.683766335</v>
      </c>
      <c r="C336" s="153">
        <v>40548920.713094361</v>
      </c>
      <c r="D336" s="147"/>
    </row>
    <row r="337" spans="1:4">
      <c r="A337" s="152">
        <v>33500</v>
      </c>
      <c r="B337" s="153">
        <v>59438078.624901935</v>
      </c>
      <c r="C337" s="153">
        <v>40556557.626398504</v>
      </c>
      <c r="D337" s="147"/>
    </row>
    <row r="338" spans="1:4">
      <c r="A338" s="152">
        <v>33600</v>
      </c>
      <c r="B338" s="153">
        <v>59481472.35167516</v>
      </c>
      <c r="C338" s="153">
        <v>40564151.917182751</v>
      </c>
      <c r="D338" s="147"/>
    </row>
    <row r="339" spans="1:4">
      <c r="A339" s="152">
        <v>33700</v>
      </c>
      <c r="B339" s="153">
        <v>59524588.431788146</v>
      </c>
      <c r="C339" s="153">
        <v>40571703.941775344</v>
      </c>
      <c r="D339" s="147"/>
    </row>
    <row r="340" spans="1:4">
      <c r="A340" s="152">
        <v>33800</v>
      </c>
      <c r="B340" s="153">
        <v>59567429.40608719</v>
      </c>
      <c r="C340" s="153">
        <v>40579214.052525453</v>
      </c>
      <c r="D340" s="147"/>
    </row>
    <row r="341" spans="1:4">
      <c r="A341" s="152">
        <v>33900</v>
      </c>
      <c r="B341" s="153">
        <v>59609997.78884688</v>
      </c>
      <c r="C341" s="153">
        <v>40586682.59785746</v>
      </c>
      <c r="D341" s="147"/>
    </row>
    <row r="342" spans="1:4">
      <c r="A342" s="152">
        <v>34000</v>
      </c>
      <c r="B342" s="153">
        <v>59652296.068051577</v>
      </c>
      <c r="C342" s="153">
        <v>40594109.922327898</v>
      </c>
      <c r="D342" s="147"/>
    </row>
    <row r="343" spans="1:4">
      <c r="A343" s="152">
        <v>34100</v>
      </c>
      <c r="B343" s="153">
        <v>59694326.705673516</v>
      </c>
      <c r="C343" s="153">
        <v>40601496.366679005</v>
      </c>
      <c r="D343" s="147"/>
    </row>
    <row r="344" spans="1:4">
      <c r="A344" s="152">
        <v>34200</v>
      </c>
      <c r="B344" s="153">
        <v>59736092.13795016</v>
      </c>
      <c r="C344" s="153">
        <v>40608842.267890923</v>
      </c>
      <c r="D344" s="147"/>
    </row>
    <row r="345" spans="1:4">
      <c r="A345" s="152">
        <v>34300</v>
      </c>
      <c r="B345" s="153">
        <v>59777594.775655553</v>
      </c>
      <c r="C345" s="153">
        <v>40616147.959236175</v>
      </c>
      <c r="D345" s="147"/>
    </row>
    <row r="346" spans="1:4">
      <c r="A346" s="152">
        <v>34400</v>
      </c>
      <c r="B346" s="153">
        <v>59818837.004372865</v>
      </c>
      <c r="C346" s="153">
        <v>40623413.770329289</v>
      </c>
      <c r="D346" s="147"/>
    </row>
    <row r="347" spans="1:4">
      <c r="A347" s="152">
        <v>34500</v>
      </c>
      <c r="B347" s="153">
        <v>59859821.184760973</v>
      </c>
      <c r="C347" s="153">
        <v>40630640.027178094</v>
      </c>
      <c r="D347" s="147"/>
    </row>
    <row r="348" spans="1:4">
      <c r="A348" s="152">
        <v>34600</v>
      </c>
      <c r="B348" s="153">
        <v>59900549.652821794</v>
      </c>
      <c r="C348" s="153">
        <v>40637827.052233525</v>
      </c>
      <c r="D348" s="147"/>
    </row>
    <row r="349" spans="1:4">
      <c r="A349" s="152">
        <v>34700</v>
      </c>
      <c r="B349" s="153">
        <v>59941024.72016155</v>
      </c>
      <c r="C349" s="153">
        <v>40644975.164438315</v>
      </c>
      <c r="D349" s="147"/>
    </row>
    <row r="350" spans="1:4">
      <c r="A350" s="152">
        <v>34800</v>
      </c>
      <c r="B350" s="153">
        <v>59981248.674251907</v>
      </c>
      <c r="C350" s="153">
        <v>40652084.679274842</v>
      </c>
      <c r="D350" s="147"/>
    </row>
    <row r="351" spans="1:4">
      <c r="A351" s="152">
        <v>34900</v>
      </c>
      <c r="B351" s="153">
        <v>60021223.778687403</v>
      </c>
      <c r="C351" s="153">
        <v>40659155.90881291</v>
      </c>
      <c r="D351" s="147"/>
    </row>
    <row r="352" spans="1:4">
      <c r="A352" s="152">
        <v>35000</v>
      </c>
      <c r="B352" s="153">
        <v>60060952.273441337</v>
      </c>
      <c r="C352" s="153">
        <v>40666189.161756121</v>
      </c>
      <c r="D352" s="147"/>
    </row>
    <row r="353" spans="1:4">
      <c r="A353" s="152">
        <v>35100</v>
      </c>
      <c r="B353" s="153">
        <v>60100436.375118092</v>
      </c>
      <c r="C353" s="153">
        <v>40673184.743487202</v>
      </c>
      <c r="D353" s="147"/>
    </row>
    <row r="354" spans="1:4">
      <c r="A354" s="152">
        <v>35200</v>
      </c>
      <c r="B354" s="153">
        <v>60139678.277203485</v>
      </c>
      <c r="C354" s="153">
        <v>40680142.956112482</v>
      </c>
      <c r="D354" s="147"/>
    </row>
    <row r="355" spans="1:4">
      <c r="A355" s="152">
        <v>35300</v>
      </c>
      <c r="B355" s="153">
        <v>60178680.150312603</v>
      </c>
      <c r="C355" s="153">
        <v>40687064.098508067</v>
      </c>
      <c r="D355" s="147"/>
    </row>
    <row r="356" spans="1:4">
      <c r="A356" s="152">
        <v>35400</v>
      </c>
      <c r="B356" s="153">
        <v>60217444.142435089</v>
      </c>
      <c r="C356" s="153">
        <v>40693948.46636074</v>
      </c>
      <c r="D356" s="147"/>
    </row>
    <row r="357" spans="1:4">
      <c r="A357" s="152">
        <v>35500</v>
      </c>
      <c r="B357" s="153">
        <v>60255972.379177921</v>
      </c>
      <c r="C357" s="153">
        <v>40700796.352212675</v>
      </c>
      <c r="D357" s="147"/>
    </row>
    <row r="358" spans="1:4">
      <c r="A358" s="152">
        <v>35600</v>
      </c>
      <c r="B358" s="153">
        <v>60294266.964006059</v>
      </c>
      <c r="C358" s="153">
        <v>40707608.045502298</v>
      </c>
      <c r="D358" s="147"/>
    </row>
    <row r="359" spans="1:4">
      <c r="A359" s="152">
        <v>35700</v>
      </c>
      <c r="B359" s="153">
        <v>60332329.978480726</v>
      </c>
      <c r="C359" s="153">
        <v>40714383.832606561</v>
      </c>
      <c r="D359" s="147"/>
    </row>
    <row r="360" spans="1:4">
      <c r="A360" s="152">
        <v>35800</v>
      </c>
      <c r="B360" s="153">
        <v>60370163.482494019</v>
      </c>
      <c r="C360" s="153">
        <v>40721123.996880665</v>
      </c>
      <c r="D360" s="147"/>
    </row>
    <row r="361" spans="1:4">
      <c r="A361" s="152">
        <v>35900</v>
      </c>
      <c r="B361" s="153">
        <v>60407769.514504224</v>
      </c>
      <c r="C361" s="153">
        <v>40727828.818699032</v>
      </c>
      <c r="D361" s="147"/>
    </row>
    <row r="362" spans="1:4">
      <c r="A362" s="152">
        <v>36000</v>
      </c>
      <c r="B362" s="153">
        <v>60445150.091763817</v>
      </c>
      <c r="C362" s="153">
        <v>40734498.575494103</v>
      </c>
      <c r="D362" s="147"/>
    </row>
    <row r="363" spans="1:4">
      <c r="A363" s="152">
        <v>36100</v>
      </c>
      <c r="B363" s="153">
        <v>60482307.210551091</v>
      </c>
      <c r="C363" s="153">
        <v>40741133.541795075</v>
      </c>
      <c r="D363" s="147"/>
    </row>
    <row r="364" spans="1:4">
      <c r="A364" s="152">
        <v>36200</v>
      </c>
      <c r="B364" s="153">
        <v>60519242.846394151</v>
      </c>
      <c r="C364" s="153">
        <v>40747733.989266902</v>
      </c>
      <c r="D364" s="147"/>
    </row>
    <row r="365" spans="1:4">
      <c r="A365" s="152">
        <v>36300</v>
      </c>
      <c r="B365" s="153">
        <v>60555958.954296321</v>
      </c>
      <c r="C365" s="153">
        <v>40754300.186745979</v>
      </c>
      <c r="D365" s="147"/>
    </row>
    <row r="366" spans="1:4">
      <c r="A366" s="152">
        <v>36400</v>
      </c>
      <c r="B366" s="153">
        <v>60592457.468956955</v>
      </c>
      <c r="C366" s="153">
        <v>40760832.400279835</v>
      </c>
      <c r="D366" s="147"/>
    </row>
    <row r="367" spans="1:4">
      <c r="A367" s="152">
        <v>36500</v>
      </c>
      <c r="B367" s="153">
        <v>60628740.304990873</v>
      </c>
      <c r="C367" s="153">
        <v>40767330.893159978</v>
      </c>
      <c r="D367" s="147"/>
    </row>
    <row r="368" spans="1:4">
      <c r="A368" s="152">
        <v>36600</v>
      </c>
      <c r="B368" s="153">
        <v>60664809.357146703</v>
      </c>
      <c r="C368" s="153">
        <v>40773795.925961427</v>
      </c>
      <c r="D368" s="147"/>
    </row>
    <row r="369" spans="1:4">
      <c r="A369" s="152">
        <v>36700</v>
      </c>
      <c r="B369" s="153">
        <v>60700666.500520058</v>
      </c>
      <c r="C369" s="153">
        <v>40780227.756574504</v>
      </c>
      <c r="D369" s="147"/>
    </row>
    <row r="370" spans="1:4">
      <c r="A370" s="152">
        <v>36800</v>
      </c>
      <c r="B370" s="153">
        <v>60736313.59076751</v>
      </c>
      <c r="C370" s="153">
        <v>40786626.640241772</v>
      </c>
      <c r="D370" s="147"/>
    </row>
    <row r="371" spans="1:4">
      <c r="A371" s="152">
        <v>36900</v>
      </c>
      <c r="B371" s="153">
        <v>60771752.464316629</v>
      </c>
      <c r="C371" s="153">
        <v>40792992.829591699</v>
      </c>
      <c r="D371" s="147"/>
    </row>
    <row r="372" spans="1:4">
      <c r="A372" s="152">
        <v>37000</v>
      </c>
      <c r="B372" s="153">
        <v>60806984.938574694</v>
      </c>
      <c r="C372" s="153">
        <v>40799326.57467135</v>
      </c>
      <c r="D372" s="147"/>
    </row>
    <row r="373" spans="1:4">
      <c r="A373" s="152">
        <v>37100</v>
      </c>
      <c r="B373" s="153">
        <v>60842012.812133968</v>
      </c>
      <c r="C373" s="153">
        <v>40805628.122979879</v>
      </c>
      <c r="D373" s="147"/>
    </row>
    <row r="374" spans="1:4">
      <c r="A374" s="152">
        <v>37200</v>
      </c>
      <c r="B374" s="153">
        <v>60876837.864977583</v>
      </c>
      <c r="C374" s="153">
        <v>40811897.719502009</v>
      </c>
      <c r="D374" s="147"/>
    </row>
    <row r="375" spans="1:4">
      <c r="A375" s="152">
        <v>37300</v>
      </c>
      <c r="B375" s="153">
        <v>60911461.858679436</v>
      </c>
      <c r="C375" s="153">
        <v>40818135.606738247</v>
      </c>
      <c r="D375" s="147"/>
    </row>
    <row r="376" spans="1:4">
      <c r="A376" s="152">
        <v>37400</v>
      </c>
      <c r="B376" s="153">
        <v>60945886.536605351</v>
      </c>
      <c r="C376" s="153">
        <v>40824342.024738431</v>
      </c>
      <c r="D376" s="147"/>
    </row>
    <row r="377" spans="1:4">
      <c r="A377" s="152">
        <v>37500</v>
      </c>
      <c r="B377" s="153">
        <v>60980113.624110371</v>
      </c>
      <c r="C377" s="153">
        <v>40830517.211131223</v>
      </c>
      <c r="D377" s="147"/>
    </row>
    <row r="378" spans="1:4">
      <c r="A378" s="152">
        <v>37600</v>
      </c>
      <c r="B378" s="153">
        <v>61014144.828734204</v>
      </c>
      <c r="C378" s="153">
        <v>40836661.401155002</v>
      </c>
      <c r="D378" s="147"/>
    </row>
    <row r="379" spans="1:4">
      <c r="A379" s="152">
        <v>37700</v>
      </c>
      <c r="B379" s="153">
        <v>61047981.840395615</v>
      </c>
      <c r="C379" s="153">
        <v>40842774.827688567</v>
      </c>
      <c r="D379" s="147"/>
    </row>
    <row r="380" spans="1:4">
      <c r="A380" s="152">
        <v>37800</v>
      </c>
      <c r="B380" s="153">
        <v>61081626.33158312</v>
      </c>
      <c r="C380" s="153">
        <v>40848857.721280709</v>
      </c>
      <c r="D380" s="147"/>
    </row>
    <row r="381" spans="1:4">
      <c r="A381" s="152">
        <v>37900</v>
      </c>
      <c r="B381" s="153">
        <v>61115079.957545549</v>
      </c>
      <c r="C381" s="153">
        <v>40854910.310178526</v>
      </c>
      <c r="D381" s="147"/>
    </row>
    <row r="382" spans="1:4">
      <c r="A382" s="152">
        <v>38000</v>
      </c>
      <c r="B382" s="153">
        <v>61148344.356478736</v>
      </c>
      <c r="C382" s="153">
        <v>40860932.820357345</v>
      </c>
      <c r="D382" s="147"/>
    </row>
    <row r="383" spans="1:4">
      <c r="A383" s="152">
        <v>38100</v>
      </c>
      <c r="B383" s="153">
        <v>61181421.149711594</v>
      </c>
      <c r="C383" s="153">
        <v>40866925.475548148</v>
      </c>
      <c r="D383" s="147"/>
    </row>
    <row r="384" spans="1:4">
      <c r="A384" s="152">
        <v>38200</v>
      </c>
      <c r="B384" s="153">
        <v>61214311.941889852</v>
      </c>
      <c r="C384" s="153">
        <v>40872888.49726598</v>
      </c>
      <c r="D384" s="147"/>
    </row>
    <row r="385" spans="1:4">
      <c r="A385" s="152">
        <v>38300</v>
      </c>
      <c r="B385" s="153">
        <v>61247018.321157381</v>
      </c>
      <c r="C385" s="153">
        <v>40878822.104836836</v>
      </c>
      <c r="D385" s="147"/>
    </row>
    <row r="386" spans="1:4">
      <c r="A386" s="152">
        <v>38400</v>
      </c>
      <c r="B386" s="153">
        <v>61279541.859336376</v>
      </c>
      <c r="C386" s="153">
        <v>40884726.515425973</v>
      </c>
      <c r="D386" s="147"/>
    </row>
    <row r="387" spans="1:4">
      <c r="A387" s="152">
        <v>38500</v>
      </c>
      <c r="B387" s="153">
        <v>61311884.112104878</v>
      </c>
      <c r="C387" s="153">
        <v>40890601.944063053</v>
      </c>
      <c r="D387" s="147"/>
    </row>
    <row r="388" spans="1:4">
      <c r="A388" s="152">
        <v>38600</v>
      </c>
      <c r="B388" s="153">
        <v>61344046.619173542</v>
      </c>
      <c r="C388" s="153">
        <v>40896448.603669107</v>
      </c>
      <c r="D388" s="147"/>
    </row>
    <row r="389" spans="1:4">
      <c r="A389" s="152">
        <v>38700</v>
      </c>
      <c r="B389" s="153">
        <v>61376030.904458568</v>
      </c>
      <c r="C389" s="153">
        <v>40902266.705082901</v>
      </c>
      <c r="D389" s="147"/>
    </row>
    <row r="390" spans="1:4">
      <c r="A390" s="152">
        <v>38800</v>
      </c>
      <c r="B390" s="153">
        <v>61407838.476255052</v>
      </c>
      <c r="C390" s="153">
        <v>40908056.457085475</v>
      </c>
      <c r="D390" s="147"/>
    </row>
    <row r="391" spans="1:4">
      <c r="A391" s="152">
        <v>38900</v>
      </c>
      <c r="B391" s="153">
        <v>61439470.82740669</v>
      </c>
      <c r="C391" s="153">
        <v>40913818.066425733</v>
      </c>
      <c r="D391" s="147"/>
    </row>
    <row r="392" spans="1:4">
      <c r="A392" s="152">
        <v>39000</v>
      </c>
      <c r="B392" s="153">
        <v>61470929.435474791</v>
      </c>
      <c r="C392" s="153">
        <v>40919551.737845354</v>
      </c>
      <c r="D392" s="147"/>
    </row>
    <row r="393" spans="1:4">
      <c r="A393" s="152">
        <v>39100</v>
      </c>
      <c r="B393" s="153">
        <v>61502215.762904786</v>
      </c>
      <c r="C393" s="153">
        <v>40925257.674102947</v>
      </c>
      <c r="D393" s="147"/>
    </row>
    <row r="394" spans="1:4">
      <c r="A394" s="152">
        <v>39200</v>
      </c>
      <c r="B394" s="153">
        <v>61533331.257191211</v>
      </c>
      <c r="C394" s="153">
        <v>40930936.075997956</v>
      </c>
      <c r="D394" s="147"/>
    </row>
    <row r="395" spans="1:4">
      <c r="A395" s="152">
        <v>39300</v>
      </c>
      <c r="B395" s="153">
        <v>61564277.351041868</v>
      </c>
      <c r="C395" s="153">
        <v>40936587.142394334</v>
      </c>
      <c r="D395" s="147"/>
    </row>
    <row r="396" spans="1:4">
      <c r="A396" s="152">
        <v>39400</v>
      </c>
      <c r="B396" s="153">
        <v>61595055.462537892</v>
      </c>
      <c r="C396" s="153">
        <v>40942211.070244215</v>
      </c>
      <c r="D396" s="147"/>
    </row>
    <row r="397" spans="1:4">
      <c r="A397" s="152">
        <v>39500</v>
      </c>
      <c r="B397" s="153">
        <v>61625666.995293908</v>
      </c>
      <c r="C397" s="153">
        <v>40947808.05461099</v>
      </c>
      <c r="D397" s="147"/>
    </row>
    <row r="398" spans="1:4">
      <c r="A398" s="152">
        <v>39600</v>
      </c>
      <c r="B398" s="153">
        <v>61656113.338617213</v>
      </c>
      <c r="C398" s="153">
        <v>40953378.288690865</v>
      </c>
      <c r="D398" s="147"/>
    </row>
    <row r="399" spans="1:4">
      <c r="A399" s="152">
        <v>39700</v>
      </c>
      <c r="B399" s="153">
        <v>61686395.867663056</v>
      </c>
      <c r="C399" s="153">
        <v>40958921.963836685</v>
      </c>
      <c r="D399" s="147"/>
    </row>
    <row r="400" spans="1:4">
      <c r="A400" s="152">
        <v>39800</v>
      </c>
      <c r="B400" s="153">
        <v>61716515.94358848</v>
      </c>
      <c r="C400" s="153">
        <v>40964439.269579068</v>
      </c>
      <c r="D400" s="147"/>
    </row>
    <row r="401" spans="1:4">
      <c r="A401" s="152">
        <v>39900</v>
      </c>
      <c r="B401" s="153">
        <v>61746474.913707547</v>
      </c>
      <c r="C401" s="153">
        <v>40969930.393647961</v>
      </c>
      <c r="D401" s="147"/>
    </row>
    <row r="402" spans="1:4">
      <c r="A402" s="152">
        <v>40000</v>
      </c>
      <c r="B402" s="153">
        <v>61776274.111640744</v>
      </c>
      <c r="C402" s="153">
        <v>40975395.521994464</v>
      </c>
      <c r="D402" s="147"/>
    </row>
    <row r="403" spans="1:4">
      <c r="A403" s="152">
        <v>40100</v>
      </c>
      <c r="B403" s="153">
        <v>61805914.857464664</v>
      </c>
      <c r="C403" s="153">
        <v>40980834.838812038</v>
      </c>
      <c r="D403" s="147"/>
    </row>
    <row r="404" spans="1:4">
      <c r="A404" s="152">
        <v>40200</v>
      </c>
      <c r="B404" s="153">
        <v>61835398.457861811</v>
      </c>
      <c r="C404" s="153">
        <v>40986248.526556633</v>
      </c>
      <c r="D404" s="147"/>
    </row>
    <row r="405" spans="1:4">
      <c r="A405" s="152">
        <v>40300</v>
      </c>
      <c r="B405" s="153">
        <v>61864726.206265226</v>
      </c>
      <c r="C405" s="153">
        <v>40991636.765967682</v>
      </c>
      <c r="D405" s="147"/>
    </row>
    <row r="406" spans="1:4">
      <c r="A406" s="152">
        <v>40400</v>
      </c>
      <c r="B406" s="153">
        <v>61893899.383004099</v>
      </c>
      <c r="C406" s="153">
        <v>40996999.736088112</v>
      </c>
      <c r="D406" s="147"/>
    </row>
    <row r="407" spans="1:4">
      <c r="A407" s="152">
        <v>40500</v>
      </c>
      <c r="B407" s="153">
        <v>61922919.255446814</v>
      </c>
      <c r="C407" s="153">
        <v>41002337.614284009</v>
      </c>
      <c r="D407" s="147"/>
    </row>
    <row r="408" spans="1:4">
      <c r="A408" s="152">
        <v>40600</v>
      </c>
      <c r="B408" s="153">
        <v>61951787.078142866</v>
      </c>
      <c r="C408" s="153">
        <v>41007650.576264933</v>
      </c>
      <c r="D408" s="147"/>
    </row>
    <row r="409" spans="1:4">
      <c r="A409" s="152">
        <v>40700</v>
      </c>
      <c r="B409" s="153">
        <v>61980504.092962921</v>
      </c>
      <c r="C409" s="153">
        <v>41012938.796102427</v>
      </c>
      <c r="D409" s="147"/>
    </row>
    <row r="410" spans="1:4">
      <c r="A410" s="152">
        <v>40800</v>
      </c>
      <c r="B410" s="153">
        <v>62009071.529237725</v>
      </c>
      <c r="C410" s="153">
        <v>41018202.446249768</v>
      </c>
      <c r="D410" s="147"/>
    </row>
    <row r="411" spans="1:4">
      <c r="A411" s="152">
        <v>40900</v>
      </c>
      <c r="B411" s="153">
        <v>62037490.603894845</v>
      </c>
      <c r="C411" s="153">
        <v>41023441.697559781</v>
      </c>
      <c r="D411" s="147"/>
    </row>
    <row r="412" spans="1:4">
      <c r="A412" s="152">
        <v>41000</v>
      </c>
      <c r="B412" s="153">
        <v>62065762.521594144</v>
      </c>
      <c r="C412" s="153">
        <v>41028656.719305165</v>
      </c>
      <c r="D412" s="147"/>
    </row>
    <row r="413" spans="1:4">
      <c r="A413" s="152">
        <v>41100</v>
      </c>
      <c r="B413" s="153">
        <v>62093888.474862754</v>
      </c>
      <c r="C413" s="153">
        <v>41033847.679194711</v>
      </c>
      <c r="D413" s="147"/>
    </row>
    <row r="414" spans="1:4">
      <c r="A414" s="152">
        <v>41200</v>
      </c>
      <c r="B414" s="153">
        <v>62121869.644226231</v>
      </c>
      <c r="C414" s="153">
        <v>41039014.743392669</v>
      </c>
      <c r="D414" s="147"/>
    </row>
    <row r="415" spans="1:4">
      <c r="A415" s="152">
        <v>41300</v>
      </c>
      <c r="B415" s="153">
        <v>62149707.198342107</v>
      </c>
      <c r="C415" s="153">
        <v>41044158.076535881</v>
      </c>
      <c r="D415" s="147"/>
    </row>
    <row r="416" spans="1:4">
      <c r="A416" s="152">
        <v>41400</v>
      </c>
      <c r="B416" s="153">
        <v>62177402.294126883</v>
      </c>
      <c r="C416" s="153">
        <v>41049277.841752462</v>
      </c>
      <c r="D416" s="147"/>
    </row>
    <row r="417" spans="1:4">
      <c r="A417" s="152">
        <v>41500</v>
      </c>
      <c r="B417" s="153">
        <v>62204956.076887056</v>
      </c>
      <c r="C417" s="153">
        <v>41054374.200676821</v>
      </c>
      <c r="D417" s="147"/>
    </row>
    <row r="418" spans="1:4">
      <c r="A418" s="152">
        <v>41600</v>
      </c>
      <c r="B418" s="153">
        <v>62232369.680444084</v>
      </c>
      <c r="C418" s="153">
        <v>41059447.313469276</v>
      </c>
      <c r="D418" s="147"/>
    </row>
    <row r="419" spans="1:4">
      <c r="A419" s="152">
        <v>41700</v>
      </c>
      <c r="B419" s="153">
        <v>62259644.227260597</v>
      </c>
      <c r="C419" s="153">
        <v>41064497.338831216</v>
      </c>
      <c r="D419" s="147"/>
    </row>
    <row r="420" spans="1:4">
      <c r="A420" s="152">
        <v>41800</v>
      </c>
      <c r="B420" s="153">
        <v>62286780.828564771</v>
      </c>
      <c r="C420" s="153">
        <v>41069524.434021816</v>
      </c>
      <c r="D420" s="147"/>
    </row>
    <row r="421" spans="1:4">
      <c r="A421" s="152">
        <v>41900</v>
      </c>
      <c r="B421" s="153">
        <v>62313780.584473103</v>
      </c>
      <c r="C421" s="153">
        <v>41074528.754875414</v>
      </c>
      <c r="D421" s="147"/>
    </row>
    <row r="422" spans="1:4">
      <c r="A422" s="152">
        <v>42000</v>
      </c>
      <c r="B422" s="153">
        <v>62340644.584111653</v>
      </c>
      <c r="C422" s="153">
        <v>41079510.455816247</v>
      </c>
      <c r="D422" s="147"/>
    </row>
    <row r="423" spans="1:4">
      <c r="A423" s="152">
        <v>42100</v>
      </c>
      <c r="B423" s="153">
        <v>62367373.905736335</v>
      </c>
      <c r="C423" s="153">
        <v>41084469.689876087</v>
      </c>
      <c r="D423" s="147"/>
    </row>
    <row r="424" spans="1:4">
      <c r="A424" s="152">
        <v>42200</v>
      </c>
      <c r="B424" s="153">
        <v>62393969.61685092</v>
      </c>
      <c r="C424" s="153">
        <v>41089406.60870789</v>
      </c>
      <c r="D424" s="147"/>
    </row>
    <row r="425" spans="1:4">
      <c r="A425" s="152">
        <v>42300</v>
      </c>
      <c r="B425" s="153">
        <v>62420432.774325661</v>
      </c>
      <c r="C425" s="153">
        <v>41094321.362602845</v>
      </c>
      <c r="D425" s="147"/>
    </row>
    <row r="426" spans="1:4">
      <c r="A426" s="152">
        <v>42400</v>
      </c>
      <c r="B426" s="153">
        <v>62446764.424513251</v>
      </c>
      <c r="C426" s="153">
        <v>41099214.100505315</v>
      </c>
      <c r="D426" s="147"/>
    </row>
    <row r="427" spans="1:4">
      <c r="A427" s="152">
        <v>42500</v>
      </c>
      <c r="B427" s="153">
        <v>62472965.603362404</v>
      </c>
      <c r="C427" s="153">
        <v>41104084.97002703</v>
      </c>
      <c r="D427" s="147"/>
    </row>
    <row r="428" spans="1:4">
      <c r="A428" s="152">
        <v>42600</v>
      </c>
      <c r="B428" s="153">
        <v>62499037.336533487</v>
      </c>
      <c r="C428" s="153">
        <v>41108934.1174637</v>
      </c>
      <c r="D428" s="147"/>
    </row>
    <row r="429" spans="1:4">
      <c r="A429" s="152">
        <v>42700</v>
      </c>
      <c r="B429" s="153">
        <v>62524980.639509276</v>
      </c>
      <c r="C429" s="153">
        <v>41113761.687808149</v>
      </c>
      <c r="D429" s="147"/>
    </row>
    <row r="430" spans="1:4">
      <c r="A430" s="152">
        <v>42800</v>
      </c>
      <c r="B430" s="153">
        <v>62550796.517706499</v>
      </c>
      <c r="C430" s="153">
        <v>41118567.824764997</v>
      </c>
      <c r="D430" s="147"/>
    </row>
    <row r="431" spans="1:4">
      <c r="A431" s="152">
        <v>42900</v>
      </c>
      <c r="B431" s="153">
        <v>62576485.966586187</v>
      </c>
      <c r="C431" s="153">
        <v>41123352.670765564</v>
      </c>
      <c r="D431" s="147"/>
    </row>
    <row r="432" spans="1:4">
      <c r="A432" s="152">
        <v>43000</v>
      </c>
      <c r="B432" s="153">
        <v>62602049.971761987</v>
      </c>
      <c r="C432" s="153">
        <v>41128116.366981514</v>
      </c>
      <c r="D432" s="147"/>
    </row>
    <row r="433" spans="1:4">
      <c r="A433" s="152">
        <v>43100</v>
      </c>
      <c r="B433" s="153">
        <v>62627489.509106852</v>
      </c>
      <c r="C433" s="153">
        <v>41132859.053339228</v>
      </c>
      <c r="D433" s="147"/>
    </row>
    <row r="434" spans="1:4">
      <c r="A434" s="152">
        <v>43200</v>
      </c>
      <c r="B434" s="153">
        <v>62652805.544860698</v>
      </c>
      <c r="C434" s="153">
        <v>41137580.868532844</v>
      </c>
      <c r="D434" s="147"/>
    </row>
    <row r="435" spans="1:4">
      <c r="A435" s="152">
        <v>43300</v>
      </c>
      <c r="B435" s="153">
        <v>62677999.035734795</v>
      </c>
      <c r="C435" s="153">
        <v>41142281.950038224</v>
      </c>
      <c r="D435" s="147"/>
    </row>
    <row r="436" spans="1:4">
      <c r="A436" s="152">
        <v>43400</v>
      </c>
      <c r="B436" s="153">
        <v>62703070.929015353</v>
      </c>
      <c r="C436" s="153">
        <v>41146962.434126116</v>
      </c>
      <c r="D436" s="147"/>
    </row>
    <row r="437" spans="1:4">
      <c r="A437" s="152">
        <v>43500</v>
      </c>
      <c r="B437" s="153">
        <v>62728022.162666909</v>
      </c>
      <c r="C437" s="153">
        <v>41151622.455875508</v>
      </c>
      <c r="D437" s="147"/>
    </row>
    <row r="438" spans="1:4">
      <c r="A438" s="152">
        <v>43600</v>
      </c>
      <c r="B438" s="153">
        <v>62752853.665432885</v>
      </c>
      <c r="C438" s="153">
        <v>41156262.149187014</v>
      </c>
      <c r="D438" s="147"/>
    </row>
    <row r="439" spans="1:4">
      <c r="A439" s="152">
        <v>43700</v>
      </c>
      <c r="B439" s="153">
        <v>62777566.356938012</v>
      </c>
      <c r="C439" s="153">
        <v>41160881.646794446</v>
      </c>
      <c r="D439" s="147"/>
    </row>
    <row r="440" spans="1:4">
      <c r="A440" s="152">
        <v>43800</v>
      </c>
      <c r="B440" s="153">
        <v>62802161.147784777</v>
      </c>
      <c r="C440" s="153">
        <v>41165481.080279194</v>
      </c>
      <c r="D440" s="147"/>
    </row>
    <row r="441" spans="1:4">
      <c r="A441" s="152">
        <v>43900</v>
      </c>
      <c r="B441" s="153">
        <v>62826638.9396552</v>
      </c>
      <c r="C441" s="153">
        <v>41170060.580080986</v>
      </c>
      <c r="D441" s="147"/>
    </row>
    <row r="442" spans="1:4">
      <c r="A442" s="152">
        <v>44000</v>
      </c>
      <c r="B442" s="153">
        <v>62851000.625404313</v>
      </c>
      <c r="C442" s="153">
        <v>41174620.275511898</v>
      </c>
      <c r="D442" s="147"/>
    </row>
    <row r="443" spans="1:4">
      <c r="A443" s="152">
        <v>44100</v>
      </c>
      <c r="B443" s="153">
        <v>62875247.089159042</v>
      </c>
      <c r="C443" s="153">
        <v>41179160.29476741</v>
      </c>
      <c r="D443" s="147"/>
    </row>
    <row r="444" spans="1:4">
      <c r="A444" s="152">
        <v>44200</v>
      </c>
      <c r="B444" s="153">
        <v>62899379.206412286</v>
      </c>
      <c r="C444" s="153">
        <v>41183680.764938369</v>
      </c>
      <c r="D444" s="147"/>
    </row>
    <row r="445" spans="1:4">
      <c r="A445" s="152">
        <v>44300</v>
      </c>
      <c r="B445" s="153">
        <v>62923397.844115853</v>
      </c>
      <c r="C445" s="153">
        <v>41188181.812024258</v>
      </c>
      <c r="D445" s="147"/>
    </row>
    <row r="446" spans="1:4">
      <c r="A446" s="152">
        <v>44400</v>
      </c>
      <c r="B446" s="153">
        <v>62947303.860774703</v>
      </c>
      <c r="C446" s="153">
        <v>41192663.560942657</v>
      </c>
      <c r="D446" s="147"/>
    </row>
    <row r="447" spans="1:4">
      <c r="A447" s="152">
        <v>44500</v>
      </c>
      <c r="B447" s="153">
        <v>62971098.106538601</v>
      </c>
      <c r="C447" s="153">
        <v>41197126.135543376</v>
      </c>
      <c r="D447" s="147"/>
    </row>
    <row r="448" spans="1:4">
      <c r="A448" s="152">
        <v>44600</v>
      </c>
      <c r="B448" s="153">
        <v>62994781.423291892</v>
      </c>
      <c r="C448" s="153">
        <v>41201569.658617608</v>
      </c>
      <c r="D448" s="147"/>
    </row>
    <row r="449" spans="1:4">
      <c r="A449" s="152">
        <v>44700</v>
      </c>
      <c r="B449" s="153">
        <v>63018354.644744754</v>
      </c>
      <c r="C449" s="153">
        <v>41205994.251910515</v>
      </c>
      <c r="D449" s="147"/>
    </row>
    <row r="450" spans="1:4">
      <c r="A450" s="152">
        <v>44800</v>
      </c>
      <c r="B450" s="153">
        <v>63041818.59652058</v>
      </c>
      <c r="C450" s="153">
        <v>41210400.036131829</v>
      </c>
      <c r="D450" s="147"/>
    </row>
    <row r="451" spans="1:4">
      <c r="A451" s="152">
        <v>44900</v>
      </c>
      <c r="B451" s="153">
        <v>63065174.096244618</v>
      </c>
      <c r="C451" s="153">
        <v>41214787.130967215</v>
      </c>
      <c r="D451" s="147"/>
    </row>
    <row r="452" spans="1:4">
      <c r="A452" s="152">
        <v>45000</v>
      </c>
      <c r="B452" s="153">
        <v>63088421.95363079</v>
      </c>
      <c r="C452" s="153">
        <v>41219155.655089207</v>
      </c>
      <c r="D452" s="147"/>
    </row>
    <row r="453" spans="1:4">
      <c r="A453" s="152">
        <v>45100</v>
      </c>
      <c r="B453" s="153">
        <v>63111562.970567115</v>
      </c>
      <c r="C453" s="153">
        <v>41223505.726166815</v>
      </c>
      <c r="D453" s="147"/>
    </row>
    <row r="454" spans="1:4">
      <c r="A454" s="152">
        <v>45200</v>
      </c>
      <c r="B454" s="153">
        <v>63134597.941201113</v>
      </c>
      <c r="C454" s="153">
        <v>41227837.460877761</v>
      </c>
      <c r="D454" s="147"/>
    </row>
    <row r="455" spans="1:4">
      <c r="A455" s="152">
        <v>45300</v>
      </c>
      <c r="B455" s="153">
        <v>63157527.652023181</v>
      </c>
      <c r="C455" s="153">
        <v>41232150.974917203</v>
      </c>
      <c r="D455" s="147"/>
    </row>
    <row r="456" spans="1:4">
      <c r="A456" s="152">
        <v>45400</v>
      </c>
      <c r="B456" s="153">
        <v>63180352.881949693</v>
      </c>
      <c r="C456" s="153">
        <v>41236446.383009858</v>
      </c>
      <c r="D456" s="147"/>
    </row>
    <row r="457" spans="1:4">
      <c r="A457" s="152">
        <v>45500</v>
      </c>
      <c r="B457" s="153">
        <v>63203074.402405269</v>
      </c>
      <c r="C457" s="153">
        <v>41240723.798918344</v>
      </c>
      <c r="D457" s="147"/>
    </row>
    <row r="458" spans="1:4">
      <c r="A458" s="152">
        <v>45600</v>
      </c>
      <c r="B458" s="153">
        <v>63225692.977404125</v>
      </c>
      <c r="C458" s="153">
        <v>41244983.335454583</v>
      </c>
      <c r="D458" s="147"/>
    </row>
    <row r="459" spans="1:4">
      <c r="A459" s="152">
        <v>45700</v>
      </c>
      <c r="B459" s="153">
        <v>63248209.363629326</v>
      </c>
      <c r="C459" s="153">
        <v>41249225.104489364</v>
      </c>
      <c r="D459" s="147"/>
    </row>
    <row r="460" spans="1:4">
      <c r="A460" s="152">
        <v>45800</v>
      </c>
      <c r="B460" s="153">
        <v>63270624.31051331</v>
      </c>
      <c r="C460" s="153">
        <v>41253449.216961898</v>
      </c>
      <c r="D460" s="147"/>
    </row>
    <row r="461" spans="1:4">
      <c r="A461" s="152">
        <v>45900</v>
      </c>
      <c r="B461" s="153">
        <v>63292938.560315937</v>
      </c>
      <c r="C461" s="153">
        <v>41257655.782889225</v>
      </c>
      <c r="D461" s="147"/>
    </row>
    <row r="462" spans="1:4">
      <c r="A462" s="152">
        <v>46000</v>
      </c>
      <c r="B462" s="153">
        <v>63315152.848200947</v>
      </c>
      <c r="C462" s="153">
        <v>41261844.911376871</v>
      </c>
      <c r="D462" s="147"/>
    </row>
    <row r="463" spans="1:4">
      <c r="A463" s="152">
        <v>46100</v>
      </c>
      <c r="B463" s="153">
        <v>63337267.902314246</v>
      </c>
      <c r="C463" s="153">
        <v>41266016.710627213</v>
      </c>
      <c r="D463" s="147"/>
    </row>
    <row r="464" spans="1:4">
      <c r="A464" s="152">
        <v>46200</v>
      </c>
      <c r="B464" s="153">
        <v>63359284.443858877</v>
      </c>
      <c r="C464" s="153">
        <v>41270171.28794919</v>
      </c>
      <c r="D464" s="147"/>
    </row>
    <row r="465" spans="1:4">
      <c r="A465" s="152">
        <v>46300</v>
      </c>
      <c r="B465" s="153">
        <v>63381203.187170371</v>
      </c>
      <c r="C465" s="153">
        <v>41274308.749767482</v>
      </c>
      <c r="D465" s="147"/>
    </row>
    <row r="466" spans="1:4">
      <c r="A466" s="152">
        <v>46400</v>
      </c>
      <c r="B466" s="153">
        <v>63403024.839790262</v>
      </c>
      <c r="C466" s="153">
        <v>41278429.201631688</v>
      </c>
      <c r="D466" s="147"/>
    </row>
    <row r="467" spans="1:4">
      <c r="A467" s="152">
        <v>46500</v>
      </c>
      <c r="B467" s="153">
        <v>63424750.102539688</v>
      </c>
      <c r="C467" s="153">
        <v>41282532.748225518</v>
      </c>
      <c r="D467" s="147"/>
    </row>
    <row r="468" spans="1:4">
      <c r="A468" s="152">
        <v>46600</v>
      </c>
      <c r="B468" s="153">
        <v>63446379.66959203</v>
      </c>
      <c r="C468" s="153">
        <v>41286619.493374519</v>
      </c>
      <c r="D468" s="147"/>
    </row>
    <row r="469" spans="1:4">
      <c r="A469" s="152">
        <v>46700</v>
      </c>
      <c r="B469" s="153">
        <v>63467914.22854434</v>
      </c>
      <c r="C469" s="153">
        <v>41290689.540056594</v>
      </c>
      <c r="D469" s="147"/>
    </row>
    <row r="470" spans="1:4">
      <c r="A470" s="152">
        <v>46800</v>
      </c>
      <c r="B470" s="153">
        <v>63489354.460488714</v>
      </c>
      <c r="C470" s="153">
        <v>41294742.990409479</v>
      </c>
      <c r="D470" s="147"/>
    </row>
    <row r="471" spans="1:4">
      <c r="A471" s="152">
        <v>46900</v>
      </c>
      <c r="B471" s="153">
        <v>63510701.040081009</v>
      </c>
      <c r="C471" s="153">
        <v>41298779.945739202</v>
      </c>
      <c r="D471" s="147"/>
    </row>
    <row r="472" spans="1:4">
      <c r="A472" s="152">
        <v>47000</v>
      </c>
      <c r="B472" s="153">
        <v>63531954.635611653</v>
      </c>
      <c r="C472" s="153">
        <v>41302800.506529778</v>
      </c>
      <c r="D472" s="147"/>
    </row>
    <row r="473" spans="1:4">
      <c r="A473" s="152">
        <v>47100</v>
      </c>
      <c r="B473" s="153">
        <v>63553115.909073152</v>
      </c>
      <c r="C473" s="153">
        <v>41306804.772449553</v>
      </c>
      <c r="D473" s="147"/>
    </row>
    <row r="474" spans="1:4">
      <c r="A474" s="152">
        <v>47200</v>
      </c>
      <c r="B474" s="153">
        <v>63574185.516228318</v>
      </c>
      <c r="C474" s="153">
        <v>41310792.842361674</v>
      </c>
      <c r="D474" s="147"/>
    </row>
    <row r="475" spans="1:4">
      <c r="A475" s="152">
        <v>47300</v>
      </c>
      <c r="B475" s="153">
        <v>63595164.10667631</v>
      </c>
      <c r="C475" s="153">
        <v>41314764.814329892</v>
      </c>
      <c r="D475" s="147"/>
    </row>
    <row r="476" spans="1:4">
      <c r="A476" s="152">
        <v>47400</v>
      </c>
      <c r="B476" s="153">
        <v>63616052.323919855</v>
      </c>
      <c r="C476" s="153">
        <v>41318720.785628721</v>
      </c>
      <c r="D476" s="147"/>
    </row>
    <row r="477" spans="1:4">
      <c r="A477" s="152">
        <v>47500</v>
      </c>
      <c r="B477" s="153">
        <v>63636850.805430755</v>
      </c>
      <c r="C477" s="153">
        <v>41322660.852750674</v>
      </c>
      <c r="D477" s="147"/>
    </row>
    <row r="478" spans="1:4">
      <c r="A478" s="152">
        <v>47600</v>
      </c>
      <c r="B478" s="153">
        <v>63657560.182713196</v>
      </c>
      <c r="C478" s="153">
        <v>41326585.111412756</v>
      </c>
      <c r="D478" s="147"/>
    </row>
    <row r="479" spans="1:4">
      <c r="A479" s="152">
        <v>47700</v>
      </c>
      <c r="B479" s="153">
        <v>63678181.081369385</v>
      </c>
      <c r="C479" s="153">
        <v>41330493.656566836</v>
      </c>
      <c r="D479" s="147"/>
    </row>
    <row r="480" spans="1:4">
      <c r="A480" s="152">
        <v>47800</v>
      </c>
      <c r="B480" s="153">
        <v>63698714.121161908</v>
      </c>
      <c r="C480" s="153">
        <v>41334386.58240439</v>
      </c>
      <c r="D480" s="147"/>
    </row>
    <row r="481" spans="1:4">
      <c r="A481" s="152">
        <v>47900</v>
      </c>
      <c r="B481" s="153">
        <v>63719159.916076131</v>
      </c>
      <c r="C481" s="153">
        <v>41338263.982366771</v>
      </c>
      <c r="D481" s="147"/>
    </row>
    <row r="482" spans="1:4">
      <c r="A482" s="152">
        <v>48000</v>
      </c>
      <c r="B482" s="153">
        <v>63739519.074382104</v>
      </c>
      <c r="C482" s="153">
        <v>41342125.949150987</v>
      </c>
      <c r="D482" s="147"/>
    </row>
    <row r="483" spans="1:4">
      <c r="A483" s="152">
        <v>48100</v>
      </c>
      <c r="B483" s="153">
        <v>63759792.198697142</v>
      </c>
      <c r="C483" s="153">
        <v>41345972.574717328</v>
      </c>
      <c r="D483" s="147"/>
    </row>
    <row r="484" spans="1:4">
      <c r="A484" s="152">
        <v>48200</v>
      </c>
      <c r="B484" s="153">
        <v>63779979.886043727</v>
      </c>
      <c r="C484" s="153">
        <v>41349803.950296946</v>
      </c>
      <c r="D484" s="147"/>
    </row>
    <row r="485" spans="1:4">
      <c r="A485" s="152">
        <v>48300</v>
      </c>
      <c r="B485" s="153">
        <v>63800082.727910936</v>
      </c>
      <c r="C485" s="153">
        <v>41353620.166399106</v>
      </c>
      <c r="D485" s="147"/>
    </row>
    <row r="486" spans="1:4">
      <c r="A486" s="152">
        <v>48400</v>
      </c>
      <c r="B486" s="153">
        <v>63820101.310313635</v>
      </c>
      <c r="C486" s="153">
        <v>41357421.312818728</v>
      </c>
      <c r="D486" s="147"/>
    </row>
    <row r="487" spans="1:4">
      <c r="A487" s="152">
        <v>48500</v>
      </c>
      <c r="B487" s="153">
        <v>63840036.21385023</v>
      </c>
      <c r="C487" s="153">
        <v>41361207.478642009</v>
      </c>
      <c r="D487" s="147"/>
    </row>
    <row r="488" spans="1:4">
      <c r="A488" s="152">
        <v>48600</v>
      </c>
      <c r="B488" s="153">
        <v>63859888.013760589</v>
      </c>
      <c r="C488" s="153">
        <v>41364978.752254941</v>
      </c>
      <c r="D488" s="147"/>
    </row>
    <row r="489" spans="1:4">
      <c r="A489" s="152">
        <v>48700</v>
      </c>
      <c r="B489" s="153">
        <v>63879657.279983021</v>
      </c>
      <c r="C489" s="153">
        <v>41368735.221349493</v>
      </c>
      <c r="D489" s="147"/>
    </row>
    <row r="490" spans="1:4">
      <c r="A490" s="152">
        <v>48800</v>
      </c>
      <c r="B490" s="153">
        <v>63899344.577211425</v>
      </c>
      <c r="C490" s="153">
        <v>41372476.972929984</v>
      </c>
      <c r="D490" s="147"/>
    </row>
    <row r="491" spans="1:4">
      <c r="A491" s="152">
        <v>48900</v>
      </c>
      <c r="B491" s="153">
        <v>63918950.464950733</v>
      </c>
      <c r="C491" s="153">
        <v>41376204.093321063</v>
      </c>
      <c r="D491" s="147"/>
    </row>
    <row r="492" spans="1:4">
      <c r="A492" s="152">
        <v>49000</v>
      </c>
      <c r="B492" s="153">
        <v>63938475.497571118</v>
      </c>
      <c r="C492" s="153">
        <v>41379916.668172777</v>
      </c>
      <c r="D492" s="147"/>
    </row>
    <row r="493" spans="1:4">
      <c r="A493" s="152">
        <v>49100</v>
      </c>
      <c r="B493" s="153">
        <v>63957920.224364825</v>
      </c>
      <c r="C493" s="153">
        <v>41383614.78246861</v>
      </c>
      <c r="D493" s="147"/>
    </row>
    <row r="494" spans="1:4">
      <c r="A494" s="152">
        <v>49200</v>
      </c>
      <c r="B494" s="153">
        <v>63977285.189597733</v>
      </c>
      <c r="C494" s="153">
        <v>41387298.520530663</v>
      </c>
      <c r="D494" s="147"/>
    </row>
    <row r="495" spans="1:4">
      <c r="A495" s="152">
        <v>49300</v>
      </c>
      <c r="B495" s="153">
        <v>63996570.932564564</v>
      </c>
      <c r="C495" s="153">
        <v>41390967.966027386</v>
      </c>
      <c r="D495" s="147"/>
    </row>
    <row r="496" spans="1:4">
      <c r="A496" s="152">
        <v>49400</v>
      </c>
      <c r="B496" s="153">
        <v>64015777.987640165</v>
      </c>
      <c r="C496" s="153">
        <v>41394623.201978587</v>
      </c>
      <c r="D496" s="147"/>
    </row>
    <row r="497" spans="1:4">
      <c r="A497" s="152">
        <v>49500</v>
      </c>
      <c r="B497" s="153">
        <v>64034906.884333439</v>
      </c>
      <c r="C497" s="153">
        <v>41398264.310762741</v>
      </c>
      <c r="D497" s="147"/>
    </row>
    <row r="498" spans="1:4">
      <c r="A498" s="152">
        <v>49600</v>
      </c>
      <c r="B498" s="153">
        <v>64053958.14733655</v>
      </c>
      <c r="C498" s="153">
        <v>41401891.374122538</v>
      </c>
      <c r="D498" s="147"/>
    </row>
    <row r="499" spans="1:4">
      <c r="A499" s="152">
        <v>49700</v>
      </c>
      <c r="B499" s="153">
        <v>64072932.296578184</v>
      </c>
      <c r="C499" s="153">
        <v>41405504.473171234</v>
      </c>
      <c r="D499" s="147"/>
    </row>
    <row r="500" spans="1:4">
      <c r="A500" s="152">
        <v>49800</v>
      </c>
      <c r="B500" s="153">
        <v>64091829.847273253</v>
      </c>
      <c r="C500" s="153">
        <v>41409103.688398756</v>
      </c>
      <c r="D500" s="147"/>
    </row>
    <row r="501" spans="1:4">
      <c r="A501" s="152">
        <v>49900</v>
      </c>
      <c r="B501" s="153">
        <v>64110651.309971191</v>
      </c>
      <c r="C501" s="153">
        <v>41412689.099677667</v>
      </c>
      <c r="D501" s="147"/>
    </row>
    <row r="502" spans="1:4">
      <c r="A502" s="152">
        <v>50000</v>
      </c>
      <c r="B502" s="153">
        <v>64129397.190608054</v>
      </c>
      <c r="C502" s="153">
        <v>41416260.78626918</v>
      </c>
      <c r="D502" s="147"/>
    </row>
    <row r="503" spans="1:4">
      <c r="A503" s="152">
        <v>50100</v>
      </c>
      <c r="B503" s="153">
        <v>64148067.990553148</v>
      </c>
      <c r="C503" s="153">
        <v>41419818.826827839</v>
      </c>
      <c r="D503" s="147"/>
    </row>
    <row r="504" spans="1:4">
      <c r="A504" s="152">
        <v>50200</v>
      </c>
      <c r="B504" s="153">
        <v>64166664.206657432</v>
      </c>
      <c r="C504" s="153">
        <v>41423363.299409986</v>
      </c>
      <c r="D504" s="147"/>
    </row>
    <row r="505" spans="1:4">
      <c r="A505" s="152">
        <v>50300</v>
      </c>
      <c r="B505" s="153">
        <v>64185186.331302494</v>
      </c>
      <c r="C505" s="153">
        <v>41426894.281476431</v>
      </c>
      <c r="D505" s="147"/>
    </row>
    <row r="506" spans="1:4">
      <c r="A506" s="152">
        <v>50400</v>
      </c>
      <c r="B506" s="153">
        <v>64203634.852445714</v>
      </c>
      <c r="C506" s="153">
        <v>41430411.849899955</v>
      </c>
      <c r="D506" s="147"/>
    </row>
    <row r="507" spans="1:4">
      <c r="A507" s="152">
        <v>50500</v>
      </c>
      <c r="B507" s="153">
        <v>64222010.253668651</v>
      </c>
      <c r="C507" s="153">
        <v>41433916.080970339</v>
      </c>
      <c r="D507" s="147"/>
    </row>
    <row r="508" spans="1:4">
      <c r="A508" s="152">
        <v>50600</v>
      </c>
      <c r="B508" s="153">
        <v>64240313.014221914</v>
      </c>
      <c r="C508" s="153">
        <v>41437407.050399832</v>
      </c>
      <c r="D508" s="147"/>
    </row>
    <row r="509" spans="1:4">
      <c r="A509" s="152">
        <v>50700</v>
      </c>
      <c r="B509" s="153">
        <v>64258543.609071419</v>
      </c>
      <c r="C509" s="153">
        <v>41440884.833329022</v>
      </c>
      <c r="D509" s="147"/>
    </row>
    <row r="510" spans="1:4">
      <c r="A510" s="152">
        <v>50800</v>
      </c>
      <c r="B510" s="153">
        <v>64276702.508942649</v>
      </c>
      <c r="C510" s="153">
        <v>41444349.504331328</v>
      </c>
      <c r="D510" s="147"/>
    </row>
    <row r="511" spans="1:4">
      <c r="A511" s="152">
        <v>50900</v>
      </c>
      <c r="B511" s="153">
        <v>64294790.180365995</v>
      </c>
      <c r="C511" s="153">
        <v>41447801.137419023</v>
      </c>
      <c r="D511" s="147"/>
    </row>
    <row r="512" spans="1:4">
      <c r="A512" s="152">
        <v>51000</v>
      </c>
      <c r="B512" s="153">
        <v>64312807.085720003</v>
      </c>
      <c r="C512" s="153">
        <v>41451239.806049101</v>
      </c>
      <c r="D512" s="147"/>
    </row>
    <row r="513" spans="1:4">
      <c r="A513" s="152">
        <v>51100</v>
      </c>
      <c r="B513" s="153">
        <v>64330753.683274984</v>
      </c>
      <c r="C513" s="153">
        <v>41454665.583127148</v>
      </c>
      <c r="D513" s="147"/>
    </row>
    <row r="514" spans="1:4">
      <c r="A514" s="152">
        <v>51200</v>
      </c>
      <c r="B514" s="153">
        <v>64348630.427237481</v>
      </c>
      <c r="C514" s="153">
        <v>41458078.541012749</v>
      </c>
      <c r="D514" s="147"/>
    </row>
    <row r="515" spans="1:4">
      <c r="A515" s="152">
        <v>51300</v>
      </c>
      <c r="B515" s="153">
        <v>64366437.767790556</v>
      </c>
      <c r="C515" s="153">
        <v>41461478.751525834</v>
      </c>
      <c r="D515" s="147"/>
    </row>
    <row r="516" spans="1:4">
      <c r="A516" s="152">
        <v>51400</v>
      </c>
      <c r="B516" s="153">
        <v>64384176.151137374</v>
      </c>
      <c r="C516" s="153">
        <v>41464866.285950035</v>
      </c>
      <c r="D516" s="147"/>
    </row>
    <row r="517" spans="1:4">
      <c r="A517" s="152">
        <v>51500</v>
      </c>
      <c r="B517" s="153">
        <v>64401846.019542053</v>
      </c>
      <c r="C517" s="153">
        <v>41468241.215039365</v>
      </c>
      <c r="D517" s="147"/>
    </row>
    <row r="518" spans="1:4">
      <c r="A518" s="152">
        <v>51600</v>
      </c>
      <c r="B518" s="153">
        <v>64419447.811371729</v>
      </c>
      <c r="C518" s="153">
        <v>41471603.609021187</v>
      </c>
      <c r="D518" s="147"/>
    </row>
    <row r="519" spans="1:4">
      <c r="A519" s="152">
        <v>51700</v>
      </c>
      <c r="B519" s="153">
        <v>64436981.961135447</v>
      </c>
      <c r="C519" s="153">
        <v>41474953.537603132</v>
      </c>
      <c r="D519" s="147"/>
    </row>
    <row r="520" spans="1:4">
      <c r="A520" s="152">
        <v>51800</v>
      </c>
      <c r="B520" s="153">
        <v>64454448.899526745</v>
      </c>
      <c r="C520" s="153">
        <v>41478291.069976412</v>
      </c>
      <c r="D520" s="147"/>
    </row>
    <row r="521" spans="1:4">
      <c r="A521" s="152">
        <v>51900</v>
      </c>
      <c r="B521" s="153">
        <v>64471849.05346176</v>
      </c>
      <c r="C521" s="153">
        <v>41481616.274821065</v>
      </c>
      <c r="D521" s="147"/>
    </row>
    <row r="522" spans="1:4">
      <c r="A522" s="152">
        <v>52000</v>
      </c>
      <c r="B522" s="153">
        <v>64489182.846118279</v>
      </c>
      <c r="C522" s="153">
        <v>41484929.220310584</v>
      </c>
      <c r="D522" s="147"/>
    </row>
    <row r="523" spans="1:4">
      <c r="A523" s="152">
        <v>52100</v>
      </c>
      <c r="B523" s="153">
        <v>64506450.696976021</v>
      </c>
      <c r="C523" s="153">
        <v>41488229.974117361</v>
      </c>
      <c r="D523" s="147"/>
    </row>
    <row r="524" spans="1:4">
      <c r="A524" s="152">
        <v>52200</v>
      </c>
      <c r="B524" s="153">
        <v>64523653.021854319</v>
      </c>
      <c r="C524" s="153">
        <v>41491518.60341569</v>
      </c>
      <c r="D524" s="147"/>
    </row>
    <row r="525" spans="1:4">
      <c r="A525" s="152">
        <v>52300</v>
      </c>
      <c r="B525" s="153">
        <v>64540790.232949585</v>
      </c>
      <c r="C525" s="153">
        <v>41494795.174888223</v>
      </c>
      <c r="D525" s="147"/>
    </row>
    <row r="526" spans="1:4">
      <c r="A526" s="152">
        <v>52400</v>
      </c>
      <c r="B526" s="153">
        <v>64557862.738873601</v>
      </c>
      <c r="C526" s="153">
        <v>41498059.754729152</v>
      </c>
      <c r="D526" s="147"/>
    </row>
    <row r="527" spans="1:4">
      <c r="A527" s="152">
        <v>52500</v>
      </c>
      <c r="B527" s="153">
        <v>64574870.94469063</v>
      </c>
      <c r="C527" s="153">
        <v>41501312.408648439</v>
      </c>
      <c r="D527" s="147"/>
    </row>
    <row r="528" spans="1:4">
      <c r="A528" s="152">
        <v>52600</v>
      </c>
      <c r="B528" s="153">
        <v>64591815.251953937</v>
      </c>
      <c r="C528" s="153">
        <v>41504553.201877654</v>
      </c>
      <c r="D528" s="147"/>
    </row>
    <row r="529" spans="1:4">
      <c r="A529" s="152">
        <v>52700</v>
      </c>
      <c r="B529" s="153">
        <v>64608696.05874218</v>
      </c>
      <c r="C529" s="153">
        <v>41507782.199172974</v>
      </c>
      <c r="D529" s="147"/>
    </row>
    <row r="530" spans="1:4">
      <c r="A530" s="152">
        <v>52800</v>
      </c>
      <c r="B530" s="153">
        <v>64625513.759694837</v>
      </c>
      <c r="C530" s="153">
        <v>41510999.464820601</v>
      </c>
      <c r="D530" s="147"/>
    </row>
    <row r="531" spans="1:4">
      <c r="A531" s="152">
        <v>52900</v>
      </c>
      <c r="B531" s="153">
        <v>64642268.746048823</v>
      </c>
      <c r="C531" s="153">
        <v>41514205.062639654</v>
      </c>
      <c r="D531" s="147"/>
    </row>
    <row r="532" spans="1:4">
      <c r="A532" s="152">
        <v>53000</v>
      </c>
      <c r="B532" s="153">
        <v>64658961.405672878</v>
      </c>
      <c r="C532" s="153">
        <v>41517399.055987798</v>
      </c>
      <c r="D532" s="147"/>
    </row>
    <row r="533" spans="1:4">
      <c r="A533" s="152">
        <v>53100</v>
      </c>
      <c r="B533" s="153">
        <v>64675592.123101674</v>
      </c>
      <c r="C533" s="153">
        <v>41520581.507764533</v>
      </c>
      <c r="D533" s="147"/>
    </row>
    <row r="534" spans="1:4">
      <c r="A534" s="152">
        <v>53200</v>
      </c>
      <c r="B534" s="153">
        <v>64692161.279571421</v>
      </c>
      <c r="C534" s="153">
        <v>41523752.480415925</v>
      </c>
      <c r="D534" s="147"/>
    </row>
    <row r="535" spans="1:4">
      <c r="A535" s="152">
        <v>53300</v>
      </c>
      <c r="B535" s="153">
        <v>64708669.253053494</v>
      </c>
      <c r="C535" s="153">
        <v>41526912.035937786</v>
      </c>
      <c r="D535" s="147"/>
    </row>
    <row r="536" spans="1:4">
      <c r="A536" s="152">
        <v>53400</v>
      </c>
      <c r="B536" s="153">
        <v>64725116.418286763</v>
      </c>
      <c r="C536" s="153">
        <v>41530060.235880852</v>
      </c>
      <c r="D536" s="147"/>
    </row>
    <row r="537" spans="1:4">
      <c r="A537" s="152">
        <v>53500</v>
      </c>
      <c r="B537" s="153">
        <v>64741503.146812871</v>
      </c>
      <c r="C537" s="153">
        <v>41533197.141353913</v>
      </c>
      <c r="D537" s="147"/>
    </row>
    <row r="538" spans="1:4">
      <c r="A538" s="152">
        <v>53600</v>
      </c>
      <c r="B538" s="153">
        <v>64757829.807007037</v>
      </c>
      <c r="C538" s="153">
        <v>41536322.813028082</v>
      </c>
      <c r="D538" s="147"/>
    </row>
    <row r="539" spans="1:4">
      <c r="A539" s="152">
        <v>53700</v>
      </c>
      <c r="B539" s="153">
        <v>64774096.764111713</v>
      </c>
      <c r="C539" s="153">
        <v>41539437.311141111</v>
      </c>
      <c r="D539" s="147"/>
    </row>
    <row r="540" spans="1:4">
      <c r="A540" s="152">
        <v>53800</v>
      </c>
      <c r="B540" s="153">
        <v>64790304.380268738</v>
      </c>
      <c r="C540" s="153">
        <v>41542540.695499986</v>
      </c>
      <c r="D540" s="147"/>
    </row>
    <row r="541" spans="1:4">
      <c r="A541" s="152">
        <v>53900</v>
      </c>
      <c r="B541" s="153">
        <v>64806453.014549747</v>
      </c>
      <c r="C541" s="153">
        <v>41545633.025486447</v>
      </c>
      <c r="D541" s="147"/>
    </row>
    <row r="542" spans="1:4">
      <c r="A542" s="152">
        <v>54000</v>
      </c>
      <c r="B542" s="153">
        <v>64822543.022989497</v>
      </c>
      <c r="C542" s="153">
        <v>41548714.360059522</v>
      </c>
      <c r="D542" s="147"/>
    </row>
    <row r="543" spans="1:4">
      <c r="A543" s="152">
        <v>54100</v>
      </c>
      <c r="B543" s="153">
        <v>64838574.758615382</v>
      </c>
      <c r="C543" s="153">
        <v>41551784.757760048</v>
      </c>
      <c r="D543" s="147"/>
    </row>
    <row r="544" spans="1:4">
      <c r="A544" s="152">
        <v>54200</v>
      </c>
      <c r="B544" s="153">
        <v>64854548.571478218</v>
      </c>
      <c r="C544" s="153">
        <v>41554844.276713751</v>
      </c>
      <c r="D544" s="147"/>
    </row>
    <row r="545" spans="1:4">
      <c r="A545" s="152">
        <v>54300</v>
      </c>
      <c r="B545" s="153">
        <v>64870464.808684193</v>
      </c>
      <c r="C545" s="153">
        <v>41557892.974634737</v>
      </c>
      <c r="D545" s="147"/>
    </row>
    <row r="546" spans="1:4">
      <c r="A546" s="152">
        <v>54400</v>
      </c>
      <c r="B546" s="153">
        <v>64886323.814422064</v>
      </c>
      <c r="C546" s="153">
        <v>41560930.908830732</v>
      </c>
      <c r="D546" s="147"/>
    </row>
    <row r="547" spans="1:4">
      <c r="A547" s="152">
        <v>54500</v>
      </c>
      <c r="B547" s="153">
        <v>64902125.929995291</v>
      </c>
      <c r="C547" s="153">
        <v>41563958.136204489</v>
      </c>
      <c r="D547" s="147"/>
    </row>
    <row r="548" spans="1:4">
      <c r="A548" s="152">
        <v>54600</v>
      </c>
      <c r="B548" s="153">
        <v>64917871.493850879</v>
      </c>
      <c r="C548" s="153">
        <v>41566974.713258743</v>
      </c>
      <c r="D548" s="147"/>
    </row>
    <row r="549" spans="1:4">
      <c r="A549" s="152">
        <v>54700</v>
      </c>
      <c r="B549" s="153">
        <v>64933560.841607049</v>
      </c>
      <c r="C549" s="153">
        <v>41569980.696099572</v>
      </c>
      <c r="D549" s="147"/>
    </row>
    <row r="550" spans="1:4">
      <c r="A550" s="152">
        <v>54800</v>
      </c>
      <c r="B550" s="153">
        <v>64949194.306082994</v>
      </c>
      <c r="C550" s="153">
        <v>41572976.140439093</v>
      </c>
      <c r="D550" s="147"/>
    </row>
    <row r="551" spans="1:4">
      <c r="A551" s="152">
        <v>54900</v>
      </c>
      <c r="B551" s="153">
        <v>64964772.217327856</v>
      </c>
      <c r="C551" s="153">
        <v>41575961.101600237</v>
      </c>
      <c r="D551" s="147"/>
    </row>
    <row r="552" spans="1:4">
      <c r="A552" s="152">
        <v>55000</v>
      </c>
      <c r="B552" s="153">
        <v>64980294.902647093</v>
      </c>
      <c r="C552" s="153">
        <v>41578935.634518646</v>
      </c>
      <c r="D552" s="147"/>
    </row>
    <row r="553" spans="1:4">
      <c r="A553" s="152">
        <v>55100</v>
      </c>
      <c r="B553" s="153">
        <v>64995762.686631612</v>
      </c>
      <c r="C553" s="153">
        <v>41581899.793747351</v>
      </c>
      <c r="D553" s="147"/>
    </row>
    <row r="554" spans="1:4">
      <c r="A554" s="152">
        <v>55200</v>
      </c>
      <c r="B554" s="153">
        <v>65011175.891184799</v>
      </c>
      <c r="C554" s="153">
        <v>41584853.633458823</v>
      </c>
      <c r="D554" s="147"/>
    </row>
    <row r="555" spans="1:4">
      <c r="A555" s="152">
        <v>55300</v>
      </c>
      <c r="B555" s="153">
        <v>65026534.835549176</v>
      </c>
      <c r="C555" s="153">
        <v>41587797.207449779</v>
      </c>
      <c r="D555" s="147"/>
    </row>
    <row r="556" spans="1:4">
      <c r="A556" s="152">
        <v>55400</v>
      </c>
      <c r="B556" s="153">
        <v>65041839.836333767</v>
      </c>
      <c r="C556" s="153">
        <v>41590730.569143571</v>
      </c>
      <c r="D556" s="147"/>
    </row>
    <row r="557" spans="1:4">
      <c r="A557" s="152">
        <v>55500</v>
      </c>
      <c r="B557" s="153">
        <v>65057091.207540363</v>
      </c>
      <c r="C557" s="153">
        <v>41593653.771592617</v>
      </c>
      <c r="D557" s="147"/>
    </row>
    <row r="558" spans="1:4">
      <c r="A558" s="152">
        <v>55600</v>
      </c>
      <c r="B558" s="153">
        <v>65072289.260590121</v>
      </c>
      <c r="C558" s="153">
        <v>41596566.867483616</v>
      </c>
      <c r="D558" s="147"/>
    </row>
    <row r="559" spans="1:4">
      <c r="A559" s="152">
        <v>55700</v>
      </c>
      <c r="B559" s="153">
        <v>65087434.304348655</v>
      </c>
      <c r="C559" s="153">
        <v>41599469.909139082</v>
      </c>
      <c r="D559" s="147"/>
    </row>
    <row r="560" spans="1:4">
      <c r="A560" s="152">
        <v>55800</v>
      </c>
      <c r="B560" s="153">
        <v>65102526.645152986</v>
      </c>
      <c r="C560" s="153">
        <v>41602362.948520601</v>
      </c>
      <c r="D560" s="147"/>
    </row>
    <row r="561" spans="1:4">
      <c r="A561" s="152">
        <v>55900</v>
      </c>
      <c r="B561" s="153">
        <v>65117566.586835615</v>
      </c>
      <c r="C561" s="153">
        <v>41605246.037233412</v>
      </c>
      <c r="D561" s="147"/>
    </row>
    <row r="562" spans="1:4">
      <c r="A562" s="152">
        <v>56000</v>
      </c>
      <c r="B562" s="153">
        <v>65132554.430750392</v>
      </c>
      <c r="C562" s="153">
        <v>41608119.226526812</v>
      </c>
      <c r="D562" s="147"/>
    </row>
    <row r="563" spans="1:4">
      <c r="A563" s="152">
        <v>56100</v>
      </c>
      <c r="B563" s="153">
        <v>65147490.47579661</v>
      </c>
      <c r="C563" s="153">
        <v>41610982.567300119</v>
      </c>
      <c r="D563" s="147"/>
    </row>
    <row r="564" spans="1:4">
      <c r="A564" s="152">
        <v>56200</v>
      </c>
      <c r="B564" s="153">
        <v>65162375.01844459</v>
      </c>
      <c r="C564" s="153">
        <v>41613836.110103846</v>
      </c>
      <c r="D564" s="147"/>
    </row>
    <row r="565" spans="1:4">
      <c r="A565" s="152">
        <v>56300</v>
      </c>
      <c r="B565" s="153">
        <v>65177208.352759004</v>
      </c>
      <c r="C565" s="153">
        <v>41616679.905142955</v>
      </c>
      <c r="D565" s="147"/>
    </row>
    <row r="566" spans="1:4">
      <c r="A566" s="152">
        <v>56400</v>
      </c>
      <c r="B566" s="153">
        <v>65191990.770423785</v>
      </c>
      <c r="C566" s="153">
        <v>41619514.002280153</v>
      </c>
      <c r="D566" s="147"/>
    </row>
    <row r="567" spans="1:4">
      <c r="A567" s="152">
        <v>56500</v>
      </c>
      <c r="B567" s="153">
        <v>65206722.560764164</v>
      </c>
      <c r="C567" s="153">
        <v>41622338.451038353</v>
      </c>
      <c r="D567" s="147"/>
    </row>
    <row r="568" spans="1:4">
      <c r="A568" s="152">
        <v>56600</v>
      </c>
      <c r="B568" s="153">
        <v>65221404.010772198</v>
      </c>
      <c r="C568" s="153">
        <v>41625153.300604679</v>
      </c>
      <c r="D568" s="147"/>
    </row>
    <row r="569" spans="1:4">
      <c r="A569" s="152">
        <v>56700</v>
      </c>
      <c r="B569" s="153">
        <v>65236035.405128174</v>
      </c>
      <c r="C569" s="153">
        <v>41627958.599831469</v>
      </c>
      <c r="D569" s="147"/>
    </row>
    <row r="570" spans="1:4">
      <c r="A570" s="152">
        <v>56800</v>
      </c>
      <c r="B570" s="153">
        <v>65250617.026225902</v>
      </c>
      <c r="C570" s="153">
        <v>41630754.397240661</v>
      </c>
      <c r="D570" s="147"/>
    </row>
    <row r="571" spans="1:4">
      <c r="A571" s="152">
        <v>56900</v>
      </c>
      <c r="B571" s="153">
        <v>65265149.15419212</v>
      </c>
      <c r="C571" s="153">
        <v>41633540.741026148</v>
      </c>
      <c r="D571" s="147"/>
    </row>
    <row r="572" spans="1:4">
      <c r="A572" s="152">
        <v>57000</v>
      </c>
      <c r="B572" s="153">
        <v>65279632.066911541</v>
      </c>
      <c r="C572" s="153">
        <v>41636317.679056212</v>
      </c>
      <c r="D572" s="147"/>
    </row>
    <row r="573" spans="1:4">
      <c r="A573" s="152">
        <v>57100</v>
      </c>
      <c r="B573" s="153">
        <v>65294066.040048346</v>
      </c>
      <c r="C573" s="153">
        <v>41639085.258876376</v>
      </c>
      <c r="D573" s="147"/>
    </row>
    <row r="574" spans="1:4">
      <c r="A574" s="152">
        <v>57200</v>
      </c>
      <c r="B574" s="153">
        <v>65308451.347067997</v>
      </c>
      <c r="C574" s="153">
        <v>41641843.527712457</v>
      </c>
      <c r="D574" s="147"/>
    </row>
    <row r="575" spans="1:4">
      <c r="A575" s="152">
        <v>57300</v>
      </c>
      <c r="B575" s="153">
        <v>65322788.25925827</v>
      </c>
      <c r="C575" s="153">
        <v>41644592.532473572</v>
      </c>
      <c r="D575" s="147"/>
    </row>
    <row r="576" spans="1:4">
      <c r="A576" s="152">
        <v>57400</v>
      </c>
      <c r="B576" s="153">
        <v>65337077.045752361</v>
      </c>
      <c r="C576" s="153">
        <v>41647332.31975282</v>
      </c>
      <c r="D576" s="147"/>
    </row>
    <row r="577" spans="1:4">
      <c r="A577" s="152">
        <v>57500</v>
      </c>
      <c r="B577" s="153">
        <v>65351317.973548859</v>
      </c>
      <c r="C577" s="153">
        <v>41650062.935833171</v>
      </c>
      <c r="D577" s="147"/>
    </row>
    <row r="578" spans="1:4">
      <c r="A578" s="152">
        <v>57600</v>
      </c>
      <c r="B578" s="153">
        <v>65365511.30753243</v>
      </c>
      <c r="C578" s="153">
        <v>41652784.426686488</v>
      </c>
      <c r="D578" s="147"/>
    </row>
    <row r="579" spans="1:4">
      <c r="A579" s="152">
        <v>57700</v>
      </c>
      <c r="B579" s="153">
        <v>65379657.310495898</v>
      </c>
      <c r="C579" s="153">
        <v>41655496.837979615</v>
      </c>
      <c r="D579" s="147"/>
    </row>
    <row r="580" spans="1:4">
      <c r="A580" s="152">
        <v>57800</v>
      </c>
      <c r="B580" s="153">
        <v>65393756.243160106</v>
      </c>
      <c r="C580" s="153">
        <v>41658200.21507334</v>
      </c>
      <c r="D580" s="147"/>
    </row>
    <row r="581" spans="1:4">
      <c r="A581" s="152">
        <v>57900</v>
      </c>
      <c r="B581" s="153">
        <v>65407808.364193693</v>
      </c>
      <c r="C581" s="153">
        <v>41660894.603028707</v>
      </c>
      <c r="D581" s="147"/>
    </row>
    <row r="582" spans="1:4">
      <c r="A582" s="152">
        <v>58000</v>
      </c>
      <c r="B582" s="153">
        <v>65421813.930233993</v>
      </c>
      <c r="C582" s="153">
        <v>41663580.046606041</v>
      </c>
      <c r="D582" s="147"/>
    </row>
    <row r="583" spans="1:4">
      <c r="A583" s="152">
        <v>58100</v>
      </c>
      <c r="B583" s="153">
        <v>65435773.195907146</v>
      </c>
      <c r="C583" s="153">
        <v>41666256.590269998</v>
      </c>
      <c r="D583" s="147"/>
    </row>
    <row r="584" spans="1:4">
      <c r="A584" s="152">
        <v>58200</v>
      </c>
      <c r="B584" s="153">
        <v>65449686.413846217</v>
      </c>
      <c r="C584" s="153">
        <v>41668924.278190218</v>
      </c>
      <c r="D584" s="147"/>
    </row>
    <row r="585" spans="1:4">
      <c r="A585" s="152">
        <v>58300</v>
      </c>
      <c r="B585" s="153">
        <v>65463553.834712461</v>
      </c>
      <c r="C585" s="153">
        <v>41671583.154245049</v>
      </c>
      <c r="D585" s="147"/>
    </row>
    <row r="586" spans="1:4">
      <c r="A586" s="152">
        <v>58400</v>
      </c>
      <c r="B586" s="153">
        <v>65477375.707213245</v>
      </c>
      <c r="C586" s="153">
        <v>41674233.262023412</v>
      </c>
      <c r="D586" s="147"/>
    </row>
    <row r="587" spans="1:4">
      <c r="A587" s="152">
        <v>58500</v>
      </c>
      <c r="B587" s="153">
        <v>65491152.278121755</v>
      </c>
      <c r="C587" s="153">
        <v>41676874.64482706</v>
      </c>
      <c r="D587" s="147"/>
    </row>
    <row r="588" spans="1:4">
      <c r="A588" s="152">
        <v>58600</v>
      </c>
      <c r="B588" s="153">
        <v>65504883.792295516</v>
      </c>
      <c r="C588" s="153">
        <v>41679507.345673017</v>
      </c>
      <c r="D588" s="147"/>
    </row>
    <row r="589" spans="1:4">
      <c r="A589" s="152">
        <v>58700</v>
      </c>
      <c r="B589" s="153">
        <v>65518570.492694981</v>
      </c>
      <c r="C589" s="153">
        <v>41682131.407296419</v>
      </c>
      <c r="D589" s="147"/>
    </row>
    <row r="590" spans="1:4">
      <c r="A590" s="152">
        <v>58800</v>
      </c>
      <c r="B590" s="153">
        <v>65532212.620402858</v>
      </c>
      <c r="C590" s="153">
        <v>41684746.872151762</v>
      </c>
      <c r="D590" s="147"/>
    </row>
    <row r="591" spans="1:4">
      <c r="A591" s="152">
        <v>58900</v>
      </c>
      <c r="B591" s="153">
        <v>65545810.414639689</v>
      </c>
      <c r="C591" s="153">
        <v>41687353.782416306</v>
      </c>
      <c r="D591" s="147"/>
    </row>
    <row r="592" spans="1:4">
      <c r="A592" s="152">
        <v>59000</v>
      </c>
      <c r="B592" s="153">
        <v>65559364.112785488</v>
      </c>
      <c r="C592" s="153">
        <v>41689952.179991424</v>
      </c>
      <c r="D592" s="147"/>
    </row>
    <row r="593" spans="1:4">
      <c r="A593" s="152">
        <v>59100</v>
      </c>
      <c r="B593" s="153">
        <v>65572873.950394556</v>
      </c>
      <c r="C593" s="153">
        <v>41692542.106505767</v>
      </c>
      <c r="D593" s="147"/>
    </row>
    <row r="594" spans="1:4">
      <c r="A594" s="152">
        <v>59200</v>
      </c>
      <c r="B594" s="153">
        <v>65586340.161214307</v>
      </c>
      <c r="C594" s="153">
        <v>41695123.603316911</v>
      </c>
      <c r="D594" s="147"/>
    </row>
    <row r="595" spans="1:4">
      <c r="A595" s="152">
        <v>59300</v>
      </c>
      <c r="B595" s="153">
        <v>65599762.97720322</v>
      </c>
      <c r="C595" s="153">
        <v>41697696.711513229</v>
      </c>
      <c r="D595" s="147"/>
    </row>
    <row r="596" spans="1:4">
      <c r="A596" s="152">
        <v>59400</v>
      </c>
      <c r="B596" s="153">
        <v>65613142.628546722</v>
      </c>
      <c r="C596" s="153">
        <v>41700261.471916795</v>
      </c>
      <c r="D596" s="147"/>
    </row>
    <row r="597" spans="1:4">
      <c r="A597" s="152">
        <v>59500</v>
      </c>
      <c r="B597" s="153">
        <v>65626479.343675241</v>
      </c>
      <c r="C597" s="153">
        <v>41702817.925085686</v>
      </c>
      <c r="D597" s="147"/>
    </row>
    <row r="598" spans="1:4">
      <c r="A598" s="152">
        <v>59600</v>
      </c>
      <c r="B598" s="153">
        <v>65639773.349280715</v>
      </c>
      <c r="C598" s="153">
        <v>41705366.111314528</v>
      </c>
      <c r="D598" s="147"/>
    </row>
    <row r="599" spans="1:4">
      <c r="A599" s="152">
        <v>59700</v>
      </c>
      <c r="B599" s="153">
        <v>65653024.870333493</v>
      </c>
      <c r="C599" s="153">
        <v>41707906.070639014</v>
      </c>
      <c r="D599" s="147"/>
    </row>
    <row r="600" spans="1:4">
      <c r="A600" s="152">
        <v>59800</v>
      </c>
      <c r="B600" s="153">
        <v>65666234.130098067</v>
      </c>
      <c r="C600" s="153">
        <v>41710437.842835821</v>
      </c>
      <c r="D600" s="147"/>
    </row>
    <row r="601" spans="1:4">
      <c r="A601" s="152">
        <v>59900</v>
      </c>
      <c r="B601" s="153">
        <v>65679401.350150481</v>
      </c>
      <c r="C601" s="153">
        <v>41712961.467425905</v>
      </c>
      <c r="D601" s="147"/>
    </row>
    <row r="602" spans="1:4">
      <c r="A602" s="152">
        <v>60000</v>
      </c>
      <c r="B602" s="153">
        <v>65692526.75039392</v>
      </c>
      <c r="C602" s="153">
        <v>41715476.983676888</v>
      </c>
      <c r="D602" s="147"/>
    </row>
    <row r="603" spans="1:4">
      <c r="A603" s="152">
        <v>60100</v>
      </c>
      <c r="B603" s="153">
        <v>65705610.549074404</v>
      </c>
      <c r="C603" s="153">
        <v>41717984.43060302</v>
      </c>
      <c r="D603" s="147"/>
    </row>
    <row r="604" spans="1:4">
      <c r="A604" s="152">
        <v>60200</v>
      </c>
      <c r="B604" s="153">
        <v>65718652.962796628</v>
      </c>
      <c r="C604" s="153">
        <v>41720483.846970402</v>
      </c>
      <c r="D604" s="147"/>
    </row>
    <row r="605" spans="1:4">
      <c r="A605" s="152">
        <v>60300</v>
      </c>
      <c r="B605" s="153">
        <v>65731654.206540637</v>
      </c>
      <c r="C605" s="153">
        <v>41722975.271295682</v>
      </c>
      <c r="D605" s="147"/>
    </row>
    <row r="606" spans="1:4">
      <c r="A606" s="152">
        <v>60400</v>
      </c>
      <c r="B606" s="153">
        <v>65744614.493675135</v>
      </c>
      <c r="C606" s="153">
        <v>41725458.741850689</v>
      </c>
      <c r="D606" s="147"/>
    </row>
    <row r="607" spans="1:4">
      <c r="A607" s="152">
        <v>60500</v>
      </c>
      <c r="B607" s="153">
        <v>65757534.035975449</v>
      </c>
      <c r="C607" s="153">
        <v>41727934.296662323</v>
      </c>
      <c r="D607" s="147"/>
    </row>
    <row r="608" spans="1:4">
      <c r="A608" s="152">
        <v>60600</v>
      </c>
      <c r="B608" s="153">
        <v>65770413.043636218</v>
      </c>
      <c r="C608" s="153">
        <v>41730401.973516628</v>
      </c>
      <c r="D608" s="147"/>
    </row>
    <row r="609" spans="1:4">
      <c r="A609" s="152">
        <v>60700</v>
      </c>
      <c r="B609" s="153">
        <v>65783251.725287892</v>
      </c>
      <c r="C609" s="153">
        <v>41732861.809958376</v>
      </c>
      <c r="D609" s="147"/>
    </row>
    <row r="610" spans="1:4">
      <c r="A610" s="152">
        <v>60800</v>
      </c>
      <c r="B610" s="153">
        <v>65796050.288010977</v>
      </c>
      <c r="C610" s="153">
        <v>41735313.843294919</v>
      </c>
      <c r="D610" s="147"/>
    </row>
    <row r="611" spans="1:4">
      <c r="A611" s="152">
        <v>60900</v>
      </c>
      <c r="B611" s="153">
        <v>65808808.937349983</v>
      </c>
      <c r="C611" s="153">
        <v>41737758.110596806</v>
      </c>
      <c r="D611" s="147"/>
    </row>
    <row r="612" spans="1:4">
      <c r="A612" s="152">
        <v>61000</v>
      </c>
      <c r="B612" s="153">
        <v>65821527.877329685</v>
      </c>
      <c r="C612" s="153">
        <v>41740194.64870023</v>
      </c>
      <c r="D612" s="147"/>
    </row>
    <row r="613" spans="1:4">
      <c r="A613" s="152">
        <v>61100</v>
      </c>
      <c r="B613" s="153">
        <v>65834207.310467698</v>
      </c>
      <c r="C613" s="153">
        <v>41742623.494209275</v>
      </c>
      <c r="D613" s="147"/>
    </row>
    <row r="614" spans="1:4">
      <c r="A614" s="152">
        <v>61200</v>
      </c>
      <c r="B614" s="153">
        <v>65846847.437789179</v>
      </c>
      <c r="C614" s="153">
        <v>41745044.683496878</v>
      </c>
      <c r="D614" s="147"/>
    </row>
    <row r="615" spans="1:4">
      <c r="A615" s="152">
        <v>61300</v>
      </c>
      <c r="B615" s="153">
        <v>65859448.458841398</v>
      </c>
      <c r="C615" s="153">
        <v>41747458.252706833</v>
      </c>
      <c r="D615" s="147"/>
    </row>
    <row r="616" spans="1:4">
      <c r="A616" s="152">
        <v>61400</v>
      </c>
      <c r="B616" s="153">
        <v>65872010.571706817</v>
      </c>
      <c r="C616" s="153">
        <v>41749864.237755984</v>
      </c>
      <c r="D616" s="147"/>
    </row>
    <row r="617" spans="1:4">
      <c r="A617" s="152">
        <v>61500</v>
      </c>
      <c r="B617" s="153">
        <v>65884533.973017186</v>
      </c>
      <c r="C617" s="153">
        <v>41752262.674335942</v>
      </c>
      <c r="D617" s="147"/>
    </row>
    <row r="618" spans="1:4">
      <c r="A618" s="152">
        <v>61600</v>
      </c>
      <c r="B618" s="153">
        <v>65897018.85796722</v>
      </c>
      <c r="C618" s="153">
        <v>41754653.597914398</v>
      </c>
      <c r="D618" s="147"/>
    </row>
    <row r="619" spans="1:4">
      <c r="A619" s="152">
        <v>61700</v>
      </c>
      <c r="B619" s="153">
        <v>65909465.420327611</v>
      </c>
      <c r="C619" s="153">
        <v>41757037.043737359</v>
      </c>
      <c r="D619" s="147"/>
    </row>
    <row r="620" spans="1:4">
      <c r="A620" s="152">
        <v>61800</v>
      </c>
      <c r="B620" s="153">
        <v>65921873.852458723</v>
      </c>
      <c r="C620" s="153">
        <v>41759413.046831012</v>
      </c>
      <c r="D620" s="147"/>
    </row>
    <row r="621" spans="1:4">
      <c r="A621" s="152">
        <v>61900</v>
      </c>
      <c r="B621" s="153">
        <v>65934244.34532328</v>
      </c>
      <c r="C621" s="153">
        <v>41761781.642002776</v>
      </c>
      <c r="D621" s="147"/>
    </row>
    <row r="622" spans="1:4">
      <c r="A622" s="152">
        <v>62000</v>
      </c>
      <c r="B622" s="153">
        <v>65946577.088500015</v>
      </c>
      <c r="C622" s="153">
        <v>41764142.863843225</v>
      </c>
      <c r="D622" s="147"/>
    </row>
    <row r="623" spans="1:4">
      <c r="A623" s="152">
        <v>62100</v>
      </c>
      <c r="B623" s="153">
        <v>65958872.27019567</v>
      </c>
      <c r="C623" s="153">
        <v>41766496.746728137</v>
      </c>
      <c r="D623" s="147"/>
    </row>
    <row r="624" spans="1:4">
      <c r="A624" s="152">
        <v>62200</v>
      </c>
      <c r="B624" s="153">
        <v>65971130.077258669</v>
      </c>
      <c r="C624" s="153">
        <v>41768843.324820004</v>
      </c>
      <c r="D624" s="147"/>
    </row>
    <row r="625" spans="1:4">
      <c r="A625" s="152">
        <v>62300</v>
      </c>
      <c r="B625" s="153">
        <v>65983350.695190661</v>
      </c>
      <c r="C625" s="153">
        <v>41771182.632069446</v>
      </c>
      <c r="D625" s="147"/>
    </row>
    <row r="626" spans="1:4">
      <c r="A626" s="152">
        <v>62400</v>
      </c>
      <c r="B626" s="153">
        <v>65995534.308159761</v>
      </c>
      <c r="C626" s="153">
        <v>41773514.702217415</v>
      </c>
      <c r="D626" s="147"/>
    </row>
    <row r="627" spans="1:4">
      <c r="A627" s="152">
        <v>62500</v>
      </c>
      <c r="B627" s="153">
        <v>66007681.099012516</v>
      </c>
      <c r="C627" s="153">
        <v>41775839.568795644</v>
      </c>
      <c r="D627" s="147"/>
    </row>
    <row r="628" spans="1:4">
      <c r="A628" s="152">
        <v>62600</v>
      </c>
      <c r="B628" s="153">
        <v>66019791.249286413</v>
      </c>
      <c r="C628" s="153">
        <v>41778157.265129797</v>
      </c>
      <c r="D628" s="147"/>
    </row>
    <row r="629" spans="1:4">
      <c r="A629" s="152">
        <v>62700</v>
      </c>
      <c r="B629" s="153">
        <v>66031864.939221516</v>
      </c>
      <c r="C629" s="153">
        <v>41780467.824339673</v>
      </c>
      <c r="D629" s="147"/>
    </row>
    <row r="630" spans="1:4">
      <c r="A630" s="152">
        <v>62800</v>
      </c>
      <c r="B630" s="153">
        <v>66043902.347771972</v>
      </c>
      <c r="C630" s="153">
        <v>41782771.279342122</v>
      </c>
      <c r="D630" s="147"/>
    </row>
    <row r="631" spans="1:4">
      <c r="A631" s="152">
        <v>62900</v>
      </c>
      <c r="B631" s="153">
        <v>66055903.652619764</v>
      </c>
      <c r="C631" s="153">
        <v>41785067.662850991</v>
      </c>
      <c r="D631" s="147"/>
    </row>
    <row r="632" spans="1:4">
      <c r="A632" s="152">
        <v>63000</v>
      </c>
      <c r="B632" s="153">
        <v>66067869.030183718</v>
      </c>
      <c r="C632" s="153">
        <v>41787357.007380478</v>
      </c>
      <c r="D632" s="147"/>
    </row>
    <row r="633" spans="1:4">
      <c r="A633" s="152">
        <v>63100</v>
      </c>
      <c r="B633" s="153">
        <v>66079798.655633152</v>
      </c>
      <c r="C633" s="153">
        <v>41789639.345245287</v>
      </c>
      <c r="D633" s="147"/>
    </row>
    <row r="634" spans="1:4">
      <c r="A634" s="152">
        <v>63200</v>
      </c>
      <c r="B634" s="153">
        <v>66091692.702897802</v>
      </c>
      <c r="C634" s="153">
        <v>41791914.708562389</v>
      </c>
      <c r="D634" s="147"/>
    </row>
    <row r="635" spans="1:4">
      <c r="A635" s="152">
        <v>63300</v>
      </c>
      <c r="B635" s="153">
        <v>66103551.344680451</v>
      </c>
      <c r="C635" s="153">
        <v>41794183.129253328</v>
      </c>
      <c r="D635" s="147"/>
    </row>
    <row r="636" spans="1:4">
      <c r="A636" s="152">
        <v>63400</v>
      </c>
      <c r="B636" s="153">
        <v>66115374.752467163</v>
      </c>
      <c r="C636" s="153">
        <v>41796444.639044762</v>
      </c>
      <c r="D636" s="147"/>
    </row>
    <row r="637" spans="1:4">
      <c r="A637" s="152">
        <v>63500</v>
      </c>
      <c r="B637" s="153">
        <v>66127163.096538648</v>
      </c>
      <c r="C637" s="153">
        <v>41798699.26947058</v>
      </c>
      <c r="D637" s="147"/>
    </row>
    <row r="638" spans="1:4">
      <c r="A638" s="152">
        <v>63600</v>
      </c>
      <c r="B638" s="153">
        <v>66138916.545981631</v>
      </c>
      <c r="C638" s="153">
        <v>41800947.051872507</v>
      </c>
      <c r="D638" s="147"/>
    </row>
    <row r="639" spans="1:4">
      <c r="A639" s="152">
        <v>63700</v>
      </c>
      <c r="B639" s="153">
        <v>66150635.268698625</v>
      </c>
      <c r="C639" s="153">
        <v>41803188.017403238</v>
      </c>
      <c r="D639" s="147"/>
    </row>
    <row r="640" spans="1:4">
      <c r="A640" s="152">
        <v>63800</v>
      </c>
      <c r="B640" s="153">
        <v>66162319.431419998</v>
      </c>
      <c r="C640" s="153">
        <v>41805422.197025836</v>
      </c>
      <c r="D640" s="147"/>
    </row>
    <row r="641" spans="1:4">
      <c r="A641" s="152">
        <v>63900</v>
      </c>
      <c r="B641" s="153">
        <v>66173969.199713595</v>
      </c>
      <c r="C641" s="153">
        <v>41807649.62151669</v>
      </c>
      <c r="D641" s="147"/>
    </row>
    <row r="642" spans="1:4">
      <c r="A642" s="152">
        <v>64000</v>
      </c>
      <c r="B642" s="153">
        <v>66185584.737995028</v>
      </c>
      <c r="C642" s="153">
        <v>41809870.321465969</v>
      </c>
      <c r="D642" s="147"/>
    </row>
    <row r="643" spans="1:4">
      <c r="A643" s="152">
        <v>64100</v>
      </c>
      <c r="B643" s="153">
        <v>66197166.209539942</v>
      </c>
      <c r="C643" s="153">
        <v>41812084.327279821</v>
      </c>
      <c r="D643" s="147"/>
    </row>
    <row r="644" spans="1:4">
      <c r="A644" s="152">
        <v>64200</v>
      </c>
      <c r="B644" s="153">
        <v>66208713.776491016</v>
      </c>
      <c r="C644" s="153">
        <v>41814291.669180654</v>
      </c>
      <c r="D644" s="147"/>
    </row>
    <row r="645" spans="1:4">
      <c r="A645" s="152">
        <v>64300</v>
      </c>
      <c r="B645" s="153">
        <v>66220227.599872097</v>
      </c>
      <c r="C645" s="153">
        <v>41816492.377210408</v>
      </c>
      <c r="D645" s="147"/>
    </row>
    <row r="646" spans="1:4">
      <c r="A646" s="152">
        <v>64400</v>
      </c>
      <c r="B646" s="153">
        <v>66231707.839594558</v>
      </c>
      <c r="C646" s="153">
        <v>41818686.481229387</v>
      </c>
      <c r="D646" s="147"/>
    </row>
    <row r="647" spans="1:4">
      <c r="A647" s="152">
        <v>64500</v>
      </c>
      <c r="B647" s="153">
        <v>66243154.654469498</v>
      </c>
      <c r="C647" s="153">
        <v>41820874.010919988</v>
      </c>
      <c r="D647" s="147"/>
    </row>
    <row r="648" spans="1:4">
      <c r="A648" s="152">
        <v>64600</v>
      </c>
      <c r="B648" s="153">
        <v>66254568.202217318</v>
      </c>
      <c r="C648" s="153">
        <v>41823054.99578663</v>
      </c>
      <c r="D648" s="147"/>
    </row>
    <row r="649" spans="1:4">
      <c r="A649" s="152">
        <v>64700</v>
      </c>
      <c r="B649" s="153">
        <v>66265948.639476746</v>
      </c>
      <c r="C649" s="153">
        <v>41825229.46515695</v>
      </c>
      <c r="D649" s="147"/>
    </row>
    <row r="650" spans="1:4">
      <c r="A650" s="152">
        <v>64800</v>
      </c>
      <c r="B650" s="153">
        <v>66277296.121815041</v>
      </c>
      <c r="C650" s="153">
        <v>41827397.44818452</v>
      </c>
      <c r="D650" s="147"/>
    </row>
    <row r="651" spans="1:4">
      <c r="A651" s="152">
        <v>64900</v>
      </c>
      <c r="B651" s="153">
        <v>66288610.803737201</v>
      </c>
      <c r="C651" s="153">
        <v>41829558.973848663</v>
      </c>
      <c r="D651" s="147"/>
    </row>
    <row r="652" spans="1:4">
      <c r="A652" s="152">
        <v>65000</v>
      </c>
      <c r="B652" s="153">
        <v>66299892.838695787</v>
      </c>
      <c r="C652" s="153">
        <v>41831714.070956297</v>
      </c>
      <c r="D652" s="147"/>
    </row>
    <row r="653" spans="1:4">
      <c r="A653" s="152">
        <v>65100</v>
      </c>
      <c r="B653" s="153">
        <v>66311142.379099846</v>
      </c>
      <c r="C653" s="153">
        <v>41833862.768143527</v>
      </c>
      <c r="D653" s="147"/>
    </row>
    <row r="654" spans="1:4">
      <c r="A654" s="152">
        <v>65200</v>
      </c>
      <c r="B654" s="153">
        <v>66322359.576324895</v>
      </c>
      <c r="C654" s="153">
        <v>41836005.093876705</v>
      </c>
      <c r="D654" s="147"/>
    </row>
    <row r="655" spans="1:4">
      <c r="A655" s="152">
        <v>65300</v>
      </c>
      <c r="B655" s="153">
        <v>66333544.580721036</v>
      </c>
      <c r="C655" s="153">
        <v>41838141.076453492</v>
      </c>
      <c r="D655" s="147"/>
    </row>
    <row r="656" spans="1:4">
      <c r="A656" s="152">
        <v>65400</v>
      </c>
      <c r="B656" s="153">
        <v>66344697.541622698</v>
      </c>
      <c r="C656" s="153">
        <v>41840270.744003586</v>
      </c>
      <c r="D656" s="147"/>
    </row>
    <row r="657" spans="1:4">
      <c r="A657" s="152">
        <v>65500</v>
      </c>
      <c r="B657" s="153">
        <v>66355818.607357375</v>
      </c>
      <c r="C657" s="153">
        <v>41842394.124491625</v>
      </c>
      <c r="D657" s="147"/>
    </row>
    <row r="658" spans="1:4">
      <c r="A658" s="152">
        <v>65600</v>
      </c>
      <c r="B658" s="153">
        <v>66366907.925255053</v>
      </c>
      <c r="C658" s="153">
        <v>41844511.245716892</v>
      </c>
      <c r="D658" s="147"/>
    </row>
    <row r="659" spans="1:4">
      <c r="A659" s="152">
        <v>65700</v>
      </c>
      <c r="B659" s="153">
        <v>66377965.641655788</v>
      </c>
      <c r="C659" s="153">
        <v>41846622.135314904</v>
      </c>
      <c r="D659" s="147"/>
    </row>
    <row r="660" spans="1:4">
      <c r="A660" s="152">
        <v>65800</v>
      </c>
      <c r="B660" s="153">
        <v>66388991.901919924</v>
      </c>
      <c r="C660" s="153">
        <v>41848726.820759058</v>
      </c>
      <c r="D660" s="147"/>
    </row>
    <row r="661" spans="1:4">
      <c r="A661" s="152">
        <v>65900</v>
      </c>
      <c r="B661" s="153">
        <v>66399986.85043478</v>
      </c>
      <c r="C661" s="153">
        <v>41850825.329361424</v>
      </c>
      <c r="D661" s="147"/>
    </row>
    <row r="662" spans="1:4">
      <c r="A662" s="152">
        <v>66000</v>
      </c>
      <c r="B662" s="153">
        <v>66410950.63062571</v>
      </c>
      <c r="C662" s="153">
        <v>41852917.688273318</v>
      </c>
      <c r="D662" s="147"/>
    </row>
    <row r="663" spans="1:4">
      <c r="A663" s="152">
        <v>66100</v>
      </c>
      <c r="B663" s="153">
        <v>66421883.384961985</v>
      </c>
      <c r="C663" s="153">
        <v>41855003.924488254</v>
      </c>
      <c r="D663" s="147"/>
    </row>
    <row r="664" spans="1:4">
      <c r="A664" s="152">
        <v>66200</v>
      </c>
      <c r="B664" s="153">
        <v>66432785.25496646</v>
      </c>
      <c r="C664" s="153">
        <v>41857084.064841464</v>
      </c>
      <c r="D664" s="147"/>
    </row>
    <row r="665" spans="1:4">
      <c r="A665" s="152">
        <v>66300</v>
      </c>
      <c r="B665" s="153">
        <v>66443656.381223992</v>
      </c>
      <c r="C665" s="153">
        <v>41859158.136011526</v>
      </c>
      <c r="D665" s="147"/>
    </row>
    <row r="666" spans="1:4">
      <c r="A666" s="152">
        <v>66400</v>
      </c>
      <c r="B666" s="153">
        <v>66454496.903388642</v>
      </c>
      <c r="C666" s="153">
        <v>41861226.164521471</v>
      </c>
      <c r="D666" s="147"/>
    </row>
    <row r="667" spans="1:4">
      <c r="A667" s="152">
        <v>66500</v>
      </c>
      <c r="B667" s="153">
        <v>66465306.960192733</v>
      </c>
      <c r="C667" s="153">
        <v>41863288.17674005</v>
      </c>
      <c r="D667" s="147"/>
    </row>
    <row r="668" spans="1:4">
      <c r="A668" s="152">
        <v>66600</v>
      </c>
      <c r="B668" s="153">
        <v>66476086.689454138</v>
      </c>
      <c r="C668" s="153">
        <v>41865344.198883198</v>
      </c>
      <c r="D668" s="147"/>
    </row>
    <row r="669" spans="1:4">
      <c r="A669" s="152">
        <v>66700</v>
      </c>
      <c r="B669" s="153">
        <v>66486836.228085056</v>
      </c>
      <c r="C669" s="153">
        <v>41867394.257014722</v>
      </c>
      <c r="D669" s="147"/>
    </row>
    <row r="670" spans="1:4">
      <c r="A670" s="152">
        <v>66800</v>
      </c>
      <c r="B670" s="153">
        <v>66497555.712098762</v>
      </c>
      <c r="C670" s="153">
        <v>41869438.377046585</v>
      </c>
      <c r="D670" s="147"/>
    </row>
    <row r="671" spans="1:4">
      <c r="A671" s="152">
        <v>66900</v>
      </c>
      <c r="B671" s="153">
        <v>66508245.276617706</v>
      </c>
      <c r="C671" s="153">
        <v>41871476.584741957</v>
      </c>
      <c r="D671" s="147"/>
    </row>
    <row r="672" spans="1:4">
      <c r="A672" s="152">
        <v>67000</v>
      </c>
      <c r="B672" s="153">
        <v>66518905.055881731</v>
      </c>
      <c r="C672" s="153">
        <v>41873508.905714631</v>
      </c>
      <c r="D672" s="147"/>
    </row>
    <row r="673" spans="1:4">
      <c r="A673" s="152">
        <v>67100</v>
      </c>
      <c r="B673" s="153">
        <v>66529535.183255255</v>
      </c>
      <c r="C673" s="153">
        <v>41875535.365430854</v>
      </c>
      <c r="D673" s="147"/>
    </row>
    <row r="674" spans="1:4">
      <c r="A674" s="152">
        <v>67200</v>
      </c>
      <c r="B674" s="153">
        <v>66540135.791235209</v>
      </c>
      <c r="C674" s="153">
        <v>41877555.989209734</v>
      </c>
      <c r="D674" s="147"/>
    </row>
    <row r="675" spans="1:4">
      <c r="A675" s="152">
        <v>67300</v>
      </c>
      <c r="B675" s="153">
        <v>66550707.011457294</v>
      </c>
      <c r="C675" s="153">
        <v>41879570.802225515</v>
      </c>
      <c r="D675" s="147"/>
    </row>
    <row r="676" spans="1:4">
      <c r="A676" s="152">
        <v>67400</v>
      </c>
      <c r="B676" s="153">
        <v>66561248.97470466</v>
      </c>
      <c r="C676" s="153">
        <v>41881579.829506949</v>
      </c>
      <c r="D676" s="147"/>
    </row>
    <row r="677" spans="1:4">
      <c r="A677" s="152">
        <v>67500</v>
      </c>
      <c r="B677" s="153">
        <v>66571761.810914539</v>
      </c>
      <c r="C677" s="153">
        <v>41883583.095940165</v>
      </c>
      <c r="D677" s="147"/>
    </row>
    <row r="678" spans="1:4">
      <c r="A678" s="152">
        <v>67600</v>
      </c>
      <c r="B678" s="153">
        <v>66582245.649185687</v>
      </c>
      <c r="C678" s="153">
        <v>41885580.626268268</v>
      </c>
      <c r="D678" s="147"/>
    </row>
    <row r="679" spans="1:4">
      <c r="A679" s="152">
        <v>67700</v>
      </c>
      <c r="B679" s="153">
        <v>66592700.61778567</v>
      </c>
      <c r="C679" s="153">
        <v>41887572.445093095</v>
      </c>
      <c r="D679" s="147"/>
    </row>
    <row r="680" spans="1:4">
      <c r="A680" s="152">
        <v>67800</v>
      </c>
      <c r="B680" s="153">
        <v>66603126.844157532</v>
      </c>
      <c r="C680" s="153">
        <v>41889558.576875508</v>
      </c>
      <c r="D680" s="147"/>
    </row>
    <row r="681" spans="1:4">
      <c r="A681" s="152">
        <v>67900</v>
      </c>
      <c r="B681" s="153">
        <v>66613524.454926707</v>
      </c>
      <c r="C681" s="153">
        <v>41891539.045937479</v>
      </c>
      <c r="D681" s="147"/>
    </row>
    <row r="682" spans="1:4">
      <c r="A682" s="152">
        <v>68000</v>
      </c>
      <c r="B682" s="153">
        <v>66623893.57590837</v>
      </c>
      <c r="C682" s="153">
        <v>41893513.876462333</v>
      </c>
      <c r="D682" s="147"/>
    </row>
    <row r="683" spans="1:4">
      <c r="A683" s="152">
        <v>68100</v>
      </c>
      <c r="B683" s="153">
        <v>66634234.332114846</v>
      </c>
      <c r="C683" s="153">
        <v>41895483.092495576</v>
      </c>
      <c r="D683" s="147"/>
    </row>
    <row r="684" spans="1:4">
      <c r="A684" s="152">
        <v>68200</v>
      </c>
      <c r="B684" s="153">
        <v>66644546.847760402</v>
      </c>
      <c r="C684" s="153">
        <v>41897446.717946723</v>
      </c>
      <c r="D684" s="147"/>
    </row>
    <row r="685" spans="1:4">
      <c r="A685" s="152">
        <v>68300</v>
      </c>
      <c r="B685" s="153">
        <v>66654831.246270411</v>
      </c>
      <c r="C685" s="153">
        <v>41899404.77658914</v>
      </c>
      <c r="D685" s="147"/>
    </row>
    <row r="686" spans="1:4">
      <c r="A686" s="152">
        <v>68400</v>
      </c>
      <c r="B686" s="153">
        <v>66665087.650286645</v>
      </c>
      <c r="C686" s="153">
        <v>41901357.292061955</v>
      </c>
      <c r="D686" s="147"/>
    </row>
    <row r="687" spans="1:4">
      <c r="A687" s="152">
        <v>68500</v>
      </c>
      <c r="B687" s="153">
        <v>66675316.181673445</v>
      </c>
      <c r="C687" s="153">
        <v>41903304.287870578</v>
      </c>
      <c r="D687" s="147"/>
    </row>
    <row r="688" spans="1:4">
      <c r="A688" s="152">
        <v>68600</v>
      </c>
      <c r="B688" s="153">
        <v>66685516.961525433</v>
      </c>
      <c r="C688" s="153">
        <v>41905245.787387595</v>
      </c>
      <c r="D688" s="147"/>
    </row>
    <row r="689" spans="1:4">
      <c r="A689" s="152">
        <v>68700</v>
      </c>
      <c r="B689" s="153">
        <v>66695690.110173218</v>
      </c>
      <c r="C689" s="153">
        <v>41907181.813853994</v>
      </c>
      <c r="D689" s="147"/>
    </row>
    <row r="690" spans="1:4">
      <c r="A690" s="152">
        <v>68800</v>
      </c>
      <c r="B690" s="153">
        <v>66705835.747189961</v>
      </c>
      <c r="C690" s="153">
        <v>41909112.39037998</v>
      </c>
      <c r="D690" s="147"/>
    </row>
    <row r="691" spans="1:4">
      <c r="A691" s="152">
        <v>68900</v>
      </c>
      <c r="B691" s="153">
        <v>66715953.991398074</v>
      </c>
      <c r="C691" s="153">
        <v>41911037.539945476</v>
      </c>
      <c r="D691" s="147"/>
    </row>
    <row r="692" spans="1:4">
      <c r="A692" s="152">
        <v>69000</v>
      </c>
      <c r="B692" s="153">
        <v>66726044.960874431</v>
      </c>
      <c r="C692" s="153">
        <v>41912957.285401553</v>
      </c>
      <c r="D692" s="147"/>
    </row>
    <row r="693" spans="1:4">
      <c r="A693" s="152">
        <v>69100</v>
      </c>
      <c r="B693" s="153">
        <v>66736108.772957899</v>
      </c>
      <c r="C693" s="153">
        <v>41914871.649471447</v>
      </c>
      <c r="D693" s="147"/>
    </row>
    <row r="694" spans="1:4">
      <c r="A694" s="152">
        <v>69200</v>
      </c>
      <c r="B694" s="153">
        <v>66746145.544254385</v>
      </c>
      <c r="C694" s="153">
        <v>41916780.654750541</v>
      </c>
      <c r="D694" s="147"/>
    </row>
    <row r="695" spans="1:4">
      <c r="A695" s="152">
        <v>69300</v>
      </c>
      <c r="B695" s="153">
        <v>66756155.390643656</v>
      </c>
      <c r="C695" s="153">
        <v>41918684.323708802</v>
      </c>
      <c r="D695" s="147"/>
    </row>
    <row r="696" spans="1:4">
      <c r="A696" s="152">
        <v>69400</v>
      </c>
      <c r="B696" s="153">
        <v>66766138.427284494</v>
      </c>
      <c r="C696" s="153">
        <v>41920582.678690024</v>
      </c>
      <c r="D696" s="147"/>
    </row>
    <row r="697" spans="1:4">
      <c r="A697" s="152">
        <v>69500</v>
      </c>
      <c r="B697" s="153">
        <v>66776094.768622041</v>
      </c>
      <c r="C697" s="153">
        <v>41922475.741913475</v>
      </c>
      <c r="D697" s="147"/>
    </row>
    <row r="698" spans="1:4">
      <c r="A698" s="152">
        <v>69600</v>
      </c>
      <c r="B698" s="153">
        <v>66786024.528392069</v>
      </c>
      <c r="C698" s="153">
        <v>41924363.535475358</v>
      </c>
      <c r="D698" s="147"/>
    </row>
    <row r="699" spans="1:4">
      <c r="A699" s="152">
        <v>69700</v>
      </c>
      <c r="B699" s="153">
        <v>66795927.819628455</v>
      </c>
      <c r="C699" s="153">
        <v>41926246.081348062</v>
      </c>
      <c r="D699" s="147"/>
    </row>
    <row r="700" spans="1:4">
      <c r="A700" s="152">
        <v>69800</v>
      </c>
      <c r="B700" s="153">
        <v>66805804.75466717</v>
      </c>
      <c r="C700" s="153">
        <v>41928123.401382759</v>
      </c>
      <c r="D700" s="147"/>
    </row>
    <row r="701" spans="1:4">
      <c r="A701" s="152">
        <v>69900</v>
      </c>
      <c r="B701" s="153">
        <v>66815655.445153639</v>
      </c>
      <c r="C701" s="153">
        <v>41929995.51730895</v>
      </c>
      <c r="D701" s="147"/>
    </row>
    <row r="702" spans="1:4">
      <c r="A702" s="152">
        <v>70000</v>
      </c>
      <c r="B702" s="153">
        <v>66825480.002047352</v>
      </c>
      <c r="C702" s="153">
        <v>41931862.45073659</v>
      </c>
      <c r="D702" s="147"/>
    </row>
    <row r="703" spans="1:4">
      <c r="A703" s="152">
        <v>70100</v>
      </c>
      <c r="B703" s="153">
        <v>66835278.535627887</v>
      </c>
      <c r="C703" s="153">
        <v>41933724.223155543</v>
      </c>
      <c r="D703" s="147"/>
    </row>
    <row r="704" spans="1:4">
      <c r="A704" s="152">
        <v>70200</v>
      </c>
      <c r="B704" s="153">
        <v>66845051.155500352</v>
      </c>
      <c r="C704" s="153">
        <v>41935580.85593652</v>
      </c>
      <c r="D704" s="147"/>
    </row>
    <row r="705" spans="1:4">
      <c r="A705" s="152">
        <v>70300</v>
      </c>
      <c r="B705" s="153">
        <v>66854797.970601097</v>
      </c>
      <c r="C705" s="153">
        <v>41937432.370334014</v>
      </c>
      <c r="D705" s="147"/>
    </row>
    <row r="706" spans="1:4">
      <c r="A706" s="152">
        <v>70400</v>
      </c>
      <c r="B706" s="153">
        <v>66864519.089202985</v>
      </c>
      <c r="C706" s="153">
        <v>41939278.787483506</v>
      </c>
      <c r="D706" s="147"/>
    </row>
    <row r="707" spans="1:4">
      <c r="A707" s="152">
        <v>70500</v>
      </c>
      <c r="B707" s="153">
        <v>66874214.61892049</v>
      </c>
      <c r="C707" s="153">
        <v>41941120.128406025</v>
      </c>
      <c r="D707" s="147"/>
    </row>
    <row r="708" spans="1:4">
      <c r="A708" s="152">
        <v>70600</v>
      </c>
      <c r="B708" s="153">
        <v>66883884.666715555</v>
      </c>
      <c r="C708" s="153">
        <v>41942956.414005816</v>
      </c>
      <c r="D708" s="147"/>
    </row>
    <row r="709" spans="1:4">
      <c r="A709" s="152">
        <v>70700</v>
      </c>
      <c r="B709" s="153">
        <v>66893529.338902898</v>
      </c>
      <c r="C709" s="153">
        <v>41944787.665073648</v>
      </c>
      <c r="D709" s="147"/>
    </row>
    <row r="710" spans="1:4">
      <c r="A710" s="152">
        <v>70800</v>
      </c>
      <c r="B710" s="153">
        <v>66903148.741154395</v>
      </c>
      <c r="C710" s="153">
        <v>41946613.902285479</v>
      </c>
      <c r="D710" s="147"/>
    </row>
    <row r="711" spans="1:4">
      <c r="A711" s="152">
        <v>70900</v>
      </c>
      <c r="B711" s="153">
        <v>66912742.978505798</v>
      </c>
      <c r="C711" s="153">
        <v>41948435.146204866</v>
      </c>
      <c r="D711" s="147"/>
    </row>
    <row r="712" spans="1:4">
      <c r="A712" s="152">
        <v>71000</v>
      </c>
      <c r="B712" s="153">
        <v>66922312.155359633</v>
      </c>
      <c r="C712" s="153">
        <v>41950251.417282611</v>
      </c>
      <c r="D712" s="147"/>
    </row>
    <row r="713" spans="1:4">
      <c r="A713" s="152">
        <v>71100</v>
      </c>
      <c r="B713" s="153">
        <v>66931856.375492439</v>
      </c>
      <c r="C713" s="153">
        <v>41952062.73585818</v>
      </c>
      <c r="D713" s="147"/>
    </row>
    <row r="714" spans="1:4">
      <c r="A714" s="152">
        <v>71200</v>
      </c>
      <c r="B714" s="153">
        <v>66941375.742058985</v>
      </c>
      <c r="C714" s="153">
        <v>41953869.122160159</v>
      </c>
      <c r="D714" s="147"/>
    </row>
    <row r="715" spans="1:4">
      <c r="A715" s="152">
        <v>71300</v>
      </c>
      <c r="B715" s="153">
        <v>66950870.357597038</v>
      </c>
      <c r="C715" s="153">
        <v>41955670.596307755</v>
      </c>
      <c r="D715" s="147"/>
    </row>
    <row r="716" spans="1:4">
      <c r="A716" s="152">
        <v>71400</v>
      </c>
      <c r="B716" s="153">
        <v>66960340.324032366</v>
      </c>
      <c r="C716" s="153">
        <v>41957467.17830997</v>
      </c>
      <c r="D716" s="147"/>
    </row>
    <row r="717" spans="1:4">
      <c r="A717" s="152">
        <v>71500</v>
      </c>
      <c r="B717" s="153">
        <v>66969785.742683463</v>
      </c>
      <c r="C717" s="153">
        <v>41959258.888067894</v>
      </c>
      <c r="D717" s="147"/>
    </row>
    <row r="718" spans="1:4">
      <c r="A718" s="152">
        <v>71600</v>
      </c>
      <c r="B718" s="153">
        <v>66979206.714267112</v>
      </c>
      <c r="C718" s="153">
        <v>41961045.745374382</v>
      </c>
      <c r="D718" s="147"/>
    </row>
    <row r="719" spans="1:4">
      <c r="A719" s="152">
        <v>71700</v>
      </c>
      <c r="B719" s="153">
        <v>66988603.338902786</v>
      </c>
      <c r="C719" s="153">
        <v>41962827.769915648</v>
      </c>
      <c r="D719" s="147"/>
    </row>
    <row r="720" spans="1:4">
      <c r="A720" s="152">
        <v>71800</v>
      </c>
      <c r="B720" s="153">
        <v>66997975.716117039</v>
      </c>
      <c r="C720" s="153">
        <v>41964604.981271423</v>
      </c>
      <c r="D720" s="147"/>
    </row>
    <row r="721" spans="1:4">
      <c r="A721" s="152">
        <v>71900</v>
      </c>
      <c r="B721" s="153">
        <v>67007323.944848046</v>
      </c>
      <c r="C721" s="153">
        <v>41966377.398915306</v>
      </c>
      <c r="D721" s="147"/>
    </row>
    <row r="722" spans="1:4">
      <c r="A722" s="152">
        <v>72000</v>
      </c>
      <c r="B722" s="153">
        <v>67016648.123451367</v>
      </c>
      <c r="C722" s="153">
        <v>41968145.042217113</v>
      </c>
      <c r="D722" s="147"/>
    </row>
    <row r="723" spans="1:4">
      <c r="A723" s="152">
        <v>72100</v>
      </c>
      <c r="B723" s="153">
        <v>67025948.349703997</v>
      </c>
      <c r="C723" s="153">
        <v>41969907.930441365</v>
      </c>
      <c r="D723" s="147"/>
    </row>
    <row r="724" spans="1:4">
      <c r="A724" s="152">
        <v>72200</v>
      </c>
      <c r="B724" s="153">
        <v>67035224.720807716</v>
      </c>
      <c r="C724" s="153">
        <v>41971666.082749747</v>
      </c>
      <c r="D724" s="147"/>
    </row>
    <row r="725" spans="1:4">
      <c r="A725" s="152">
        <v>72300</v>
      </c>
      <c r="B725" s="153">
        <v>67044477.333396137</v>
      </c>
      <c r="C725" s="153">
        <v>41973419.518200599</v>
      </c>
      <c r="D725" s="147"/>
    </row>
    <row r="726" spans="1:4">
      <c r="A726" s="152">
        <v>72400</v>
      </c>
      <c r="B726" s="153">
        <v>67053706.283536218</v>
      </c>
      <c r="C726" s="153">
        <v>41975168.255750641</v>
      </c>
      <c r="D726" s="147"/>
    </row>
    <row r="727" spans="1:4">
      <c r="A727" s="152">
        <v>72500</v>
      </c>
      <c r="B727" s="153">
        <v>67062911.66673585</v>
      </c>
      <c r="C727" s="153">
        <v>41976912.31425456</v>
      </c>
      <c r="D727" s="147"/>
    </row>
    <row r="728" spans="1:4">
      <c r="A728" s="152">
        <v>72600</v>
      </c>
      <c r="B728" s="153">
        <v>67072093.577944942</v>
      </c>
      <c r="C728" s="153">
        <v>41978651.712467037</v>
      </c>
      <c r="D728" s="147"/>
    </row>
    <row r="729" spans="1:4">
      <c r="A729" s="152">
        <v>72700</v>
      </c>
      <c r="B729" s="153">
        <v>67081252.111562923</v>
      </c>
      <c r="C729" s="153">
        <v>41980386.469042279</v>
      </c>
      <c r="D729" s="147"/>
    </row>
    <row r="730" spans="1:4">
      <c r="A730" s="152">
        <v>72800</v>
      </c>
      <c r="B730" s="153">
        <v>67090387.361440212</v>
      </c>
      <c r="C730" s="153">
        <v>41982116.602534547</v>
      </c>
      <c r="D730" s="147"/>
    </row>
    <row r="731" spans="1:4">
      <c r="A731" s="152">
        <v>72900</v>
      </c>
      <c r="B731" s="153">
        <v>67099499.420885019</v>
      </c>
      <c r="C731" s="153">
        <v>41983842.131400518</v>
      </c>
      <c r="D731" s="147"/>
    </row>
    <row r="732" spans="1:4">
      <c r="A732" s="152">
        <v>73000</v>
      </c>
      <c r="B732" s="153">
        <v>67108588.382665642</v>
      </c>
      <c r="C732" s="153">
        <v>41985563.073997498</v>
      </c>
      <c r="D732" s="147"/>
    </row>
    <row r="733" spans="1:4">
      <c r="A733" s="152">
        <v>73100</v>
      </c>
      <c r="B733" s="153">
        <v>67117654.339015663</v>
      </c>
      <c r="C733" s="153">
        <v>41987279.448586144</v>
      </c>
      <c r="D733" s="147"/>
    </row>
    <row r="734" spans="1:4">
      <c r="A734" s="152">
        <v>73200</v>
      </c>
      <c r="B734" s="153">
        <v>67126697.381637409</v>
      </c>
      <c r="C734" s="153">
        <v>41988991.273330338</v>
      </c>
      <c r="D734" s="147"/>
    </row>
    <row r="735" spans="1:4">
      <c r="A735" s="152">
        <v>73300</v>
      </c>
      <c r="B735" s="153">
        <v>67135717.60170722</v>
      </c>
      <c r="C735" s="153">
        <v>41990698.566297114</v>
      </c>
      <c r="D735" s="147"/>
    </row>
    <row r="736" spans="1:4">
      <c r="A736" s="152">
        <v>73400</v>
      </c>
      <c r="B736" s="153">
        <v>67144715.089878052</v>
      </c>
      <c r="C736" s="153">
        <v>41992401.345458552</v>
      </c>
      <c r="D736" s="147"/>
    </row>
    <row r="737" spans="1:4">
      <c r="A737" s="152">
        <v>73500</v>
      </c>
      <c r="B737" s="153">
        <v>67153689.936284557</v>
      </c>
      <c r="C737" s="153">
        <v>41994099.628691889</v>
      </c>
      <c r="D737" s="147"/>
    </row>
    <row r="738" spans="1:4">
      <c r="A738" s="152">
        <v>73600</v>
      </c>
      <c r="B738" s="153">
        <v>67162642.23054643</v>
      </c>
      <c r="C738" s="153">
        <v>41995793.433779575</v>
      </c>
      <c r="D738" s="147"/>
    </row>
    <row r="739" spans="1:4">
      <c r="A739" s="152">
        <v>73700</v>
      </c>
      <c r="B739" s="153">
        <v>67171572.061773226</v>
      </c>
      <c r="C739" s="153">
        <v>41997482.778410688</v>
      </c>
      <c r="D739" s="147"/>
    </row>
    <row r="740" spans="1:4">
      <c r="A740" s="152">
        <v>73800</v>
      </c>
      <c r="B740" s="153">
        <v>67180479.518566832</v>
      </c>
      <c r="C740" s="153">
        <v>41999167.680181488</v>
      </c>
      <c r="D740" s="147"/>
    </row>
    <row r="741" spans="1:4">
      <c r="A741" s="152">
        <v>73900</v>
      </c>
      <c r="B741" s="153">
        <v>67189364.689026937</v>
      </c>
      <c r="C741" s="153">
        <v>42000848.156595148</v>
      </c>
      <c r="D741" s="147"/>
    </row>
    <row r="742" spans="1:4">
      <c r="A742" s="152">
        <v>74000</v>
      </c>
      <c r="B742" s="153">
        <v>67198227.660753846</v>
      </c>
      <c r="C742" s="153">
        <v>42002524.225063972</v>
      </c>
      <c r="D742" s="147"/>
    </row>
    <row r="743" spans="1:4">
      <c r="A743" s="152">
        <v>74100</v>
      </c>
      <c r="B743" s="153">
        <v>67207068.520852625</v>
      </c>
      <c r="C743" s="153">
        <v>42004195.902908184</v>
      </c>
      <c r="D743" s="147"/>
    </row>
    <row r="744" spans="1:4">
      <c r="A744" s="152">
        <v>74200</v>
      </c>
      <c r="B744" s="153">
        <v>67215887.3559369</v>
      </c>
      <c r="C744" s="153">
        <v>42005863.207357697</v>
      </c>
      <c r="D744" s="147"/>
    </row>
    <row r="745" spans="1:4">
      <c r="A745" s="152">
        <v>74300</v>
      </c>
      <c r="B745" s="153">
        <v>67224684.252131909</v>
      </c>
      <c r="C745" s="153">
        <v>42007526.155552708</v>
      </c>
      <c r="D745" s="147"/>
    </row>
    <row r="746" spans="1:4">
      <c r="A746" s="152">
        <v>74400</v>
      </c>
      <c r="B746" s="153">
        <v>67233459.295079976</v>
      </c>
      <c r="C746" s="153">
        <v>42009184.76454331</v>
      </c>
      <c r="D746" s="147"/>
    </row>
    <row r="747" spans="1:4">
      <c r="A747" s="152">
        <v>74500</v>
      </c>
      <c r="B747" s="153">
        <v>67242212.569941565</v>
      </c>
      <c r="C747" s="153">
        <v>42010839.051291317</v>
      </c>
      <c r="D747" s="147"/>
    </row>
    <row r="748" spans="1:4">
      <c r="A748" s="152">
        <v>74600</v>
      </c>
      <c r="B748" s="153">
        <v>67250944.16140157</v>
      </c>
      <c r="C748" s="153">
        <v>42012489.032670029</v>
      </c>
      <c r="D748" s="147"/>
    </row>
    <row r="749" spans="1:4">
      <c r="A749" s="152">
        <v>74700</v>
      </c>
      <c r="B749" s="153">
        <v>67259654.153670907</v>
      </c>
      <c r="C749" s="153">
        <v>42014134.725464754</v>
      </c>
      <c r="D749" s="147"/>
    </row>
    <row r="750" spans="1:4">
      <c r="A750" s="152">
        <v>74800</v>
      </c>
      <c r="B750" s="153">
        <v>67268342.630491242</v>
      </c>
      <c r="C750" s="153">
        <v>42015776.146374457</v>
      </c>
      <c r="D750" s="147"/>
    </row>
    <row r="751" spans="1:4">
      <c r="A751" s="152">
        <v>74900</v>
      </c>
      <c r="B751" s="153">
        <v>67277009.675137877</v>
      </c>
      <c r="C751" s="153">
        <v>42017413.312010266</v>
      </c>
      <c r="D751" s="147"/>
    </row>
    <row r="752" spans="1:4">
      <c r="A752" s="152">
        <v>75000</v>
      </c>
      <c r="B752" s="153">
        <v>67285655.370423257</v>
      </c>
      <c r="C752" s="153">
        <v>42019046.238898568</v>
      </c>
      <c r="D752" s="147"/>
    </row>
    <row r="753" spans="1:4">
      <c r="A753" s="152">
        <v>75100</v>
      </c>
      <c r="B753" s="153">
        <v>67294279.798701838</v>
      </c>
      <c r="C753" s="153">
        <v>42020674.943479665</v>
      </c>
      <c r="D753" s="147"/>
    </row>
    <row r="754" spans="1:4">
      <c r="A754" s="152">
        <v>75200</v>
      </c>
      <c r="B754" s="153">
        <v>67302883.041870341</v>
      </c>
      <c r="C754" s="153">
        <v>42022299.442108914</v>
      </c>
      <c r="D754" s="147"/>
    </row>
    <row r="755" spans="1:4">
      <c r="A755" s="152">
        <v>75300</v>
      </c>
      <c r="B755" s="153">
        <v>67311465.181374997</v>
      </c>
      <c r="C755" s="153">
        <v>42023919.751057468</v>
      </c>
      <c r="D755" s="147"/>
    </row>
    <row r="756" spans="1:4">
      <c r="A756" s="152">
        <v>75400</v>
      </c>
      <c r="B756" s="153">
        <v>67320026.2982122</v>
      </c>
      <c r="C756" s="153">
        <v>42025535.886512384</v>
      </c>
      <c r="D756" s="147"/>
    </row>
    <row r="757" spans="1:4">
      <c r="A757" s="152">
        <v>75500</v>
      </c>
      <c r="B757" s="153">
        <v>67328566.472932473</v>
      </c>
      <c r="C757" s="153">
        <v>42027147.864578113</v>
      </c>
      <c r="D757" s="147"/>
    </row>
    <row r="758" spans="1:4">
      <c r="A758" s="152">
        <v>75600</v>
      </c>
      <c r="B758" s="153">
        <v>67337085.785644695</v>
      </c>
      <c r="C758" s="153">
        <v>42028755.701275393</v>
      </c>
      <c r="D758" s="147"/>
    </row>
    <row r="759" spans="1:4">
      <c r="A759" s="152">
        <v>75700</v>
      </c>
      <c r="B759" s="153">
        <v>67345584.316018283</v>
      </c>
      <c r="C759" s="153">
        <v>42030359.412543803</v>
      </c>
      <c r="D759" s="147"/>
    </row>
    <row r="760" spans="1:4">
      <c r="A760" s="152">
        <v>75800</v>
      </c>
      <c r="B760" s="153">
        <v>67354062.14328678</v>
      </c>
      <c r="C760" s="153">
        <v>42031959.014240116</v>
      </c>
      <c r="D760" s="147"/>
    </row>
    <row r="761" spans="1:4">
      <c r="A761" s="152">
        <v>75900</v>
      </c>
      <c r="B761" s="153">
        <v>67362519.346251175</v>
      </c>
      <c r="C761" s="153">
        <v>42033554.522141211</v>
      </c>
      <c r="D761" s="147"/>
    </row>
    <row r="762" spans="1:4">
      <c r="A762" s="152">
        <v>76000</v>
      </c>
      <c r="B762" s="153">
        <v>67370956.003282815</v>
      </c>
      <c r="C762" s="153">
        <v>42035145.95194184</v>
      </c>
      <c r="D762" s="147"/>
    </row>
    <row r="763" spans="1:4">
      <c r="A763" s="152">
        <v>76100</v>
      </c>
      <c r="B763" s="153">
        <v>67379372.192327604</v>
      </c>
      <c r="C763" s="153">
        <v>42036733.319258042</v>
      </c>
      <c r="D763" s="147"/>
    </row>
    <row r="764" spans="1:4">
      <c r="A764" s="152">
        <v>76200</v>
      </c>
      <c r="B764" s="153">
        <v>67387767.990907341</v>
      </c>
      <c r="C764" s="153">
        <v>42038316.639625385</v>
      </c>
      <c r="D764" s="147"/>
    </row>
    <row r="765" spans="1:4">
      <c r="A765" s="152">
        <v>76300</v>
      </c>
      <c r="B765" s="153">
        <v>67396143.476123974</v>
      </c>
      <c r="C765" s="153">
        <v>42039895.928500548</v>
      </c>
      <c r="D765" s="147"/>
    </row>
    <row r="766" spans="1:4">
      <c r="A766" s="152">
        <v>76400</v>
      </c>
      <c r="B766" s="153">
        <v>67404498.724663019</v>
      </c>
      <c r="C766" s="153">
        <v>42041471.201261275</v>
      </c>
      <c r="D766" s="147"/>
    </row>
    <row r="767" spans="1:4">
      <c r="A767" s="152">
        <v>76500</v>
      </c>
      <c r="B767" s="153">
        <v>67412833.812795267</v>
      </c>
      <c r="C767" s="153">
        <v>42043042.473207921</v>
      </c>
      <c r="D767" s="147"/>
    </row>
    <row r="768" spans="1:4">
      <c r="A768" s="152">
        <v>76600</v>
      </c>
      <c r="B768" s="153">
        <v>67421148.816381335</v>
      </c>
      <c r="C768" s="153">
        <v>42044609.759562582</v>
      </c>
      <c r="D768" s="147"/>
    </row>
    <row r="769" spans="1:4">
      <c r="A769" s="152">
        <v>76700</v>
      </c>
      <c r="B769" s="153">
        <v>67429443.810873643</v>
      </c>
      <c r="C769" s="153">
        <v>42046173.07547082</v>
      </c>
      <c r="D769" s="147"/>
    </row>
    <row r="770" spans="1:4">
      <c r="A770" s="152">
        <v>76800</v>
      </c>
      <c r="B770" s="153">
        <v>67437718.871318936</v>
      </c>
      <c r="C770" s="153">
        <v>42047732.436000749</v>
      </c>
      <c r="D770" s="147"/>
    </row>
    <row r="771" spans="1:4">
      <c r="A771" s="152">
        <v>76900</v>
      </c>
      <c r="B771" s="153">
        <v>67445974.072363034</v>
      </c>
      <c r="C771" s="153">
        <v>42049287.856144838</v>
      </c>
      <c r="D771" s="147"/>
    </row>
    <row r="772" spans="1:4">
      <c r="A772" s="152">
        <v>77000</v>
      </c>
      <c r="B772" s="153">
        <v>67454209.48825191</v>
      </c>
      <c r="C772" s="153">
        <v>42050839.350820035</v>
      </c>
      <c r="D772" s="147"/>
    </row>
    <row r="773" spans="1:4">
      <c r="A773" s="152">
        <v>77100</v>
      </c>
      <c r="B773" s="153">
        <v>67462425.192835405</v>
      </c>
      <c r="C773" s="153">
        <v>42052386.934867851</v>
      </c>
      <c r="D773" s="147"/>
    </row>
    <row r="774" spans="1:4">
      <c r="A774" s="152">
        <v>77200</v>
      </c>
      <c r="B774" s="153">
        <v>67470621.259569958</v>
      </c>
      <c r="C774" s="153">
        <v>42053930.623054981</v>
      </c>
      <c r="D774" s="147"/>
    </row>
    <row r="775" spans="1:4">
      <c r="A775" s="152">
        <v>77300</v>
      </c>
      <c r="B775" s="153">
        <v>67478797.761521682</v>
      </c>
      <c r="C775" s="153">
        <v>42055470.430073932</v>
      </c>
      <c r="D775" s="147"/>
    </row>
    <row r="776" spans="1:4">
      <c r="A776" s="152">
        <v>77400</v>
      </c>
      <c r="B776" s="153">
        <v>67486954.771368325</v>
      </c>
      <c r="C776" s="153">
        <v>42057006.370543577</v>
      </c>
      <c r="D776" s="147"/>
    </row>
    <row r="777" spans="1:4">
      <c r="A777" s="152">
        <v>77500</v>
      </c>
      <c r="B777" s="153">
        <v>67495092.361402839</v>
      </c>
      <c r="C777" s="153">
        <v>42058538.459009282</v>
      </c>
      <c r="D777" s="147"/>
    </row>
    <row r="778" spans="1:4">
      <c r="A778" s="152">
        <v>77600</v>
      </c>
      <c r="B778" s="153">
        <v>67503210.603536472</v>
      </c>
      <c r="C778" s="153">
        <v>42060066.709943861</v>
      </c>
      <c r="D778" s="147"/>
    </row>
    <row r="779" spans="1:4">
      <c r="A779" s="152">
        <v>77700</v>
      </c>
      <c r="B779" s="153">
        <v>67511309.569300532</v>
      </c>
      <c r="C779" s="153">
        <v>42061591.137747213</v>
      </c>
      <c r="D779" s="147"/>
    </row>
    <row r="780" spans="1:4">
      <c r="A780" s="152">
        <v>77800</v>
      </c>
      <c r="B780" s="153">
        <v>67519389.32984896</v>
      </c>
      <c r="C780" s="153">
        <v>42063111.756747559</v>
      </c>
      <c r="D780" s="147"/>
    </row>
    <row r="781" spans="1:4">
      <c r="A781" s="152">
        <v>77900</v>
      </c>
      <c r="B781" s="153">
        <v>67527449.955962494</v>
      </c>
      <c r="C781" s="153">
        <v>42064628.581201486</v>
      </c>
      <c r="D781" s="147"/>
    </row>
    <row r="782" spans="1:4">
      <c r="A782" s="152">
        <v>78000</v>
      </c>
      <c r="B782" s="153">
        <v>67535491.518049777</v>
      </c>
      <c r="C782" s="153">
        <v>42066141.62529517</v>
      </c>
      <c r="D782" s="147"/>
    </row>
    <row r="783" spans="1:4">
      <c r="A783" s="152">
        <v>78100</v>
      </c>
      <c r="B783" s="153">
        <v>67543514.08615081</v>
      </c>
      <c r="C783" s="153">
        <v>42067650.90314313</v>
      </c>
      <c r="D783" s="147"/>
    </row>
    <row r="784" spans="1:4">
      <c r="A784" s="152">
        <v>78200</v>
      </c>
      <c r="B784" s="153">
        <v>67551517.72993885</v>
      </c>
      <c r="C784" s="153">
        <v>42069156.428790487</v>
      </c>
      <c r="D784" s="147"/>
    </row>
    <row r="785" spans="1:4">
      <c r="A785" s="152">
        <v>78300</v>
      </c>
      <c r="B785" s="153">
        <v>67559502.51872465</v>
      </c>
      <c r="C785" s="153">
        <v>42070658.216212176</v>
      </c>
      <c r="D785" s="147"/>
    </row>
    <row r="786" spans="1:4">
      <c r="A786" s="152">
        <v>78400</v>
      </c>
      <c r="B786" s="153">
        <v>67567468.521456361</v>
      </c>
      <c r="C786" s="153">
        <v>42072156.27931381</v>
      </c>
      <c r="D786" s="147"/>
    </row>
    <row r="787" spans="1:4">
      <c r="A787" s="152">
        <v>78500</v>
      </c>
      <c r="B787" s="153">
        <v>67575415.806724548</v>
      </c>
      <c r="C787" s="153">
        <v>42073650.631932668</v>
      </c>
      <c r="D787" s="147"/>
    </row>
    <row r="788" spans="1:4">
      <c r="A788" s="152">
        <v>78600</v>
      </c>
      <c r="B788" s="153">
        <v>67583344.442763776</v>
      </c>
      <c r="C788" s="153">
        <v>42075141.287836738</v>
      </c>
      <c r="D788" s="147"/>
    </row>
    <row r="789" spans="1:4">
      <c r="A789" s="152">
        <v>78700</v>
      </c>
      <c r="B789" s="153">
        <v>67591254.497454077</v>
      </c>
      <c r="C789" s="153">
        <v>42076628.260726929</v>
      </c>
      <c r="D789" s="147"/>
    </row>
    <row r="790" spans="1:4">
      <c r="A790" s="152">
        <v>78800</v>
      </c>
      <c r="B790" s="153">
        <v>67599146.038325608</v>
      </c>
      <c r="C790" s="153">
        <v>42078111.564235531</v>
      </c>
      <c r="D790" s="147"/>
    </row>
    <row r="791" spans="1:4">
      <c r="A791" s="152">
        <v>78900</v>
      </c>
      <c r="B791" s="153">
        <v>67607019.132559091</v>
      </c>
      <c r="C791" s="153">
        <v>42079591.211928383</v>
      </c>
      <c r="D791" s="147"/>
    </row>
    <row r="792" spans="1:4">
      <c r="A792" s="152">
        <v>79000</v>
      </c>
      <c r="B792" s="153">
        <v>67614873.84698917</v>
      </c>
      <c r="C792" s="153">
        <v>42081067.217304237</v>
      </c>
      <c r="D792" s="147"/>
    </row>
    <row r="793" spans="1:4">
      <c r="A793" s="152">
        <v>79100</v>
      </c>
      <c r="B793" s="153">
        <v>67622710.248106807</v>
      </c>
      <c r="C793" s="153">
        <v>42082539.593795195</v>
      </c>
      <c r="D793" s="147"/>
    </row>
    <row r="794" spans="1:4">
      <c r="A794" s="152">
        <v>79200</v>
      </c>
      <c r="B794" s="153">
        <v>67630528.402061418</v>
      </c>
      <c r="C794" s="153">
        <v>42084008.354768157</v>
      </c>
      <c r="D794" s="147"/>
    </row>
    <row r="795" spans="1:4">
      <c r="A795" s="152">
        <v>79300</v>
      </c>
      <c r="B795" s="153">
        <v>67638328.374663249</v>
      </c>
      <c r="C795" s="153">
        <v>42085473.513524041</v>
      </c>
      <c r="D795" s="147"/>
    </row>
    <row r="796" spans="1:4">
      <c r="A796" s="152">
        <v>79400</v>
      </c>
      <c r="B796" s="153">
        <v>67646110.231386527</v>
      </c>
      <c r="C796" s="153">
        <v>42086935.083298273</v>
      </c>
      <c r="D796" s="147"/>
    </row>
    <row r="797" spans="1:4">
      <c r="A797" s="152">
        <v>79500</v>
      </c>
      <c r="B797" s="153">
        <v>67653874.037369832</v>
      </c>
      <c r="C797" s="153">
        <v>42088393.077261865</v>
      </c>
      <c r="D797" s="147"/>
    </row>
    <row r="798" spans="1:4">
      <c r="A798" s="152">
        <v>79600</v>
      </c>
      <c r="B798" s="153">
        <v>67661619.857420817</v>
      </c>
      <c r="C798" s="153">
        <v>42089847.508521222</v>
      </c>
      <c r="D798" s="147"/>
    </row>
    <row r="799" spans="1:4">
      <c r="A799" s="152">
        <v>79700</v>
      </c>
      <c r="B799" s="153">
        <v>67669347.756016999</v>
      </c>
      <c r="C799" s="153">
        <v>42091298.390119299</v>
      </c>
      <c r="D799" s="147"/>
    </row>
    <row r="800" spans="1:4">
      <c r="A800" s="152">
        <v>79800</v>
      </c>
      <c r="B800" s="153">
        <v>67677057.797307983</v>
      </c>
      <c r="C800" s="153">
        <v>42092745.735035047</v>
      </c>
      <c r="D800" s="147"/>
    </row>
    <row r="801" spans="1:4">
      <c r="A801" s="152">
        <v>79900</v>
      </c>
      <c r="B801" s="153">
        <v>67684750.045118362</v>
      </c>
      <c r="C801" s="153">
        <v>42094189.556184463</v>
      </c>
      <c r="D801" s="147"/>
    </row>
    <row r="802" spans="1:4">
      <c r="A802" s="152">
        <v>80000</v>
      </c>
      <c r="B802" s="153">
        <v>67692424.562949345</v>
      </c>
      <c r="C802" s="153">
        <v>42095629.866420195</v>
      </c>
      <c r="D802" s="147"/>
    </row>
    <row r="803" spans="1:4">
      <c r="A803" s="152">
        <v>80100</v>
      </c>
      <c r="B803" s="153">
        <v>67700081.413982064</v>
      </c>
      <c r="C803" s="153">
        <v>42097066.678532936</v>
      </c>
      <c r="D803" s="147"/>
    </row>
    <row r="804" spans="1:4">
      <c r="A804" s="152">
        <v>80200</v>
      </c>
      <c r="B804" s="153">
        <v>67707720.661078036</v>
      </c>
      <c r="C804" s="153">
        <v>42098500.00525111</v>
      </c>
      <c r="D804" s="147"/>
    </row>
    <row r="805" spans="1:4">
      <c r="A805" s="152">
        <v>80300</v>
      </c>
      <c r="B805" s="153">
        <v>67715342.366782978</v>
      </c>
      <c r="C805" s="153">
        <v>42099929.859241769</v>
      </c>
      <c r="D805" s="147"/>
    </row>
    <row r="806" spans="1:4">
      <c r="A806" s="152">
        <v>80400</v>
      </c>
      <c r="B806" s="153">
        <v>67722946.593327582</v>
      </c>
      <c r="C806" s="153">
        <v>42101356.253110476</v>
      </c>
      <c r="D806" s="147"/>
    </row>
    <row r="807" spans="1:4">
      <c r="A807" s="152">
        <v>80500</v>
      </c>
      <c r="B807" s="153">
        <v>67730533.402630925</v>
      </c>
      <c r="C807" s="153">
        <v>42102779.199401625</v>
      </c>
      <c r="D807" s="147"/>
    </row>
    <row r="808" spans="1:4">
      <c r="A808" s="152">
        <v>80600</v>
      </c>
      <c r="B808" s="153">
        <v>67738102.85630168</v>
      </c>
      <c r="C808" s="153">
        <v>42104198.710599683</v>
      </c>
      <c r="D808" s="147"/>
    </row>
    <row r="809" spans="1:4">
      <c r="A809" s="152">
        <v>80700</v>
      </c>
      <c r="B809" s="153">
        <v>67745655.015640303</v>
      </c>
      <c r="C809" s="153">
        <v>42105614.79912784</v>
      </c>
      <c r="D809" s="147"/>
    </row>
    <row r="810" spans="1:4">
      <c r="A810" s="152">
        <v>80800</v>
      </c>
      <c r="B810" s="153">
        <v>67753189.941641286</v>
      </c>
      <c r="C810" s="153">
        <v>42107027.477350652</v>
      </c>
      <c r="D810" s="147"/>
    </row>
    <row r="811" spans="1:4">
      <c r="A811" s="152">
        <v>80900</v>
      </c>
      <c r="B811" s="153">
        <v>67760707.69499591</v>
      </c>
      <c r="C811" s="153">
        <v>42108436.757572457</v>
      </c>
      <c r="D811" s="147"/>
    </row>
    <row r="812" spans="1:4">
      <c r="A812" s="152">
        <v>81000</v>
      </c>
      <c r="B812" s="153">
        <v>67768208.336092561</v>
      </c>
      <c r="C812" s="153">
        <v>42109842.652038284</v>
      </c>
      <c r="D812" s="147"/>
    </row>
    <row r="813" spans="1:4">
      <c r="A813" s="152">
        <v>81100</v>
      </c>
      <c r="B813" s="153">
        <v>67775691.92502068</v>
      </c>
      <c r="C813" s="153">
        <v>42111245.17293559</v>
      </c>
      <c r="D813" s="147"/>
    </row>
    <row r="814" spans="1:4">
      <c r="A814" s="152">
        <v>81200</v>
      </c>
      <c r="B814" s="153">
        <v>67783158.521571398</v>
      </c>
      <c r="C814" s="153">
        <v>42112644.332391821</v>
      </c>
      <c r="D814" s="147"/>
    </row>
    <row r="815" spans="1:4">
      <c r="A815" s="152">
        <v>81300</v>
      </c>
      <c r="B815" s="153">
        <v>67790608.185240015</v>
      </c>
      <c r="C815" s="153">
        <v>42114040.142477557</v>
      </c>
      <c r="D815" s="147"/>
    </row>
    <row r="816" spans="1:4">
      <c r="A816" s="152">
        <v>81400</v>
      </c>
      <c r="B816" s="153">
        <v>67798040.97522822</v>
      </c>
      <c r="C816" s="153">
        <v>42115432.615205012</v>
      </c>
      <c r="D816" s="147"/>
    </row>
    <row r="817" spans="1:4">
      <c r="A817" s="152">
        <v>81500</v>
      </c>
      <c r="B817" s="153">
        <v>67805456.950445443</v>
      </c>
      <c r="C817" s="153">
        <v>42116821.762529254</v>
      </c>
      <c r="D817" s="147"/>
    </row>
    <row r="818" spans="1:4">
      <c r="A818" s="152">
        <v>81600</v>
      </c>
      <c r="B818" s="153">
        <v>67812856.169511482</v>
      </c>
      <c r="C818" s="153">
        <v>42118207.59634845</v>
      </c>
      <c r="D818" s="147"/>
    </row>
    <row r="819" spans="1:4">
      <c r="A819" s="152">
        <v>81700</v>
      </c>
      <c r="B819" s="153">
        <v>67820238.690757588</v>
      </c>
      <c r="C819" s="153">
        <v>42119590.128503717</v>
      </c>
      <c r="D819" s="147"/>
    </row>
    <row r="820" spans="1:4">
      <c r="A820" s="152">
        <v>81800</v>
      </c>
      <c r="B820" s="153">
        <v>67827604.572229519</v>
      </c>
      <c r="C820" s="153">
        <v>42120969.370780356</v>
      </c>
      <c r="D820" s="147"/>
    </row>
    <row r="821" spans="1:4">
      <c r="A821" s="152">
        <v>81900</v>
      </c>
      <c r="B821" s="153">
        <v>67834953.871688336</v>
      </c>
      <c r="C821" s="153">
        <v>42122345.334906988</v>
      </c>
      <c r="D821" s="147"/>
    </row>
    <row r="822" spans="1:4">
      <c r="A822" s="152">
        <v>82000</v>
      </c>
      <c r="B822" s="153">
        <v>67842286.646612629</v>
      </c>
      <c r="C822" s="153">
        <v>42123718.032556929</v>
      </c>
      <c r="D822" s="147"/>
    </row>
    <row r="823" spans="1:4">
      <c r="A823" s="152">
        <v>82100</v>
      </c>
      <c r="B823" s="153">
        <v>67849602.954201058</v>
      </c>
      <c r="C823" s="153">
        <v>42125087.475348279</v>
      </c>
      <c r="D823" s="147"/>
    </row>
    <row r="824" spans="1:4">
      <c r="A824" s="152">
        <v>82200</v>
      </c>
      <c r="B824" s="153">
        <v>67856902.851372629</v>
      </c>
      <c r="C824" s="153">
        <v>42126453.674843743</v>
      </c>
      <c r="D824" s="147"/>
    </row>
    <row r="825" spans="1:4">
      <c r="A825" s="152">
        <v>82300</v>
      </c>
      <c r="B825" s="153">
        <v>67864186.394770354</v>
      </c>
      <c r="C825" s="153">
        <v>42127816.642551556</v>
      </c>
      <c r="D825" s="147"/>
    </row>
    <row r="826" spans="1:4">
      <c r="A826" s="152">
        <v>82400</v>
      </c>
      <c r="B826" s="153">
        <v>67871453.640761986</v>
      </c>
      <c r="C826" s="153">
        <v>42129176.389925383</v>
      </c>
      <c r="D826" s="147"/>
    </row>
    <row r="827" spans="1:4">
      <c r="A827" s="152">
        <v>82500</v>
      </c>
      <c r="B827" s="153">
        <v>67878704.645441756</v>
      </c>
      <c r="C827" s="153">
        <v>42130532.928365499</v>
      </c>
      <c r="D827" s="147"/>
    </row>
    <row r="828" spans="1:4">
      <c r="A828" s="152">
        <v>82600</v>
      </c>
      <c r="B828" s="153">
        <v>67885939.464632317</v>
      </c>
      <c r="C828" s="153">
        <v>42131886.269216955</v>
      </c>
      <c r="D828" s="147"/>
    </row>
    <row r="829" spans="1:4">
      <c r="A829" s="152">
        <v>82700</v>
      </c>
      <c r="B829" s="153">
        <v>67893158.153887331</v>
      </c>
      <c r="C829" s="153">
        <v>42133236.423773162</v>
      </c>
      <c r="D829" s="147"/>
    </row>
    <row r="830" spans="1:4">
      <c r="A830" s="152">
        <v>82800</v>
      </c>
      <c r="B830" s="153">
        <v>67900360.76849179</v>
      </c>
      <c r="C830" s="153">
        <v>42134583.403273158</v>
      </c>
      <c r="D830" s="147"/>
    </row>
    <row r="831" spans="1:4">
      <c r="A831" s="152">
        <v>82900</v>
      </c>
      <c r="B831" s="153">
        <v>67907547.363464862</v>
      </c>
      <c r="C831" s="153">
        <v>42135927.218903713</v>
      </c>
      <c r="D831" s="147"/>
    </row>
    <row r="832" spans="1:4">
      <c r="A832" s="152">
        <v>83000</v>
      </c>
      <c r="B832" s="153">
        <v>67914717.993561268</v>
      </c>
      <c r="C832" s="153">
        <v>42137267.881798744</v>
      </c>
      <c r="D832" s="147"/>
    </row>
    <row r="833" spans="1:4">
      <c r="A833" s="152">
        <v>83100</v>
      </c>
      <c r="B833" s="153">
        <v>67921872.713272482</v>
      </c>
      <c r="C833" s="153">
        <v>42138605.40304067</v>
      </c>
      <c r="D833" s="147"/>
    </row>
    <row r="834" spans="1:4">
      <c r="A834" s="152">
        <v>83200</v>
      </c>
      <c r="B834" s="153">
        <v>67929011.576829508</v>
      </c>
      <c r="C834" s="153">
        <v>42139939.79365924</v>
      </c>
      <c r="D834" s="147"/>
    </row>
    <row r="835" spans="1:4">
      <c r="A835" s="152">
        <v>83300</v>
      </c>
      <c r="B835" s="153">
        <v>67936134.63820371</v>
      </c>
      <c r="C835" s="153">
        <v>42141271.064633109</v>
      </c>
      <c r="D835" s="147"/>
    </row>
    <row r="836" spans="1:4">
      <c r="A836" s="152">
        <v>83400</v>
      </c>
      <c r="B836" s="153">
        <v>67943241.951108187</v>
      </c>
      <c r="C836" s="153">
        <v>42142599.226889707</v>
      </c>
      <c r="D836" s="147"/>
    </row>
    <row r="837" spans="1:4">
      <c r="A837" s="152">
        <v>83500</v>
      </c>
      <c r="B837" s="153">
        <v>67950333.569000676</v>
      </c>
      <c r="C837" s="153">
        <v>42143924.291304924</v>
      </c>
      <c r="D837" s="147"/>
    </row>
    <row r="838" spans="1:4">
      <c r="A838" s="152">
        <v>83600</v>
      </c>
      <c r="B838" s="153">
        <v>67957409.545084476</v>
      </c>
      <c r="C838" s="153">
        <v>42145246.268704765</v>
      </c>
      <c r="D838" s="147"/>
    </row>
    <row r="839" spans="1:4">
      <c r="A839" s="152">
        <v>83700</v>
      </c>
      <c r="B839" s="153">
        <v>67964469.932309553</v>
      </c>
      <c r="C839" s="153">
        <v>42146565.16986388</v>
      </c>
      <c r="D839" s="147"/>
    </row>
    <row r="840" spans="1:4">
      <c r="A840" s="152">
        <v>83800</v>
      </c>
      <c r="B840" s="153">
        <v>67971514.783374891</v>
      </c>
      <c r="C840" s="153">
        <v>42147881.005508251</v>
      </c>
      <c r="D840" s="147"/>
    </row>
    <row r="841" spans="1:4">
      <c r="A841" s="152">
        <v>83900</v>
      </c>
      <c r="B841" s="153">
        <v>67978544.150729865</v>
      </c>
      <c r="C841" s="153">
        <v>42149193.786312357</v>
      </c>
      <c r="D841" s="147"/>
    </row>
    <row r="842" spans="1:4">
      <c r="A842" s="152">
        <v>84000</v>
      </c>
      <c r="B842" s="153">
        <v>67985558.086576477</v>
      </c>
      <c r="C842" s="153">
        <v>42150503.52290263</v>
      </c>
      <c r="D842" s="147"/>
    </row>
    <row r="843" spans="1:4">
      <c r="A843" s="152">
        <v>84100</v>
      </c>
      <c r="B843" s="153">
        <v>67992556.642868981</v>
      </c>
      <c r="C843" s="153">
        <v>42151810.225855462</v>
      </c>
      <c r="D843" s="147"/>
    </row>
    <row r="844" spans="1:4">
      <c r="A844" s="152">
        <v>84200</v>
      </c>
      <c r="B844" s="153">
        <v>67999539.871317744</v>
      </c>
      <c r="C844" s="153">
        <v>42153113.90569821</v>
      </c>
      <c r="D844" s="147"/>
    </row>
    <row r="845" spans="1:4">
      <c r="A845" s="152">
        <v>84300</v>
      </c>
      <c r="B845" s="153">
        <v>68006507.823389605</v>
      </c>
      <c r="C845" s="153">
        <v>42154414.572910346</v>
      </c>
      <c r="D845" s="147"/>
    </row>
    <row r="846" spans="1:4">
      <c r="A846" s="152">
        <v>84400</v>
      </c>
      <c r="B846" s="153">
        <v>68013460.550309345</v>
      </c>
      <c r="C846" s="153">
        <v>42155712.237922333</v>
      </c>
      <c r="D846" s="147"/>
    </row>
    <row r="847" spans="1:4">
      <c r="A847" s="152">
        <v>84500</v>
      </c>
      <c r="B847" s="153">
        <v>68020398.10306178</v>
      </c>
      <c r="C847" s="153">
        <v>42157006.911116712</v>
      </c>
      <c r="D847" s="147"/>
    </row>
    <row r="848" spans="1:4">
      <c r="A848" s="152">
        <v>84600</v>
      </c>
      <c r="B848" s="153">
        <v>68027320.532392934</v>
      </c>
      <c r="C848" s="153">
        <v>42158298.602827884</v>
      </c>
      <c r="D848" s="147"/>
    </row>
    <row r="849" spans="1:4">
      <c r="A849" s="152">
        <v>84700</v>
      </c>
      <c r="B849" s="153">
        <v>68034227.888811111</v>
      </c>
      <c r="C849" s="153">
        <v>42159587.323343664</v>
      </c>
      <c r="D849" s="147"/>
    </row>
    <row r="850" spans="1:4">
      <c r="A850" s="152">
        <v>84800</v>
      </c>
      <c r="B850" s="153">
        <v>68041120.222589701</v>
      </c>
      <c r="C850" s="153">
        <v>42160873.082903489</v>
      </c>
      <c r="D850" s="147"/>
    </row>
    <row r="851" spans="1:4">
      <c r="A851" s="152">
        <v>84900</v>
      </c>
      <c r="B851" s="153">
        <v>68047997.58376731</v>
      </c>
      <c r="C851" s="153">
        <v>42162155.891700208</v>
      </c>
      <c r="D851" s="147"/>
    </row>
    <row r="852" spans="1:4">
      <c r="A852" s="152">
        <v>85000</v>
      </c>
      <c r="B852" s="153">
        <v>68054860.022149116</v>
      </c>
      <c r="C852" s="153">
        <v>42163435.759880356</v>
      </c>
      <c r="D852" s="147"/>
    </row>
    <row r="853" spans="1:4">
      <c r="A853" s="152">
        <v>85100</v>
      </c>
      <c r="B853" s="153">
        <v>68061707.587310374</v>
      </c>
      <c r="C853" s="153">
        <v>42164712.697543196</v>
      </c>
      <c r="D853" s="147"/>
    </row>
    <row r="854" spans="1:4">
      <c r="A854" s="152">
        <v>85200</v>
      </c>
      <c r="B854" s="153">
        <v>68068540.328594878</v>
      </c>
      <c r="C854" s="153">
        <v>42165986.714742459</v>
      </c>
      <c r="D854" s="147"/>
    </row>
    <row r="855" spans="1:4">
      <c r="A855" s="152">
        <v>85300</v>
      </c>
      <c r="B855" s="153">
        <v>68075358.29511857</v>
      </c>
      <c r="C855" s="153">
        <v>42167257.821485974</v>
      </c>
      <c r="D855" s="147"/>
    </row>
    <row r="856" spans="1:4">
      <c r="A856" s="152">
        <v>85400</v>
      </c>
      <c r="B856" s="153">
        <v>68082161.535770714</v>
      </c>
      <c r="C856" s="153">
        <v>42168526.027735144</v>
      </c>
      <c r="D856" s="147"/>
    </row>
    <row r="857" spans="1:4">
      <c r="A857" s="152">
        <v>85500</v>
      </c>
      <c r="B857" s="153">
        <v>68088950.099214494</v>
      </c>
      <c r="C857" s="153">
        <v>42169791.343406677</v>
      </c>
      <c r="D857" s="147"/>
    </row>
    <row r="858" spans="1:4">
      <c r="A858" s="152">
        <v>85600</v>
      </c>
      <c r="B858" s="153">
        <v>68095724.033888221</v>
      </c>
      <c r="C858" s="153">
        <v>42171053.778371722</v>
      </c>
      <c r="D858" s="147"/>
    </row>
    <row r="859" spans="1:4">
      <c r="A859" s="152">
        <v>85700</v>
      </c>
      <c r="B859" s="153">
        <v>68102483.388008341</v>
      </c>
      <c r="C859" s="153">
        <v>42172313.342457287</v>
      </c>
      <c r="D859" s="147"/>
    </row>
    <row r="860" spans="1:4">
      <c r="A860" s="152">
        <v>85800</v>
      </c>
      <c r="B860" s="153">
        <v>68109228.209569111</v>
      </c>
      <c r="C860" s="153">
        <v>42173570.045444675</v>
      </c>
      <c r="D860" s="147"/>
    </row>
    <row r="861" spans="1:4">
      <c r="A861" s="152">
        <v>85900</v>
      </c>
      <c r="B861" s="153">
        <v>68115958.546344638</v>
      </c>
      <c r="C861" s="153">
        <v>42174823.897071309</v>
      </c>
      <c r="D861" s="147"/>
    </row>
    <row r="862" spans="1:4">
      <c r="A862" s="152">
        <v>86000</v>
      </c>
      <c r="B862" s="153">
        <v>68122674.445890754</v>
      </c>
      <c r="C862" s="153">
        <v>42176074.907030679</v>
      </c>
      <c r="D862" s="147"/>
    </row>
    <row r="863" spans="1:4">
      <c r="A863" s="152">
        <v>86100</v>
      </c>
      <c r="B863" s="153">
        <v>68129375.955544949</v>
      </c>
      <c r="C863" s="153">
        <v>42177323.08497192</v>
      </c>
      <c r="D863" s="147"/>
    </row>
    <row r="864" spans="1:4">
      <c r="A864" s="152">
        <v>86200</v>
      </c>
      <c r="B864" s="153">
        <v>68136063.122429162</v>
      </c>
      <c r="C864" s="153">
        <v>42178568.440501094</v>
      </c>
      <c r="D864" s="147"/>
    </row>
    <row r="865" spans="1:4">
      <c r="A865" s="152">
        <v>86300</v>
      </c>
      <c r="B865" s="153">
        <v>68142735.993450716</v>
      </c>
      <c r="C865" s="153">
        <v>42179810.983180113</v>
      </c>
      <c r="D865" s="147"/>
    </row>
    <row r="866" spans="1:4">
      <c r="A866" s="152">
        <v>86400</v>
      </c>
      <c r="B866" s="153">
        <v>68149394.615302429</v>
      </c>
      <c r="C866" s="153">
        <v>42181050.722528495</v>
      </c>
      <c r="D866" s="147"/>
    </row>
    <row r="867" spans="1:4">
      <c r="A867" s="152">
        <v>86500</v>
      </c>
      <c r="B867" s="153">
        <v>68156039.034465685</v>
      </c>
      <c r="C867" s="153">
        <v>42182287.668022685</v>
      </c>
      <c r="D867" s="147"/>
    </row>
    <row r="868" spans="1:4">
      <c r="A868" s="152">
        <v>86600</v>
      </c>
      <c r="B868" s="153">
        <v>68162669.297211319</v>
      </c>
      <c r="C868" s="153">
        <v>42183521.829095863</v>
      </c>
      <c r="D868" s="147"/>
    </row>
    <row r="869" spans="1:4">
      <c r="A869" s="152">
        <v>86700</v>
      </c>
      <c r="B869" s="153">
        <v>68169285.449599087</v>
      </c>
      <c r="C869" s="153">
        <v>42184753.215139709</v>
      </c>
      <c r="D869" s="147"/>
    </row>
    <row r="870" spans="1:4">
      <c r="A870" s="152">
        <v>86800</v>
      </c>
      <c r="B870" s="153">
        <v>68175887.537481651</v>
      </c>
      <c r="C870" s="153">
        <v>42185981.835503101</v>
      </c>
      <c r="D870" s="147"/>
    </row>
    <row r="871" spans="1:4">
      <c r="A871" s="152">
        <v>86900</v>
      </c>
      <c r="B871" s="153">
        <v>68182475.606504396</v>
      </c>
      <c r="C871" s="153">
        <v>42187207.699492745</v>
      </c>
      <c r="D871" s="147"/>
    </row>
    <row r="872" spans="1:4">
      <c r="A872" s="152">
        <v>87000</v>
      </c>
      <c r="B872" s="153">
        <v>68189049.70210591</v>
      </c>
      <c r="C872" s="153">
        <v>42188430.816374719</v>
      </c>
      <c r="D872" s="147"/>
    </row>
    <row r="873" spans="1:4">
      <c r="A873" s="152">
        <v>87100</v>
      </c>
      <c r="B873" s="153">
        <v>68195609.86952123</v>
      </c>
      <c r="C873" s="153">
        <v>42189651.195372395</v>
      </c>
      <c r="D873" s="147"/>
    </row>
    <row r="874" spans="1:4">
      <c r="A874" s="152">
        <v>87200</v>
      </c>
      <c r="B874" s="153">
        <v>68202156.153781652</v>
      </c>
      <c r="C874" s="153">
        <v>42190868.845668443</v>
      </c>
      <c r="D874" s="147"/>
    </row>
    <row r="875" spans="1:4">
      <c r="A875" s="152">
        <v>87300</v>
      </c>
      <c r="B875" s="153">
        <v>68208688.599715695</v>
      </c>
      <c r="C875" s="153">
        <v>42192083.776404515</v>
      </c>
      <c r="D875" s="147"/>
    </row>
    <row r="876" spans="1:4">
      <c r="A876" s="152">
        <v>87400</v>
      </c>
      <c r="B876" s="153">
        <v>68215207.251951456</v>
      </c>
      <c r="C876" s="153">
        <v>42193295.996681534</v>
      </c>
      <c r="D876" s="147"/>
    </row>
    <row r="877" spans="1:4">
      <c r="A877" s="152">
        <v>87500</v>
      </c>
      <c r="B877" s="153">
        <v>68221712.154917523</v>
      </c>
      <c r="C877" s="153">
        <v>42194505.515559889</v>
      </c>
      <c r="D877" s="147"/>
    </row>
    <row r="878" spans="1:4">
      <c r="A878" s="152">
        <v>87600</v>
      </c>
      <c r="B878" s="153">
        <v>68228203.352843285</v>
      </c>
      <c r="C878" s="153">
        <v>42195712.342059247</v>
      </c>
      <c r="D878" s="147"/>
    </row>
    <row r="879" spans="1:4">
      <c r="A879" s="152">
        <v>87700</v>
      </c>
      <c r="B879" s="153">
        <v>68234680.889761373</v>
      </c>
      <c r="C879" s="153">
        <v>42196916.485159636</v>
      </c>
      <c r="D879" s="147"/>
    </row>
    <row r="880" spans="1:4">
      <c r="A880" s="152">
        <v>87800</v>
      </c>
      <c r="B880" s="153">
        <v>68241144.809507087</v>
      </c>
      <c r="C880" s="153">
        <v>42198117.953800835</v>
      </c>
      <c r="D880" s="147"/>
    </row>
    <row r="881" spans="1:4">
      <c r="A881" s="152">
        <v>87900</v>
      </c>
      <c r="B881" s="153">
        <v>68247595.155721918</v>
      </c>
      <c r="C881" s="153">
        <v>42199316.756883286</v>
      </c>
      <c r="D881" s="147"/>
    </row>
    <row r="882" spans="1:4">
      <c r="A882" s="152">
        <v>88000</v>
      </c>
      <c r="B882" s="153">
        <v>68254031.971852884</v>
      </c>
      <c r="C882" s="153">
        <v>42200512.903267674</v>
      </c>
      <c r="D882" s="147"/>
    </row>
    <row r="883" spans="1:4">
      <c r="A883" s="152">
        <v>88100</v>
      </c>
      <c r="B883" s="153">
        <v>68260455.301154405</v>
      </c>
      <c r="C883" s="153">
        <v>42201706.401775435</v>
      </c>
      <c r="D883" s="147"/>
    </row>
    <row r="884" spans="1:4">
      <c r="A884" s="152">
        <v>88200</v>
      </c>
      <c r="B884" s="153">
        <v>68266865.186688796</v>
      </c>
      <c r="C884" s="153">
        <v>42202897.261189312</v>
      </c>
      <c r="D884" s="147"/>
    </row>
    <row r="885" spans="1:4">
      <c r="A885" s="152">
        <v>88300</v>
      </c>
      <c r="B885" s="153">
        <v>68273261.671328664</v>
      </c>
      <c r="C885" s="153">
        <v>42204085.490253225</v>
      </c>
      <c r="D885" s="147"/>
    </row>
    <row r="886" spans="1:4">
      <c r="A886" s="152">
        <v>88400</v>
      </c>
      <c r="B886" s="153">
        <v>68279644.797756761</v>
      </c>
      <c r="C886" s="153">
        <v>42205271.097672291</v>
      </c>
      <c r="D886" s="147"/>
    </row>
    <row r="887" spans="1:4">
      <c r="A887" s="152">
        <v>88500</v>
      </c>
      <c r="B887" s="153">
        <v>68286014.608467564</v>
      </c>
      <c r="C887" s="153">
        <v>42206454.092113189</v>
      </c>
      <c r="D887" s="147"/>
    </row>
    <row r="888" spans="1:4">
      <c r="A888" s="152">
        <v>88600</v>
      </c>
      <c r="B888" s="153">
        <v>68292371.145768389</v>
      </c>
      <c r="C888" s="153">
        <v>42207634.482204773</v>
      </c>
      <c r="D888" s="147"/>
    </row>
    <row r="889" spans="1:4">
      <c r="A889" s="152">
        <v>88700</v>
      </c>
      <c r="B889" s="153">
        <v>68298714.451781109</v>
      </c>
      <c r="C889" s="153">
        <v>42208812.276537336</v>
      </c>
      <c r="D889" s="147"/>
    </row>
    <row r="890" spans="1:4">
      <c r="A890" s="152">
        <v>88800</v>
      </c>
      <c r="B890" s="153">
        <v>68305044.568441853</v>
      </c>
      <c r="C890" s="153">
        <v>42209987.483664401</v>
      </c>
      <c r="D890" s="147"/>
    </row>
    <row r="891" spans="1:4">
      <c r="A891" s="152">
        <v>88900</v>
      </c>
      <c r="B891" s="153">
        <v>68311361.537503585</v>
      </c>
      <c r="C891" s="153">
        <v>42211160.11210116</v>
      </c>
      <c r="D891" s="147"/>
    </row>
    <row r="892" spans="1:4">
      <c r="A892" s="152">
        <v>89000</v>
      </c>
      <c r="B892" s="153">
        <v>68317665.400535539</v>
      </c>
      <c r="C892" s="153">
        <v>42212330.170325823</v>
      </c>
      <c r="D892" s="147"/>
    </row>
    <row r="893" spans="1:4">
      <c r="A893" s="152">
        <v>89100</v>
      </c>
      <c r="B893" s="153">
        <v>68323956.198925823</v>
      </c>
      <c r="C893" s="153">
        <v>42213497.66677893</v>
      </c>
      <c r="D893" s="147"/>
    </row>
    <row r="894" spans="1:4">
      <c r="A894" s="152">
        <v>89200</v>
      </c>
      <c r="B894" s="153">
        <v>68330233.973882243</v>
      </c>
      <c r="C894" s="153">
        <v>42214662.609865256</v>
      </c>
      <c r="D894" s="147"/>
    </row>
    <row r="895" spans="1:4">
      <c r="A895" s="152">
        <v>89300</v>
      </c>
      <c r="B895" s="153">
        <v>68336498.766431898</v>
      </c>
      <c r="C895" s="153">
        <v>42215825.00795161</v>
      </c>
      <c r="D895" s="147"/>
    </row>
    <row r="896" spans="1:4">
      <c r="A896" s="152">
        <v>89400</v>
      </c>
      <c r="B896" s="153">
        <v>68342750.617424443</v>
      </c>
      <c r="C896" s="153">
        <v>42216984.869368769</v>
      </c>
      <c r="D896" s="147"/>
    </row>
    <row r="897" spans="1:4">
      <c r="A897" s="152">
        <v>89500</v>
      </c>
      <c r="B897" s="153">
        <v>68348989.567530841</v>
      </c>
      <c r="C897" s="153">
        <v>42218142.202411786</v>
      </c>
      <c r="D897" s="147"/>
    </row>
    <row r="898" spans="1:4">
      <c r="A898" s="152">
        <v>89600</v>
      </c>
      <c r="B898" s="153">
        <v>68355215.657246605</v>
      </c>
      <c r="C898" s="153">
        <v>42219297.015338421</v>
      </c>
      <c r="D898" s="147"/>
    </row>
    <row r="899" spans="1:4">
      <c r="A899" s="152">
        <v>89700</v>
      </c>
      <c r="B899" s="153">
        <v>68361428.926890746</v>
      </c>
      <c r="C899" s="153">
        <v>42220449.316371366</v>
      </c>
      <c r="D899" s="147"/>
    </row>
    <row r="900" spans="1:4">
      <c r="A900" s="152">
        <v>89800</v>
      </c>
      <c r="B900" s="153">
        <v>68367629.416608691</v>
      </c>
      <c r="C900" s="153">
        <v>42221599.113697402</v>
      </c>
      <c r="D900" s="147"/>
    </row>
    <row r="901" spans="1:4">
      <c r="A901" s="152">
        <v>89900</v>
      </c>
      <c r="B901" s="153">
        <v>68373817.166371524</v>
      </c>
      <c r="C901" s="153">
        <v>42222746.415467866</v>
      </c>
      <c r="D901" s="147"/>
    </row>
    <row r="902" spans="1:4">
      <c r="A902" s="152">
        <v>90000</v>
      </c>
      <c r="B902" s="153">
        <v>68379992.215978146</v>
      </c>
      <c r="C902" s="153">
        <v>42223891.229798272</v>
      </c>
      <c r="D902" s="147"/>
    </row>
    <row r="903" spans="1:4">
      <c r="A903" s="152">
        <v>90100</v>
      </c>
      <c r="B903" s="153">
        <v>68386154.605056316</v>
      </c>
      <c r="C903" s="153">
        <v>42225033.564769469</v>
      </c>
      <c r="D903" s="147"/>
    </row>
    <row r="904" spans="1:4">
      <c r="A904" s="152">
        <v>90200</v>
      </c>
      <c r="B904" s="153">
        <v>68392304.373062477</v>
      </c>
      <c r="C904" s="153">
        <v>42226173.428427279</v>
      </c>
      <c r="D904" s="147"/>
    </row>
    <row r="905" spans="1:4">
      <c r="A905" s="152">
        <v>90300</v>
      </c>
      <c r="B905" s="153">
        <v>68398441.559284046</v>
      </c>
      <c r="C905" s="153">
        <v>42227310.828782342</v>
      </c>
      <c r="D905" s="147"/>
    </row>
    <row r="906" spans="1:4">
      <c r="A906" s="152">
        <v>90400</v>
      </c>
      <c r="B906" s="153">
        <v>68404566.202839807</v>
      </c>
      <c r="C906" s="153">
        <v>42228445.773811281</v>
      </c>
      <c r="D906" s="147"/>
    </row>
    <row r="907" spans="1:4">
      <c r="A907" s="152">
        <v>90500</v>
      </c>
      <c r="B907" s="153">
        <v>68410678.342680886</v>
      </c>
      <c r="C907" s="153">
        <v>42229578.27145572</v>
      </c>
      <c r="D907" s="147"/>
    </row>
    <row r="908" spans="1:4">
      <c r="A908" s="152">
        <v>90600</v>
      </c>
      <c r="B908" s="153">
        <v>68416778.017590985</v>
      </c>
      <c r="C908" s="153">
        <v>42230708.329624034</v>
      </c>
      <c r="D908" s="147"/>
    </row>
    <row r="909" spans="1:4">
      <c r="A909" s="152">
        <v>90700</v>
      </c>
      <c r="B909" s="153">
        <v>68422865.266189277</v>
      </c>
      <c r="C909" s="153">
        <v>42231835.956189342</v>
      </c>
      <c r="D909" s="147"/>
    </row>
    <row r="910" spans="1:4">
      <c r="A910" s="152">
        <v>90800</v>
      </c>
      <c r="B910" s="153">
        <v>68428940.126929283</v>
      </c>
      <c r="C910" s="153">
        <v>42232961.158991881</v>
      </c>
      <c r="D910" s="147"/>
    </row>
    <row r="911" spans="1:4">
      <c r="A911" s="152">
        <v>90900</v>
      </c>
      <c r="B911" s="153">
        <v>68435002.638100833</v>
      </c>
      <c r="C911" s="153">
        <v>42234083.945837401</v>
      </c>
      <c r="D911" s="147"/>
    </row>
    <row r="912" spans="1:4">
      <c r="A912" s="152">
        <v>91000</v>
      </c>
      <c r="B912" s="153">
        <v>68441052.83783114</v>
      </c>
      <c r="C912" s="153">
        <v>42235204.324499182</v>
      </c>
      <c r="D912" s="147"/>
    </row>
    <row r="913" spans="1:4">
      <c r="A913" s="152">
        <v>91100</v>
      </c>
      <c r="B913" s="153">
        <v>68447090.764084458</v>
      </c>
      <c r="C913" s="153">
        <v>42236322.302716233</v>
      </c>
      <c r="D913" s="147"/>
    </row>
    <row r="914" spans="1:4">
      <c r="A914" s="152">
        <v>91200</v>
      </c>
      <c r="B914" s="153">
        <v>68453116.45466505</v>
      </c>
      <c r="C914" s="153">
        <v>42237437.888194956</v>
      </c>
      <c r="D914" s="147"/>
    </row>
    <row r="915" spans="1:4">
      <c r="A915" s="152">
        <v>91300</v>
      </c>
      <c r="B915" s="153">
        <v>68459129.947216049</v>
      </c>
      <c r="C915" s="153">
        <v>42238551.088608466</v>
      </c>
      <c r="D915" s="147"/>
    </row>
    <row r="916" spans="1:4">
      <c r="A916" s="152">
        <v>91400</v>
      </c>
      <c r="B916" s="153">
        <v>68465131.279222131</v>
      </c>
      <c r="C916" s="153">
        <v>42239661.911597967</v>
      </c>
      <c r="D916" s="147"/>
    </row>
    <row r="917" spans="1:4">
      <c r="A917" s="152">
        <v>91500</v>
      </c>
      <c r="B917" s="153">
        <v>68471120.488008365</v>
      </c>
      <c r="C917" s="153">
        <v>42240770.36477071</v>
      </c>
      <c r="D917" s="147"/>
    </row>
    <row r="918" spans="1:4">
      <c r="A918" s="152">
        <v>91600</v>
      </c>
      <c r="B918" s="153">
        <v>68477097.610743374</v>
      </c>
      <c r="C918" s="153">
        <v>42241876.455702603</v>
      </c>
      <c r="D918" s="147"/>
    </row>
    <row r="919" spans="1:4">
      <c r="A919" s="152">
        <v>91700</v>
      </c>
      <c r="B919" s="153">
        <v>68483062.684438601</v>
      </c>
      <c r="C919" s="153">
        <v>42242980.191936657</v>
      </c>
      <c r="D919" s="147"/>
    </row>
    <row r="920" spans="1:4">
      <c r="A920" s="152">
        <v>91800</v>
      </c>
      <c r="B920" s="153">
        <v>68489015.74594979</v>
      </c>
      <c r="C920" s="153">
        <v>42244081.58098428</v>
      </c>
      <c r="D920" s="147"/>
    </row>
    <row r="921" spans="1:4">
      <c r="A921" s="152">
        <v>91900</v>
      </c>
      <c r="B921" s="153">
        <v>68494956.831977665</v>
      </c>
      <c r="C921" s="153">
        <v>42245180.630324654</v>
      </c>
      <c r="D921" s="147"/>
    </row>
    <row r="922" spans="1:4">
      <c r="A922" s="152">
        <v>92000</v>
      </c>
      <c r="B922" s="153">
        <v>68500885.979068741</v>
      </c>
      <c r="C922" s="153">
        <v>42246277.347405061</v>
      </c>
      <c r="D922" s="147"/>
    </row>
    <row r="923" spans="1:4">
      <c r="A923" s="152">
        <v>92100</v>
      </c>
      <c r="B923" s="153">
        <v>68506803.223617017</v>
      </c>
      <c r="C923" s="153">
        <v>42247371.739642136</v>
      </c>
      <c r="D923" s="147"/>
    </row>
    <row r="924" spans="1:4">
      <c r="A924" s="152">
        <v>92200</v>
      </c>
      <c r="B924" s="153">
        <v>68512708.601863086</v>
      </c>
      <c r="C924" s="153">
        <v>42248463.814419724</v>
      </c>
      <c r="D924" s="147"/>
    </row>
    <row r="925" spans="1:4">
      <c r="A925" s="152">
        <v>92300</v>
      </c>
      <c r="B925" s="153">
        <v>68518602.149896577</v>
      </c>
      <c r="C925" s="153">
        <v>42249553.579091512</v>
      </c>
      <c r="D925" s="147"/>
    </row>
    <row r="926" spans="1:4">
      <c r="A926" s="152">
        <v>92400</v>
      </c>
      <c r="B926" s="153">
        <v>68524483.903656676</v>
      </c>
      <c r="C926" s="153">
        <v>42250641.04097975</v>
      </c>
      <c r="D926" s="147"/>
    </row>
    <row r="927" spans="1:4">
      <c r="A927" s="152">
        <v>92500</v>
      </c>
      <c r="B927" s="153">
        <v>68530353.898932293</v>
      </c>
      <c r="C927" s="153">
        <v>42251726.207375489</v>
      </c>
      <c r="D927" s="147"/>
    </row>
    <row r="928" spans="1:4">
      <c r="A928" s="152">
        <v>92600</v>
      </c>
      <c r="B928" s="153">
        <v>68536212.171363533</v>
      </c>
      <c r="C928" s="153">
        <v>42252809.08553943</v>
      </c>
      <c r="D928" s="147"/>
    </row>
    <row r="929" spans="1:4">
      <c r="A929" s="152">
        <v>92700</v>
      </c>
      <c r="B929" s="153">
        <v>68542058.756441697</v>
      </c>
      <c r="C929" s="153">
        <v>42253889.682701692</v>
      </c>
      <c r="D929" s="147"/>
    </row>
    <row r="930" spans="1:4">
      <c r="A930" s="152">
        <v>92800</v>
      </c>
      <c r="B930" s="153">
        <v>68547893.689511657</v>
      </c>
      <c r="C930" s="153">
        <v>42254968.006061696</v>
      </c>
      <c r="D930" s="147"/>
    </row>
    <row r="931" spans="1:4">
      <c r="A931" s="152">
        <v>92900</v>
      </c>
      <c r="B931" s="153">
        <v>68553717.005770996</v>
      </c>
      <c r="C931" s="153">
        <v>42256044.062788799</v>
      </c>
      <c r="D931" s="147"/>
    </row>
    <row r="932" spans="1:4">
      <c r="A932" s="152">
        <v>93000</v>
      </c>
      <c r="B932" s="153">
        <v>68559528.740271702</v>
      </c>
      <c r="C932" s="153">
        <v>42257117.860022098</v>
      </c>
      <c r="D932" s="147"/>
    </row>
    <row r="933" spans="1:4">
      <c r="A933" s="152">
        <v>93100</v>
      </c>
      <c r="B933" s="153">
        <v>68565328.927920535</v>
      </c>
      <c r="C933" s="153">
        <v>42258189.404870637</v>
      </c>
      <c r="D933" s="147"/>
    </row>
    <row r="934" spans="1:4">
      <c r="A934" s="152">
        <v>93200</v>
      </c>
      <c r="B934" s="153">
        <v>68571117.603480473</v>
      </c>
      <c r="C934" s="153">
        <v>42259258.704414293</v>
      </c>
      <c r="D934" s="147"/>
    </row>
    <row r="935" spans="1:4">
      <c r="A935" s="152">
        <v>93300</v>
      </c>
      <c r="B935" s="153">
        <v>68576894.801570743</v>
      </c>
      <c r="C935" s="153">
        <v>42260325.765702799</v>
      </c>
      <c r="D935" s="147"/>
    </row>
    <row r="936" spans="1:4">
      <c r="A936" s="152">
        <v>93400</v>
      </c>
      <c r="B936" s="153">
        <v>68582660.55666779</v>
      </c>
      <c r="C936" s="153">
        <v>42261390.595756121</v>
      </c>
      <c r="D936" s="147"/>
    </row>
    <row r="937" spans="1:4">
      <c r="A937" s="152">
        <v>93500</v>
      </c>
      <c r="B937" s="153">
        <v>68588414.903106883</v>
      </c>
      <c r="C937" s="153">
        <v>42262453.201565333</v>
      </c>
      <c r="D937" s="147"/>
    </row>
    <row r="938" spans="1:4">
      <c r="A938" s="152">
        <v>93600</v>
      </c>
      <c r="B938" s="153">
        <v>68594157.875081047</v>
      </c>
      <c r="C938" s="153">
        <v>42263513.590092652</v>
      </c>
      <c r="D938" s="147"/>
    </row>
    <row r="939" spans="1:4">
      <c r="A939" s="152">
        <v>93700</v>
      </c>
      <c r="B939" s="153">
        <v>68599889.506643876</v>
      </c>
      <c r="C939" s="153">
        <v>42264571.768270321</v>
      </c>
      <c r="D939" s="147"/>
    </row>
    <row r="940" spans="1:4">
      <c r="A940" s="152">
        <v>93800</v>
      </c>
      <c r="B940" s="153">
        <v>68605609.8317094</v>
      </c>
      <c r="C940" s="153">
        <v>42265627.743002601</v>
      </c>
      <c r="D940" s="147"/>
    </row>
    <row r="941" spans="1:4">
      <c r="A941" s="152">
        <v>93900</v>
      </c>
      <c r="B941" s="153">
        <v>68611318.884052128</v>
      </c>
      <c r="C941" s="153">
        <v>42266681.52116476</v>
      </c>
      <c r="D941" s="147"/>
    </row>
    <row r="942" spans="1:4">
      <c r="A942" s="152">
        <v>94000</v>
      </c>
      <c r="B942" s="153">
        <v>68617016.697308853</v>
      </c>
      <c r="C942" s="153">
        <v>42267733.109602898</v>
      </c>
      <c r="D942" s="147"/>
    </row>
    <row r="943" spans="1:4">
      <c r="A943" s="152">
        <v>94100</v>
      </c>
      <c r="B943" s="153">
        <v>68622703.304979116</v>
      </c>
      <c r="C943" s="153">
        <v>42268782.515136018</v>
      </c>
      <c r="D943" s="147"/>
    </row>
    <row r="944" spans="1:4">
      <c r="A944" s="152">
        <v>94200</v>
      </c>
      <c r="B944" s="153">
        <v>68628378.740425855</v>
      </c>
      <c r="C944" s="153">
        <v>42269829.74455332</v>
      </c>
      <c r="D944" s="147"/>
    </row>
    <row r="945" spans="1:4">
      <c r="A945" s="152">
        <v>94300</v>
      </c>
      <c r="B945" s="153">
        <v>68634043.036875695</v>
      </c>
      <c r="C945" s="153">
        <v>42270874.804616839</v>
      </c>
      <c r="D945" s="147"/>
    </row>
    <row r="946" spans="1:4">
      <c r="A946" s="152">
        <v>94400</v>
      </c>
      <c r="B946" s="153">
        <v>68639696.227420807</v>
      </c>
      <c r="C946" s="153">
        <v>42271917.702060476</v>
      </c>
      <c r="D946" s="147"/>
    </row>
    <row r="947" spans="1:4">
      <c r="A947" s="152">
        <v>94500</v>
      </c>
      <c r="B947" s="153">
        <v>68645338.345018581</v>
      </c>
      <c r="C947" s="153">
        <v>42272958.443590149</v>
      </c>
      <c r="D947" s="147"/>
    </row>
    <row r="948" spans="1:4">
      <c r="A948" s="152">
        <v>94600</v>
      </c>
      <c r="B948" s="153">
        <v>68650969.4224924</v>
      </c>
      <c r="C948" s="153">
        <v>42273997.035884172</v>
      </c>
      <c r="D948" s="147"/>
    </row>
    <row r="949" spans="1:4">
      <c r="A949" s="152">
        <v>94700</v>
      </c>
      <c r="B949" s="153">
        <v>68656589.492532969</v>
      </c>
      <c r="C949" s="153">
        <v>42275033.485593244</v>
      </c>
      <c r="D949" s="147"/>
    </row>
    <row r="950" spans="1:4">
      <c r="A950" s="152">
        <v>94800</v>
      </c>
      <c r="B950" s="153">
        <v>68662198.587698564</v>
      </c>
      <c r="C950" s="153">
        <v>42276067.799340479</v>
      </c>
      <c r="D950" s="147"/>
    </row>
    <row r="951" spans="1:4">
      <c r="A951" s="152">
        <v>94900</v>
      </c>
      <c r="B951" s="153">
        <v>68667796.740416065</v>
      </c>
      <c r="C951" s="153">
        <v>42277099.983722024</v>
      </c>
      <c r="D951" s="147"/>
    </row>
    <row r="952" spans="1:4">
      <c r="A952" s="152">
        <v>95000</v>
      </c>
      <c r="B952" s="153">
        <v>68673383.982981399</v>
      </c>
      <c r="C952" s="153">
        <v>42278130.045306772</v>
      </c>
      <c r="D952" s="147"/>
    </row>
    <row r="953" spans="1:4">
      <c r="A953" s="152">
        <v>95100</v>
      </c>
      <c r="B953" s="153">
        <v>68678960.347560182</v>
      </c>
      <c r="C953" s="153">
        <v>42279157.990636751</v>
      </c>
      <c r="D953" s="147"/>
    </row>
    <row r="954" spans="1:4">
      <c r="A954" s="152">
        <v>95200</v>
      </c>
      <c r="B954" s="153">
        <v>68684525.866188601</v>
      </c>
      <c r="C954" s="153">
        <v>42280183.826226778</v>
      </c>
      <c r="D954" s="147"/>
    </row>
    <row r="955" spans="1:4">
      <c r="A955" s="152">
        <v>95300</v>
      </c>
      <c r="B955" s="153">
        <v>68690080.570773691</v>
      </c>
      <c r="C955" s="153">
        <v>42281207.55856546</v>
      </c>
      <c r="D955" s="147"/>
    </row>
    <row r="956" spans="1:4">
      <c r="A956" s="152">
        <v>95400</v>
      </c>
      <c r="B956" s="153">
        <v>68695624.493094832</v>
      </c>
      <c r="C956" s="153">
        <v>42282229.194114253</v>
      </c>
      <c r="D956" s="147"/>
    </row>
    <row r="957" spans="1:4">
      <c r="A957" s="152">
        <v>95500</v>
      </c>
      <c r="B957" s="153">
        <v>68701157.664803743</v>
      </c>
      <c r="C957" s="153">
        <v>42283248.739308901</v>
      </c>
      <c r="D957" s="147"/>
    </row>
    <row r="958" spans="1:4">
      <c r="A958" s="152">
        <v>95600</v>
      </c>
      <c r="B958" s="153">
        <v>68706680.117425323</v>
      </c>
      <c r="C958" s="153">
        <v>42284266.200557895</v>
      </c>
      <c r="D958" s="147"/>
    </row>
    <row r="959" spans="1:4">
      <c r="A959" s="152">
        <v>95700</v>
      </c>
      <c r="B959" s="153">
        <v>68712191.88235797</v>
      </c>
      <c r="C959" s="153">
        <v>42285281.584244512</v>
      </c>
      <c r="D959" s="147"/>
    </row>
    <row r="960" spans="1:4">
      <c r="A960" s="152">
        <v>95800</v>
      </c>
      <c r="B960" s="153">
        <v>68717692.99087517</v>
      </c>
      <c r="C960" s="153">
        <v>42286294.896725357</v>
      </c>
      <c r="D960" s="147"/>
    </row>
    <row r="961" spans="1:4">
      <c r="A961" s="152">
        <v>95900</v>
      </c>
      <c r="B961" s="153">
        <v>68723183.47412543</v>
      </c>
      <c r="C961" s="153">
        <v>42287306.144331224</v>
      </c>
      <c r="D961" s="147"/>
    </row>
    <row r="962" spans="1:4">
      <c r="A962" s="152">
        <v>96000</v>
      </c>
      <c r="B962" s="153">
        <v>68728663.363132998</v>
      </c>
      <c r="C962" s="153">
        <v>42288315.333367445</v>
      </c>
      <c r="D962" s="147"/>
    </row>
    <row r="963" spans="1:4">
      <c r="A963" s="152">
        <v>96100</v>
      </c>
      <c r="B963" s="153">
        <v>68734132.688797861</v>
      </c>
      <c r="C963" s="153">
        <v>42289322.470113404</v>
      </c>
      <c r="D963" s="147"/>
    </row>
    <row r="964" spans="1:4">
      <c r="A964" s="152">
        <v>96200</v>
      </c>
      <c r="B964" s="153">
        <v>68739591.4818988</v>
      </c>
      <c r="C964" s="153">
        <v>42290327.560823031</v>
      </c>
      <c r="D964" s="147"/>
    </row>
    <row r="965" spans="1:4">
      <c r="A965" s="152">
        <v>96300</v>
      </c>
      <c r="B965" s="153">
        <v>68745039.773091063</v>
      </c>
      <c r="C965" s="153">
        <v>42291330.611724824</v>
      </c>
      <c r="D965" s="147"/>
    </row>
    <row r="966" spans="1:4">
      <c r="A966" s="152">
        <v>96400</v>
      </c>
      <c r="B966" s="153">
        <v>68750477.592908546</v>
      </c>
      <c r="C966" s="153">
        <v>42292331.629022278</v>
      </c>
      <c r="D966" s="147"/>
    </row>
    <row r="967" spans="1:4">
      <c r="A967" s="152">
        <v>96500</v>
      </c>
      <c r="B967" s="153">
        <v>68755904.971763968</v>
      </c>
      <c r="C967" s="153">
        <v>42293330.618893482</v>
      </c>
      <c r="D967" s="147"/>
    </row>
    <row r="968" spans="1:4">
      <c r="A968" s="152">
        <v>96600</v>
      </c>
      <c r="B968" s="153">
        <v>68761321.939950585</v>
      </c>
      <c r="C968" s="153">
        <v>42294327.58749152</v>
      </c>
      <c r="D968" s="147"/>
    </row>
    <row r="969" spans="1:4">
      <c r="A969" s="152">
        <v>96700</v>
      </c>
      <c r="B969" s="153">
        <v>68766728.527640477</v>
      </c>
      <c r="C969" s="153">
        <v>42295322.540944941</v>
      </c>
      <c r="D969" s="147"/>
    </row>
    <row r="970" spans="1:4">
      <c r="A970" s="152">
        <v>96800</v>
      </c>
      <c r="B970" s="153">
        <v>68772124.764888123</v>
      </c>
      <c r="C970" s="153">
        <v>42296315.485357009</v>
      </c>
      <c r="D970" s="147"/>
    </row>
    <row r="971" spans="1:4">
      <c r="A971" s="152">
        <v>96900</v>
      </c>
      <c r="B971" s="153">
        <v>68777510.68162854</v>
      </c>
      <c r="C971" s="153">
        <v>42297306.426806822</v>
      </c>
      <c r="D971" s="147"/>
    </row>
    <row r="972" spans="1:4">
      <c r="A972" s="152">
        <v>97000</v>
      </c>
      <c r="B972" s="153">
        <v>68782886.307678893</v>
      </c>
      <c r="C972" s="153">
        <v>42298295.371349089</v>
      </c>
      <c r="D972" s="147"/>
    </row>
    <row r="973" spans="1:4">
      <c r="A973" s="152">
        <v>97100</v>
      </c>
      <c r="B973" s="153">
        <v>68788251.672739699</v>
      </c>
      <c r="C973" s="153">
        <v>42299282.32501328</v>
      </c>
      <c r="D973" s="147"/>
    </row>
    <row r="974" spans="1:4">
      <c r="A974" s="152">
        <v>97200</v>
      </c>
      <c r="B974" s="153">
        <v>68793606.806393936</v>
      </c>
      <c r="C974" s="153">
        <v>42300267.293805853</v>
      </c>
      <c r="D974" s="147"/>
    </row>
    <row r="975" spans="1:4">
      <c r="A975" s="152">
        <v>97300</v>
      </c>
      <c r="B975" s="153">
        <v>68798951.738109276</v>
      </c>
      <c r="C975" s="153">
        <v>42301250.283707999</v>
      </c>
      <c r="D975" s="147"/>
    </row>
    <row r="976" spans="1:4">
      <c r="A976" s="152">
        <v>97400</v>
      </c>
      <c r="B976" s="153">
        <v>68804286.497237444</v>
      </c>
      <c r="C976" s="153">
        <v>42302231.300677426</v>
      </c>
      <c r="D976" s="147"/>
    </row>
    <row r="977" spans="1:4">
      <c r="A977" s="152">
        <v>97500</v>
      </c>
      <c r="B977" s="153">
        <v>68809611.113015532</v>
      </c>
      <c r="C977" s="153">
        <v>42303210.350648157</v>
      </c>
      <c r="D977" s="147"/>
    </row>
    <row r="978" spans="1:4">
      <c r="A978" s="152">
        <v>97600</v>
      </c>
      <c r="B978" s="153">
        <v>68814925.61456567</v>
      </c>
      <c r="C978" s="153">
        <v>42304187.439530008</v>
      </c>
      <c r="D978" s="147"/>
    </row>
    <row r="979" spans="1:4">
      <c r="A979" s="152">
        <v>97700</v>
      </c>
      <c r="B979" s="153">
        <v>68820230.030897349</v>
      </c>
      <c r="C979" s="153">
        <v>42305162.573209621</v>
      </c>
      <c r="D979" s="147"/>
    </row>
    <row r="980" spans="1:4">
      <c r="A980" s="152">
        <v>97800</v>
      </c>
      <c r="B980" s="153">
        <v>68825524.390905783</v>
      </c>
      <c r="C980" s="153">
        <v>42306135.757549345</v>
      </c>
      <c r="D980" s="147"/>
    </row>
    <row r="981" spans="1:4">
      <c r="A981" s="152">
        <v>97900</v>
      </c>
      <c r="B981" s="153">
        <v>68830808.723374516</v>
      </c>
      <c r="C981" s="153">
        <v>42307106.998388931</v>
      </c>
      <c r="D981" s="147"/>
    </row>
    <row r="982" spans="1:4">
      <c r="A982" s="152">
        <v>98000</v>
      </c>
      <c r="B982" s="153">
        <v>68836083.056974664</v>
      </c>
      <c r="C982" s="153">
        <v>42308076.301544331</v>
      </c>
      <c r="D982" s="147"/>
    </row>
    <row r="983" spans="1:4">
      <c r="A983" s="152">
        <v>98100</v>
      </c>
      <c r="B983" s="153">
        <v>68841347.420265496</v>
      </c>
      <c r="C983" s="153">
        <v>42309043.672808379</v>
      </c>
      <c r="D983" s="147"/>
    </row>
    <row r="984" spans="1:4">
      <c r="A984" s="152">
        <v>98200</v>
      </c>
      <c r="B984" s="153">
        <v>68846601.841696233</v>
      </c>
      <c r="C984" s="153">
        <v>42310009.117951408</v>
      </c>
      <c r="D984" s="147"/>
    </row>
    <row r="985" spans="1:4">
      <c r="A985" s="152">
        <v>98300</v>
      </c>
      <c r="B985" s="153">
        <v>68851846.349605665</v>
      </c>
      <c r="C985" s="153">
        <v>42310972.642719686</v>
      </c>
      <c r="D985" s="147"/>
    </row>
    <row r="986" spans="1:4">
      <c r="A986" s="152">
        <v>98400</v>
      </c>
      <c r="B986" s="153">
        <v>68857080.972221658</v>
      </c>
      <c r="C986" s="153">
        <v>42311934.252837233</v>
      </c>
      <c r="D986" s="147"/>
    </row>
    <row r="987" spans="1:4">
      <c r="A987" s="152">
        <v>98500</v>
      </c>
      <c r="B987" s="153">
        <v>68862305.737664789</v>
      </c>
      <c r="C987" s="153">
        <v>42312893.954006135</v>
      </c>
      <c r="D987" s="147"/>
    </row>
    <row r="988" spans="1:4">
      <c r="A988" s="152">
        <v>98600</v>
      </c>
      <c r="B988" s="153">
        <v>68867520.673945338</v>
      </c>
      <c r="C988" s="153">
        <v>42313851.751904435</v>
      </c>
      <c r="D988" s="147"/>
    </row>
    <row r="989" spans="1:4">
      <c r="A989" s="152">
        <v>98700</v>
      </c>
      <c r="B989" s="153">
        <v>68872725.808966056</v>
      </c>
      <c r="C989" s="153">
        <v>42314807.652188599</v>
      </c>
      <c r="D989" s="147"/>
    </row>
    <row r="990" spans="1:4">
      <c r="A990" s="152">
        <v>98800</v>
      </c>
      <c r="B990" s="153">
        <v>68877921.170522332</v>
      </c>
      <c r="C990" s="153">
        <v>42315761.660492294</v>
      </c>
      <c r="D990" s="147"/>
    </row>
    <row r="991" spans="1:4">
      <c r="A991" s="152">
        <v>98900</v>
      </c>
      <c r="B991" s="153">
        <v>68883106.786302313</v>
      </c>
      <c r="C991" s="153">
        <v>42316713.782427371</v>
      </c>
      <c r="D991" s="147"/>
    </row>
    <row r="992" spans="1:4">
      <c r="A992" s="152">
        <v>99000</v>
      </c>
      <c r="B992" s="153">
        <v>68888282.683887795</v>
      </c>
      <c r="C992" s="153">
        <v>42317664.023582757</v>
      </c>
      <c r="D992" s="147"/>
    </row>
    <row r="993" spans="1:4">
      <c r="A993" s="152">
        <v>99100</v>
      </c>
      <c r="B993" s="153">
        <v>68893448.890754417</v>
      </c>
      <c r="C993" s="153">
        <v>42318612.389526144</v>
      </c>
      <c r="D993" s="147"/>
    </row>
    <row r="994" spans="1:4">
      <c r="A994" s="152">
        <v>99200</v>
      </c>
      <c r="B994" s="153">
        <v>68898605.4342722</v>
      </c>
      <c r="C994" s="153">
        <v>42319558.885802709</v>
      </c>
      <c r="D994" s="147"/>
    </row>
    <row r="995" spans="1:4">
      <c r="A995" s="152">
        <v>99300</v>
      </c>
      <c r="B995" s="153">
        <v>68903752.341707125</v>
      </c>
      <c r="C995" s="153">
        <v>42320503.517935887</v>
      </c>
      <c r="D995" s="147"/>
    </row>
    <row r="996" spans="1:4">
      <c r="A996" s="152">
        <v>99400</v>
      </c>
      <c r="B996" s="153">
        <v>68908889.640219495</v>
      </c>
      <c r="C996" s="153">
        <v>42321446.291427776</v>
      </c>
      <c r="D996" s="147"/>
    </row>
    <row r="997" spans="1:4">
      <c r="A997" s="152">
        <v>99500</v>
      </c>
      <c r="B997" s="153">
        <v>68914017.35686703</v>
      </c>
      <c r="C997" s="153">
        <v>42322387.211758263</v>
      </c>
      <c r="D997" s="147"/>
    </row>
    <row r="998" spans="1:4">
      <c r="A998" s="152">
        <v>99600</v>
      </c>
      <c r="B998" s="153">
        <v>68919135.51860334</v>
      </c>
      <c r="C998" s="153">
        <v>42323326.284386076</v>
      </c>
      <c r="D998" s="147"/>
    </row>
    <row r="999" spans="1:4">
      <c r="A999" s="152">
        <v>99700</v>
      </c>
      <c r="B999" s="153">
        <v>68924244.152279004</v>
      </c>
      <c r="C999" s="153">
        <v>42324263.514748216</v>
      </c>
      <c r="D999" s="147"/>
    </row>
    <row r="1000" spans="1:4">
      <c r="A1000" s="152">
        <v>99800</v>
      </c>
      <c r="B1000" s="153">
        <v>68929343.28464298</v>
      </c>
      <c r="C1000" s="153">
        <v>42325198.908260919</v>
      </c>
      <c r="D1000" s="147"/>
    </row>
    <row r="1001" spans="1:4">
      <c r="A1001" s="152">
        <v>99900</v>
      </c>
      <c r="B1001" s="153">
        <v>68934432.942342341</v>
      </c>
      <c r="C1001" s="153">
        <v>42326132.47031872</v>
      </c>
      <c r="D1001" s="147"/>
    </row>
    <row r="1002" spans="1:4">
      <c r="A1002" s="152">
        <v>100000</v>
      </c>
      <c r="B1002" s="153">
        <v>68939513.151921958</v>
      </c>
      <c r="C1002" s="153">
        <v>42327064.206295252</v>
      </c>
      <c r="D1002" s="147"/>
    </row>
    <row r="1003" spans="1:4">
      <c r="A1003" s="152">
        <v>100100</v>
      </c>
      <c r="B1003" s="153">
        <v>68944583.939826831</v>
      </c>
      <c r="C1003" s="153">
        <v>42327994.121543251</v>
      </c>
      <c r="D1003" s="147"/>
    </row>
    <row r="1004" spans="1:4">
      <c r="A1004" s="152">
        <v>100200</v>
      </c>
      <c r="B1004" s="153">
        <v>68949645.332401156</v>
      </c>
      <c r="C1004" s="153">
        <v>42328922.221393883</v>
      </c>
      <c r="D1004" s="147"/>
    </row>
    <row r="1005" spans="1:4">
      <c r="A1005" s="152">
        <v>100300</v>
      </c>
      <c r="B1005" s="153">
        <v>68954697.355889127</v>
      </c>
      <c r="C1005" s="153">
        <v>42329848.511158548</v>
      </c>
      <c r="D1005" s="147"/>
    </row>
    <row r="1006" spans="1:4">
      <c r="A1006" s="152">
        <v>100400</v>
      </c>
      <c r="B1006" s="153">
        <v>68959740.036436513</v>
      </c>
      <c r="C1006" s="153">
        <v>42330772.996127307</v>
      </c>
      <c r="D1006" s="147"/>
    </row>
    <row r="1007" spans="1:4">
      <c r="A1007" s="152">
        <v>100500</v>
      </c>
      <c r="B1007" s="153">
        <v>68964773.400089189</v>
      </c>
      <c r="C1007" s="153">
        <v>42331695.681569561</v>
      </c>
      <c r="D1007" s="147"/>
    </row>
    <row r="1008" spans="1:4">
      <c r="A1008" s="152">
        <v>100600</v>
      </c>
      <c r="B1008" s="153">
        <v>68969797.472795248</v>
      </c>
      <c r="C1008" s="153">
        <v>42332616.57273484</v>
      </c>
      <c r="D1008" s="147"/>
    </row>
    <row r="1009" spans="1:4">
      <c r="A1009" s="152">
        <v>100700</v>
      </c>
      <c r="B1009" s="153">
        <v>68974812.280404419</v>
      </c>
      <c r="C1009" s="153">
        <v>42333535.674851239</v>
      </c>
      <c r="D1009" s="147"/>
    </row>
    <row r="1010" spans="1:4">
      <c r="A1010" s="152">
        <v>100800</v>
      </c>
      <c r="B1010" s="153">
        <v>68979817.848669767</v>
      </c>
      <c r="C1010" s="153">
        <v>42334452.993127659</v>
      </c>
      <c r="D1010" s="147"/>
    </row>
    <row r="1011" spans="1:4">
      <c r="A1011" s="152">
        <v>100900</v>
      </c>
      <c r="B1011" s="153">
        <v>68984814.203246385</v>
      </c>
      <c r="C1011" s="153">
        <v>42335368.53275235</v>
      </c>
      <c r="D1011" s="147"/>
    </row>
    <row r="1012" spans="1:4">
      <c r="A1012" s="152">
        <v>101000</v>
      </c>
      <c r="B1012" s="153">
        <v>68989801.36969395</v>
      </c>
      <c r="C1012" s="153">
        <v>42336282.298893005</v>
      </c>
      <c r="D1012" s="147"/>
    </row>
    <row r="1013" spans="1:4">
      <c r="A1013" s="152">
        <v>101100</v>
      </c>
      <c r="B1013" s="153">
        <v>68994779.373475432</v>
      </c>
      <c r="C1013" s="153">
        <v>42337194.296698019</v>
      </c>
      <c r="D1013" s="147"/>
    </row>
    <row r="1014" spans="1:4">
      <c r="A1014" s="152">
        <v>101200</v>
      </c>
      <c r="B1014" s="153">
        <v>68999748.239958748</v>
      </c>
      <c r="C1014" s="153">
        <v>42338104.531295642</v>
      </c>
      <c r="D1014" s="147"/>
    </row>
    <row r="1015" spans="1:4">
      <c r="A1015" s="152">
        <v>101300</v>
      </c>
      <c r="B1015" s="153">
        <v>69004707.994416475</v>
      </c>
      <c r="C1015" s="153">
        <v>42339013.007794321</v>
      </c>
      <c r="D1015" s="147"/>
    </row>
    <row r="1016" spans="1:4">
      <c r="A1016" s="152">
        <v>101400</v>
      </c>
      <c r="B1016" s="153">
        <v>69009658.662026316</v>
      </c>
      <c r="C1016" s="153">
        <v>42339919.731282376</v>
      </c>
      <c r="D1016" s="147"/>
    </row>
    <row r="1017" spans="1:4">
      <c r="A1017" s="152">
        <v>101500</v>
      </c>
      <c r="B1017" s="153">
        <v>69014600.267872393</v>
      </c>
      <c r="C1017" s="153">
        <v>42340824.706828989</v>
      </c>
      <c r="D1017" s="147"/>
    </row>
    <row r="1018" spans="1:4">
      <c r="A1018" s="152">
        <v>101600</v>
      </c>
      <c r="B1018" s="153">
        <v>69019532.83694464</v>
      </c>
      <c r="C1018" s="153">
        <v>42341727.939484201</v>
      </c>
      <c r="D1018" s="147"/>
    </row>
    <row r="1019" spans="1:4">
      <c r="A1019" s="152">
        <v>101700</v>
      </c>
      <c r="B1019" s="153">
        <v>69024456.394140318</v>
      </c>
      <c r="C1019" s="153">
        <v>42342629.434277572</v>
      </c>
      <c r="D1019" s="147"/>
    </row>
    <row r="1020" spans="1:4">
      <c r="A1020" s="152">
        <v>101800</v>
      </c>
      <c r="B1020" s="153">
        <v>69029370.964263514</v>
      </c>
      <c r="C1020" s="153">
        <v>42343529.196220048</v>
      </c>
      <c r="D1020" s="147"/>
    </row>
    <row r="1021" spans="1:4">
      <c r="A1021" s="152">
        <v>101900</v>
      </c>
      <c r="B1021" s="153">
        <v>69034276.572025642</v>
      </c>
      <c r="C1021" s="153">
        <v>42344427.230302818</v>
      </c>
      <c r="D1021" s="147"/>
    </row>
    <row r="1022" spans="1:4">
      <c r="A1022" s="152">
        <v>102000</v>
      </c>
      <c r="B1022" s="153">
        <v>69039173.242047012</v>
      </c>
      <c r="C1022" s="153">
        <v>42345323.541499063</v>
      </c>
      <c r="D1022" s="147"/>
    </row>
    <row r="1023" spans="1:4">
      <c r="A1023" s="152">
        <v>102100</v>
      </c>
      <c r="B1023" s="153">
        <v>69044060.998856053</v>
      </c>
      <c r="C1023" s="153">
        <v>42346218.134761199</v>
      </c>
      <c r="D1023" s="147"/>
    </row>
    <row r="1024" spans="1:4">
      <c r="A1024" s="152">
        <v>102200</v>
      </c>
      <c r="B1024" s="153">
        <v>69048939.866889954</v>
      </c>
      <c r="C1024" s="153">
        <v>42347111.015024312</v>
      </c>
      <c r="D1024" s="147"/>
    </row>
    <row r="1025" spans="1:4">
      <c r="A1025" s="152">
        <v>102300</v>
      </c>
      <c r="B1025" s="153">
        <v>69053809.870495424</v>
      </c>
      <c r="C1025" s="153">
        <v>42348002.187203221</v>
      </c>
      <c r="D1025" s="147"/>
    </row>
    <row r="1026" spans="1:4">
      <c r="A1026" s="152">
        <v>102400</v>
      </c>
      <c r="B1026" s="153">
        <v>69058671.033929721</v>
      </c>
      <c r="C1026" s="153">
        <v>42348891.656194955</v>
      </c>
      <c r="D1026" s="147"/>
    </row>
    <row r="1027" spans="1:4">
      <c r="A1027" s="152">
        <v>102500</v>
      </c>
      <c r="B1027" s="153">
        <v>69063523.381359249</v>
      </c>
      <c r="C1027" s="153">
        <v>42349779.426877618</v>
      </c>
      <c r="D1027" s="147"/>
    </row>
    <row r="1028" spans="1:4">
      <c r="A1028" s="152">
        <v>102600</v>
      </c>
      <c r="B1028" s="153">
        <v>69068366.936861783</v>
      </c>
      <c r="C1028" s="153">
        <v>42350665.504110143</v>
      </c>
      <c r="D1028" s="147"/>
    </row>
    <row r="1029" spans="1:4">
      <c r="A1029" s="152">
        <v>102700</v>
      </c>
      <c r="B1029" s="153">
        <v>69073201.724426195</v>
      </c>
      <c r="C1029" s="153">
        <v>42351549.892733842</v>
      </c>
      <c r="D1029" s="147"/>
    </row>
    <row r="1030" spans="1:4">
      <c r="A1030" s="152">
        <v>102800</v>
      </c>
      <c r="B1030" s="153">
        <v>69078027.767952666</v>
      </c>
      <c r="C1030" s="153">
        <v>42352432.597570829</v>
      </c>
      <c r="D1030" s="147"/>
    </row>
    <row r="1031" spans="1:4">
      <c r="A1031" s="152">
        <v>102900</v>
      </c>
      <c r="B1031" s="153">
        <v>69082845.091254011</v>
      </c>
      <c r="C1031" s="153">
        <v>42353313.623425208</v>
      </c>
      <c r="D1031" s="147"/>
    </row>
    <row r="1032" spans="1:4">
      <c r="A1032" s="152">
        <v>103000</v>
      </c>
      <c r="B1032" s="153">
        <v>69087653.718054444</v>
      </c>
      <c r="C1032" s="153">
        <v>42354192.975082785</v>
      </c>
      <c r="D1032" s="147"/>
    </row>
    <row r="1033" spans="1:4">
      <c r="A1033" s="152">
        <v>103100</v>
      </c>
      <c r="B1033" s="153">
        <v>69092453.671991736</v>
      </c>
      <c r="C1033" s="153">
        <v>42355070.657311261</v>
      </c>
      <c r="D1033" s="147"/>
    </row>
    <row r="1034" spans="1:4">
      <c r="A1034" s="152">
        <v>103200</v>
      </c>
      <c r="B1034" s="153">
        <v>69097244.976616621</v>
      </c>
      <c r="C1034" s="153">
        <v>42355946.67486009</v>
      </c>
      <c r="D1034" s="147"/>
    </row>
    <row r="1035" spans="1:4">
      <c r="A1035" s="152">
        <v>103300</v>
      </c>
      <c r="B1035" s="153">
        <v>69102027.655393496</v>
      </c>
      <c r="C1035" s="153">
        <v>42356821.032460965</v>
      </c>
      <c r="D1035" s="147"/>
    </row>
    <row r="1036" spans="1:4">
      <c r="A1036" s="152">
        <v>103400</v>
      </c>
      <c r="B1036" s="153">
        <v>69106801.731700793</v>
      </c>
      <c r="C1036" s="153">
        <v>42357693.734827518</v>
      </c>
      <c r="D1036" s="147"/>
    </row>
    <row r="1037" spans="1:4">
      <c r="A1037" s="152">
        <v>103500</v>
      </c>
      <c r="B1037" s="153">
        <v>69111567.228831008</v>
      </c>
      <c r="C1037" s="153">
        <v>42358564.786655307</v>
      </c>
      <c r="D1037" s="147"/>
    </row>
    <row r="1038" spans="1:4">
      <c r="A1038" s="152">
        <v>103600</v>
      </c>
      <c r="B1038" s="153">
        <v>69116324.169992462</v>
      </c>
      <c r="C1038" s="153">
        <v>42359434.192622744</v>
      </c>
      <c r="D1038" s="147"/>
    </row>
    <row r="1039" spans="1:4">
      <c r="A1039" s="152">
        <v>103700</v>
      </c>
      <c r="B1039" s="153">
        <v>69121072.578307867</v>
      </c>
      <c r="C1039" s="153">
        <v>42360301.957389913</v>
      </c>
      <c r="D1039" s="147"/>
    </row>
    <row r="1040" spans="1:4">
      <c r="A1040" s="152">
        <v>103800</v>
      </c>
      <c r="B1040" s="153">
        <v>69125812.476815701</v>
      </c>
      <c r="C1040" s="153">
        <v>42361168.085599899</v>
      </c>
      <c r="D1040" s="147"/>
    </row>
    <row r="1041" spans="1:4">
      <c r="A1041" s="152">
        <v>103900</v>
      </c>
      <c r="B1041" s="153">
        <v>69130543.888470978</v>
      </c>
      <c r="C1041" s="153">
        <v>42362032.581877746</v>
      </c>
      <c r="D1041" s="147"/>
    </row>
    <row r="1042" spans="1:4">
      <c r="A1042" s="152">
        <v>104000</v>
      </c>
      <c r="B1042" s="153">
        <v>69135266.836144477</v>
      </c>
      <c r="C1042" s="153">
        <v>42362895.450831592</v>
      </c>
      <c r="D1042" s="147"/>
    </row>
    <row r="1043" spans="1:4">
      <c r="A1043" s="152">
        <v>104100</v>
      </c>
      <c r="B1043" s="153">
        <v>69139981.342624158</v>
      </c>
      <c r="C1043" s="153">
        <v>42363756.697052129</v>
      </c>
      <c r="D1043" s="147"/>
    </row>
    <row r="1044" spans="1:4">
      <c r="A1044" s="152">
        <v>104200</v>
      </c>
      <c r="B1044" s="153">
        <v>69144687.430615202</v>
      </c>
      <c r="C1044" s="153">
        <v>42364616.325112224</v>
      </c>
      <c r="D1044" s="147"/>
    </row>
    <row r="1045" spans="1:4">
      <c r="A1045" s="152">
        <v>104300</v>
      </c>
      <c r="B1045" s="153">
        <v>69149385.122740626</v>
      </c>
      <c r="C1045" s="153">
        <v>42365474.339568518</v>
      </c>
      <c r="D1045" s="147"/>
    </row>
    <row r="1046" spans="1:4">
      <c r="A1046" s="152">
        <v>104400</v>
      </c>
      <c r="B1046" s="153">
        <v>69154074.441540658</v>
      </c>
      <c r="C1046" s="153">
        <v>42366330.744959719</v>
      </c>
      <c r="D1046" s="147"/>
    </row>
    <row r="1047" spans="1:4">
      <c r="A1047" s="152">
        <v>104500</v>
      </c>
      <c r="B1047" s="153">
        <v>69158755.409474924</v>
      </c>
      <c r="C1047" s="153">
        <v>42367185.545808204</v>
      </c>
      <c r="D1047" s="147"/>
    </row>
    <row r="1048" spans="1:4">
      <c r="A1048" s="152">
        <v>104600</v>
      </c>
      <c r="B1048" s="153">
        <v>69163428.048921078</v>
      </c>
      <c r="C1048" s="153">
        <v>42368038.74661909</v>
      </c>
      <c r="D1048" s="147"/>
    </row>
    <row r="1049" spans="1:4">
      <c r="A1049" s="152">
        <v>104700</v>
      </c>
      <c r="B1049" s="153">
        <v>69168092.382175937</v>
      </c>
      <c r="C1049" s="153">
        <v>42368890.351880386</v>
      </c>
      <c r="D1049" s="147"/>
    </row>
    <row r="1050" spans="1:4">
      <c r="A1050" s="152">
        <v>104800</v>
      </c>
      <c r="B1050" s="153">
        <v>69172748.431456089</v>
      </c>
      <c r="C1050" s="153">
        <v>42369740.366063662</v>
      </c>
      <c r="D1050" s="147"/>
    </row>
    <row r="1051" spans="1:4">
      <c r="A1051" s="152">
        <v>104900</v>
      </c>
      <c r="B1051" s="153">
        <v>69177396.218898192</v>
      </c>
      <c r="C1051" s="153">
        <v>42370588.793623917</v>
      </c>
      <c r="D1051" s="147"/>
    </row>
    <row r="1052" spans="1:4">
      <c r="A1052" s="152">
        <v>105000</v>
      </c>
      <c r="B1052" s="153">
        <v>69182035.766558632</v>
      </c>
      <c r="C1052" s="153">
        <v>42371435.638999231</v>
      </c>
      <c r="D1052" s="147"/>
    </row>
    <row r="1053" spans="1:4">
      <c r="A1053" s="152">
        <v>105100</v>
      </c>
      <c r="B1053" s="153">
        <v>69186667.096414477</v>
      </c>
      <c r="C1053" s="153">
        <v>42372280.906611346</v>
      </c>
      <c r="D1053" s="147"/>
    </row>
    <row r="1054" spans="1:4">
      <c r="A1054" s="152">
        <v>105200</v>
      </c>
      <c r="B1054" s="153">
        <v>69191290.230364263</v>
      </c>
      <c r="C1054" s="153">
        <v>42373124.600865327</v>
      </c>
      <c r="D1054" s="147"/>
    </row>
    <row r="1055" spans="1:4">
      <c r="A1055" s="152">
        <v>105300</v>
      </c>
      <c r="B1055" s="153">
        <v>69195905.190227568</v>
      </c>
      <c r="C1055" s="153">
        <v>42373966.72615023</v>
      </c>
      <c r="D1055" s="147"/>
    </row>
    <row r="1056" spans="1:4">
      <c r="A1056" s="152">
        <v>105400</v>
      </c>
      <c r="B1056" s="153">
        <v>69200511.99774535</v>
      </c>
      <c r="C1056" s="153">
        <v>42374807.286838323</v>
      </c>
      <c r="D1056" s="147"/>
    </row>
    <row r="1057" spans="1:4">
      <c r="A1057" s="152">
        <v>105500</v>
      </c>
      <c r="B1057" s="153">
        <v>69205110.674581125</v>
      </c>
      <c r="C1057" s="153">
        <v>42375646.287286155</v>
      </c>
      <c r="D1057" s="147"/>
    </row>
    <row r="1058" spans="1:4">
      <c r="A1058" s="152">
        <v>105600</v>
      </c>
      <c r="B1058" s="153">
        <v>69209701.24232094</v>
      </c>
      <c r="C1058" s="153">
        <v>42376483.7318336</v>
      </c>
      <c r="D1058" s="147"/>
    </row>
    <row r="1059" spans="1:4">
      <c r="A1059" s="152">
        <v>105700</v>
      </c>
      <c r="B1059" s="153">
        <v>69214283.722472996</v>
      </c>
      <c r="C1059" s="153">
        <v>42377319.624804899</v>
      </c>
      <c r="D1059" s="147"/>
    </row>
    <row r="1060" spans="1:4">
      <c r="A1060" s="152">
        <v>105800</v>
      </c>
      <c r="B1060" s="153">
        <v>69218858.136469051</v>
      </c>
      <c r="C1060" s="153">
        <v>42378153.970508017</v>
      </c>
      <c r="D1060" s="147"/>
    </row>
    <row r="1061" spans="1:4">
      <c r="A1061" s="152">
        <v>105900</v>
      </c>
      <c r="B1061" s="153">
        <v>69223424.505664483</v>
      </c>
      <c r="C1061" s="153">
        <v>42378986.773234777</v>
      </c>
      <c r="D1061" s="147"/>
    </row>
    <row r="1062" spans="1:4">
      <c r="A1062" s="152">
        <v>106000</v>
      </c>
      <c r="B1062" s="153">
        <v>69227982.851338148</v>
      </c>
      <c r="C1062" s="153">
        <v>42379818.037261933</v>
      </c>
      <c r="D1062" s="147"/>
    </row>
    <row r="1063" spans="1:4">
      <c r="A1063" s="152">
        <v>106100</v>
      </c>
      <c r="B1063" s="153">
        <v>69232533.19469367</v>
      </c>
      <c r="C1063" s="153">
        <v>42380647.766849577</v>
      </c>
      <c r="D1063" s="147"/>
    </row>
    <row r="1064" spans="1:4">
      <c r="A1064" s="152">
        <v>106200</v>
      </c>
      <c r="B1064" s="153">
        <v>69237075.556858286</v>
      </c>
      <c r="C1064" s="153">
        <v>42381475.966242746</v>
      </c>
      <c r="D1064" s="147"/>
    </row>
    <row r="1065" spans="1:4">
      <c r="A1065" s="152">
        <v>106300</v>
      </c>
      <c r="B1065" s="153">
        <v>69241609.95888485</v>
      </c>
      <c r="C1065" s="153">
        <v>42382302.639670007</v>
      </c>
      <c r="D1065" s="147"/>
    </row>
    <row r="1066" spans="1:4">
      <c r="A1066" s="152">
        <v>106400</v>
      </c>
      <c r="B1066" s="153">
        <v>69246136.421751201</v>
      </c>
      <c r="C1066" s="153">
        <v>42383127.791345671</v>
      </c>
      <c r="D1066" s="147"/>
    </row>
    <row r="1067" spans="1:4">
      <c r="A1067" s="152">
        <v>106500</v>
      </c>
      <c r="B1067" s="153">
        <v>69250654.966361105</v>
      </c>
      <c r="C1067" s="153">
        <v>42383951.425466977</v>
      </c>
      <c r="D1067" s="147"/>
    </row>
    <row r="1068" spans="1:4">
      <c r="A1068" s="152">
        <v>106600</v>
      </c>
      <c r="B1068" s="153">
        <v>69255165.613543704</v>
      </c>
      <c r="C1068" s="153">
        <v>42384773.546216995</v>
      </c>
      <c r="D1068" s="147"/>
    </row>
    <row r="1069" spans="1:4">
      <c r="A1069" s="152">
        <v>106700</v>
      </c>
      <c r="B1069" s="153">
        <v>69259668.384054065</v>
      </c>
      <c r="C1069" s="153">
        <v>42385594.157762729</v>
      </c>
      <c r="D1069" s="147"/>
    </row>
    <row r="1070" spans="1:4">
      <c r="A1070" s="152">
        <v>106800</v>
      </c>
      <c r="B1070" s="153">
        <v>69264163.298575178</v>
      </c>
      <c r="C1070" s="153">
        <v>42386413.264256299</v>
      </c>
      <c r="D1070" s="147"/>
    </row>
    <row r="1071" spans="1:4">
      <c r="A1071" s="152">
        <v>106900</v>
      </c>
      <c r="B1071" s="153">
        <v>69268650.377715632</v>
      </c>
      <c r="C1071" s="153">
        <v>42387230.869834468</v>
      </c>
      <c r="D1071" s="147"/>
    </row>
    <row r="1072" spans="1:4">
      <c r="A1072" s="152">
        <v>107000</v>
      </c>
      <c r="B1072" s="153">
        <v>69273129.642011896</v>
      </c>
      <c r="C1072" s="153">
        <v>42388046.978618614</v>
      </c>
      <c r="D1072" s="147"/>
    </row>
    <row r="1073" spans="1:4">
      <c r="A1073" s="152">
        <v>107100</v>
      </c>
      <c r="B1073" s="153">
        <v>69277601.111927643</v>
      </c>
      <c r="C1073" s="153">
        <v>42388861.594715543</v>
      </c>
      <c r="D1073" s="147"/>
    </row>
    <row r="1074" spans="1:4">
      <c r="A1074" s="152">
        <v>107200</v>
      </c>
      <c r="B1074" s="153">
        <v>69282064.807854861</v>
      </c>
      <c r="C1074" s="153">
        <v>42389674.722216688</v>
      </c>
      <c r="D1074" s="147"/>
    </row>
    <row r="1075" spans="1:4">
      <c r="A1075" s="152">
        <v>107300</v>
      </c>
      <c r="B1075" s="153">
        <v>69286520.750113264</v>
      </c>
      <c r="C1075" s="153">
        <v>42390486.365198404</v>
      </c>
      <c r="D1075" s="147"/>
    </row>
    <row r="1076" spans="1:4">
      <c r="A1076" s="152">
        <v>107400</v>
      </c>
      <c r="B1076" s="153">
        <v>69290968.958951458</v>
      </c>
      <c r="C1076" s="153">
        <v>42391296.527722746</v>
      </c>
      <c r="D1076" s="147"/>
    </row>
    <row r="1077" spans="1:4">
      <c r="A1077" s="152">
        <v>107500</v>
      </c>
      <c r="B1077" s="153">
        <v>69295409.454546928</v>
      </c>
      <c r="C1077" s="153">
        <v>42392105.213836312</v>
      </c>
      <c r="D1077" s="147"/>
    </row>
    <row r="1078" spans="1:4">
      <c r="A1078" s="152">
        <v>107600</v>
      </c>
      <c r="B1078" s="153">
        <v>69299842.257006168</v>
      </c>
      <c r="C1078" s="153">
        <v>42392912.427571602</v>
      </c>
      <c r="D1078" s="147"/>
    </row>
    <row r="1079" spans="1:4">
      <c r="A1079" s="152">
        <v>107700</v>
      </c>
      <c r="B1079" s="153">
        <v>69304267.386364788</v>
      </c>
      <c r="C1079" s="153">
        <v>42393718.172945455</v>
      </c>
      <c r="D1079" s="147"/>
    </row>
    <row r="1080" spans="1:4">
      <c r="A1080" s="152">
        <v>107800</v>
      </c>
      <c r="B1080" s="153">
        <v>69308684.862589404</v>
      </c>
      <c r="C1080" s="153">
        <v>42394522.453961372</v>
      </c>
      <c r="D1080" s="147"/>
    </row>
    <row r="1081" spans="1:4">
      <c r="A1081" s="152">
        <v>107900</v>
      </c>
      <c r="B1081" s="153">
        <v>69313094.705575213</v>
      </c>
      <c r="C1081" s="153">
        <v>42395325.274607629</v>
      </c>
      <c r="D1081" s="147"/>
    </row>
    <row r="1082" spans="1:4">
      <c r="A1082" s="152">
        <v>108000</v>
      </c>
      <c r="B1082" s="153">
        <v>69317496.935149565</v>
      </c>
      <c r="C1082" s="153">
        <v>42396126.638858065</v>
      </c>
      <c r="D1082" s="147"/>
    </row>
    <row r="1083" spans="1:4">
      <c r="A1083" s="152">
        <v>108100</v>
      </c>
      <c r="B1083" s="153">
        <v>69321891.571068749</v>
      </c>
      <c r="C1083" s="153">
        <v>42396926.550671764</v>
      </c>
      <c r="D1083" s="147"/>
    </row>
    <row r="1084" spans="1:4">
      <c r="A1084" s="152">
        <v>108200</v>
      </c>
      <c r="B1084" s="153">
        <v>69326278.633021533</v>
      </c>
      <c r="C1084" s="153">
        <v>42397725.013994485</v>
      </c>
      <c r="D1084" s="147"/>
    </row>
    <row r="1085" spans="1:4">
      <c r="A1085" s="152">
        <v>108300</v>
      </c>
      <c r="B1085" s="153">
        <v>69330658.140627399</v>
      </c>
      <c r="C1085" s="153">
        <v>42398522.032756731</v>
      </c>
      <c r="D1085" s="147"/>
    </row>
    <row r="1086" spans="1:4">
      <c r="A1086" s="152">
        <v>108400</v>
      </c>
      <c r="B1086" s="153">
        <v>69335030.113437384</v>
      </c>
      <c r="C1086" s="153">
        <v>42399317.610875167</v>
      </c>
      <c r="D1086" s="147"/>
    </row>
    <row r="1087" spans="1:4">
      <c r="A1087" s="152">
        <v>108500</v>
      </c>
      <c r="B1087" s="153">
        <v>69339394.570935056</v>
      </c>
      <c r="C1087" s="153">
        <v>42400111.752252311</v>
      </c>
      <c r="D1087" s="147"/>
    </row>
    <row r="1088" spans="1:4">
      <c r="A1088" s="152">
        <v>108600</v>
      </c>
      <c r="B1088" s="153">
        <v>69343751.532536075</v>
      </c>
      <c r="C1088" s="153">
        <v>42400904.460776746</v>
      </c>
      <c r="D1088" s="147"/>
    </row>
    <row r="1089" spans="1:4">
      <c r="A1089" s="152">
        <v>108700</v>
      </c>
      <c r="B1089" s="153">
        <v>69348101.017588034</v>
      </c>
      <c r="C1089" s="153">
        <v>42401695.74032256</v>
      </c>
      <c r="D1089" s="147"/>
    </row>
    <row r="1090" spans="1:4">
      <c r="A1090" s="152">
        <v>108800</v>
      </c>
      <c r="B1090" s="153">
        <v>69352443.04537259</v>
      </c>
      <c r="C1090" s="153">
        <v>42402485.594750561</v>
      </c>
      <c r="D1090" s="147"/>
    </row>
    <row r="1091" spans="1:4">
      <c r="A1091" s="152">
        <v>108900</v>
      </c>
      <c r="B1091" s="153">
        <v>69356777.635103121</v>
      </c>
      <c r="C1091" s="153">
        <v>42403274.027907044</v>
      </c>
      <c r="D1091" s="147"/>
    </row>
    <row r="1092" spans="1:4">
      <c r="A1092" s="152">
        <v>109000</v>
      </c>
      <c r="B1092" s="153">
        <v>69361104.805928215</v>
      </c>
      <c r="C1092" s="153">
        <v>42404061.0436249</v>
      </c>
      <c r="D1092" s="147"/>
    </row>
    <row r="1093" spans="1:4">
      <c r="A1093" s="152">
        <v>109100</v>
      </c>
      <c r="B1093" s="153">
        <v>69365424.576928332</v>
      </c>
      <c r="C1093" s="153">
        <v>42404846.645722821</v>
      </c>
      <c r="D1093" s="147"/>
    </row>
    <row r="1094" spans="1:4">
      <c r="A1094" s="152">
        <v>109200</v>
      </c>
      <c r="B1094" s="153">
        <v>69369736.967119589</v>
      </c>
      <c r="C1094" s="153">
        <v>42405630.838006482</v>
      </c>
      <c r="D1094" s="147"/>
    </row>
    <row r="1095" spans="1:4">
      <c r="A1095" s="152">
        <v>109300</v>
      </c>
      <c r="B1095" s="153">
        <v>69374041.995451584</v>
      </c>
      <c r="C1095" s="153">
        <v>42406413.624267079</v>
      </c>
      <c r="D1095" s="147"/>
    </row>
    <row r="1096" spans="1:4">
      <c r="A1096" s="152">
        <v>109400</v>
      </c>
      <c r="B1096" s="153">
        <v>69378339.680808648</v>
      </c>
      <c r="C1096" s="153">
        <v>42407195.008282959</v>
      </c>
      <c r="D1096" s="147"/>
    </row>
    <row r="1097" spans="1:4">
      <c r="A1097" s="152">
        <v>109500</v>
      </c>
      <c r="B1097" s="153">
        <v>69382630.042010382</v>
      </c>
      <c r="C1097" s="153">
        <v>42407974.993818387</v>
      </c>
      <c r="D1097" s="147"/>
    </row>
    <row r="1098" spans="1:4">
      <c r="A1098" s="152">
        <v>109600</v>
      </c>
      <c r="B1098" s="153">
        <v>69386913.097811535</v>
      </c>
      <c r="C1098" s="153">
        <v>42408753.584624529</v>
      </c>
      <c r="D1098" s="147"/>
    </row>
    <row r="1099" spans="1:4">
      <c r="A1099" s="152">
        <v>109700</v>
      </c>
      <c r="B1099" s="153">
        <v>69391188.866901845</v>
      </c>
      <c r="C1099" s="153">
        <v>42409530.784438804</v>
      </c>
      <c r="D1099" s="147"/>
    </row>
    <row r="1100" spans="1:4">
      <c r="A1100" s="152">
        <v>109800</v>
      </c>
      <c r="B1100" s="153">
        <v>69395457.367907047</v>
      </c>
      <c r="C1100" s="153">
        <v>42410306.596985854</v>
      </c>
      <c r="D1100" s="147"/>
    </row>
    <row r="1101" spans="1:4">
      <c r="A1101" s="152">
        <v>109900</v>
      </c>
      <c r="B1101" s="153">
        <v>69399718.61938943</v>
      </c>
      <c r="C1101" s="153">
        <v>42411081.02597627</v>
      </c>
      <c r="D1101" s="147"/>
    </row>
    <row r="1102" spans="1:4">
      <c r="A1102" s="152">
        <v>110000</v>
      </c>
      <c r="B1102" s="153">
        <v>69403972.639847204</v>
      </c>
      <c r="C1102" s="153">
        <v>42411854.075108156</v>
      </c>
      <c r="D1102" s="147"/>
    </row>
    <row r="1103" spans="1:4">
      <c r="A1103" s="152">
        <v>110100</v>
      </c>
      <c r="B1103" s="153">
        <v>69408219.447715059</v>
      </c>
      <c r="C1103" s="153">
        <v>42412625.748066083</v>
      </c>
      <c r="D1103" s="147"/>
    </row>
    <row r="1104" spans="1:4">
      <c r="A1104" s="152">
        <v>110200</v>
      </c>
      <c r="B1104" s="153">
        <v>69412459.061364815</v>
      </c>
      <c r="C1104" s="153">
        <v>42413396.048521422</v>
      </c>
      <c r="D1104" s="147"/>
    </row>
    <row r="1105" spans="1:4">
      <c r="A1105" s="152">
        <v>110300</v>
      </c>
      <c r="B1105" s="153">
        <v>69416691.499105394</v>
      </c>
      <c r="C1105" s="153">
        <v>42414164.980132617</v>
      </c>
      <c r="D1105" s="147"/>
    </row>
    <row r="1106" spans="1:4">
      <c r="A1106" s="152">
        <v>110400</v>
      </c>
      <c r="B1106" s="153">
        <v>69420916.779183477</v>
      </c>
      <c r="C1106" s="153">
        <v>42414932.546545461</v>
      </c>
      <c r="D1106" s="147"/>
    </row>
    <row r="1107" spans="1:4">
      <c r="A1107" s="152">
        <v>110500</v>
      </c>
      <c r="B1107" s="153">
        <v>69425134.919782728</v>
      </c>
      <c r="C1107" s="153">
        <v>42415698.751391977</v>
      </c>
      <c r="D1107" s="147"/>
    </row>
    <row r="1108" spans="1:4">
      <c r="A1108" s="152">
        <v>110600</v>
      </c>
      <c r="B1108" s="153">
        <v>69429345.939025566</v>
      </c>
      <c r="C1108" s="153">
        <v>42416463.598292425</v>
      </c>
      <c r="D1108" s="147"/>
    </row>
    <row r="1109" spans="1:4">
      <c r="A1109" s="152">
        <v>110700</v>
      </c>
      <c r="B1109" s="153">
        <v>69433549.854972199</v>
      </c>
      <c r="C1109" s="153">
        <v>42417227.090853058</v>
      </c>
      <c r="D1109" s="147"/>
    </row>
    <row r="1110" spans="1:4">
      <c r="A1110" s="152">
        <v>110800</v>
      </c>
      <c r="B1110" s="153">
        <v>69437746.685621336</v>
      </c>
      <c r="C1110" s="153">
        <v>42417989.232668214</v>
      </c>
      <c r="D1110" s="147"/>
    </row>
    <row r="1111" spans="1:4">
      <c r="A1111" s="152">
        <v>110900</v>
      </c>
      <c r="B1111" s="153">
        <v>69441936.448910788</v>
      </c>
      <c r="C1111" s="153">
        <v>42418750.027319372</v>
      </c>
      <c r="D1111" s="147"/>
    </row>
    <row r="1112" spans="1:4">
      <c r="A1112" s="152">
        <v>111000</v>
      </c>
      <c r="B1112" s="153">
        <v>69446119.162717402</v>
      </c>
      <c r="C1112" s="153">
        <v>42419509.478375107</v>
      </c>
      <c r="D1112" s="147"/>
    </row>
    <row r="1113" spans="1:4">
      <c r="A1113" s="152">
        <v>111100</v>
      </c>
      <c r="B1113" s="153">
        <v>69450294.844856814</v>
      </c>
      <c r="C1113" s="153">
        <v>42420267.589391559</v>
      </c>
      <c r="D1113" s="147"/>
    </row>
    <row r="1114" spans="1:4">
      <c r="A1114" s="152">
        <v>111200</v>
      </c>
      <c r="B1114" s="153">
        <v>69454463.513084874</v>
      </c>
      <c r="C1114" s="153">
        <v>42421024.36391224</v>
      </c>
      <c r="D1114" s="147"/>
    </row>
    <row r="1115" spans="1:4">
      <c r="A1115" s="152">
        <v>111300</v>
      </c>
      <c r="B1115" s="153">
        <v>69458625.185097083</v>
      </c>
      <c r="C1115" s="153">
        <v>42421779.805468515</v>
      </c>
      <c r="D1115" s="147"/>
    </row>
    <row r="1116" spans="1:4">
      <c r="A1116" s="152">
        <v>111400</v>
      </c>
      <c r="B1116" s="153">
        <v>69462779.878528818</v>
      </c>
      <c r="C1116" s="153">
        <v>42422533.917578757</v>
      </c>
      <c r="D1116" s="147"/>
    </row>
    <row r="1117" spans="1:4">
      <c r="A1117" s="152">
        <v>111500</v>
      </c>
      <c r="B1117" s="153">
        <v>69466927.610956013</v>
      </c>
      <c r="C1117" s="153">
        <v>42423286.703749552</v>
      </c>
      <c r="D1117" s="147"/>
    </row>
    <row r="1118" spans="1:4">
      <c r="A1118" s="152">
        <v>111600</v>
      </c>
      <c r="B1118" s="153">
        <v>69471068.399895206</v>
      </c>
      <c r="C1118" s="153">
        <v>42424038.167474791</v>
      </c>
      <c r="D1118" s="147"/>
    </row>
    <row r="1119" spans="1:4">
      <c r="A1119" s="152">
        <v>111700</v>
      </c>
      <c r="B1119" s="153">
        <v>69475202.262803614</v>
      </c>
      <c r="C1119" s="153">
        <v>42424788.312236004</v>
      </c>
      <c r="D1119" s="147"/>
    </row>
    <row r="1120" spans="1:4">
      <c r="A1120" s="152">
        <v>111800</v>
      </c>
      <c r="B1120" s="153">
        <v>69479329.217080146</v>
      </c>
      <c r="C1120" s="153">
        <v>42425537.141502902</v>
      </c>
      <c r="D1120" s="147"/>
    </row>
    <row r="1121" spans="1:4">
      <c r="A1121" s="152">
        <v>111900</v>
      </c>
      <c r="B1121" s="153">
        <v>69483449.280064017</v>
      </c>
      <c r="C1121" s="153">
        <v>42426284.658733137</v>
      </c>
      <c r="D1121" s="147"/>
    </row>
    <row r="1122" spans="1:4">
      <c r="A1122" s="152">
        <v>112000</v>
      </c>
      <c r="B1122" s="153">
        <v>69487562.469037548</v>
      </c>
      <c r="C1122" s="153">
        <v>42427030.867371053</v>
      </c>
      <c r="D1122" s="147"/>
    </row>
    <row r="1123" spans="1:4">
      <c r="A1123" s="152">
        <v>112100</v>
      </c>
      <c r="B1123" s="153">
        <v>69491668.801223308</v>
      </c>
      <c r="C1123" s="153">
        <v>42427775.770850711</v>
      </c>
      <c r="D1123" s="147"/>
    </row>
    <row r="1124" spans="1:4">
      <c r="A1124" s="152">
        <v>112200</v>
      </c>
      <c r="B1124" s="153">
        <v>69495768.29378733</v>
      </c>
      <c r="C1124" s="153">
        <v>42428519.372592874</v>
      </c>
      <c r="D1124" s="147"/>
    </row>
    <row r="1125" spans="1:4">
      <c r="A1125" s="152">
        <v>112300</v>
      </c>
      <c r="B1125" s="153">
        <v>69499860.963837072</v>
      </c>
      <c r="C1125" s="153">
        <v>42429261.676007114</v>
      </c>
      <c r="D1125" s="147"/>
    </row>
    <row r="1126" spans="1:4">
      <c r="A1126" s="152">
        <v>112400</v>
      </c>
      <c r="B1126" s="153">
        <v>69503946.828423351</v>
      </c>
      <c r="C1126" s="153">
        <v>42430002.684490412</v>
      </c>
      <c r="D1126" s="147"/>
    </row>
    <row r="1127" spans="1:4">
      <c r="A1127" s="152">
        <v>112500</v>
      </c>
      <c r="B1127" s="153">
        <v>69508025.904539481</v>
      </c>
      <c r="C1127" s="153">
        <v>42430742.401428461</v>
      </c>
      <c r="D1127" s="147"/>
    </row>
    <row r="1128" spans="1:4">
      <c r="A1128" s="152">
        <v>112600</v>
      </c>
      <c r="B1128" s="153">
        <v>69512098.209121808</v>
      </c>
      <c r="C1128" s="153">
        <v>42431480.830195017</v>
      </c>
      <c r="D1128" s="147"/>
    </row>
    <row r="1129" spans="1:4">
      <c r="A1129" s="152">
        <v>112700</v>
      </c>
      <c r="B1129" s="153">
        <v>69516163.759050235</v>
      </c>
      <c r="C1129" s="153">
        <v>42432217.974151723</v>
      </c>
      <c r="D1129" s="147"/>
    </row>
    <row r="1130" spans="1:4">
      <c r="A1130" s="152">
        <v>112800</v>
      </c>
      <c r="B1130" s="153">
        <v>69520222.571148098</v>
      </c>
      <c r="C1130" s="153">
        <v>42432953.836649515</v>
      </c>
      <c r="D1130" s="147"/>
    </row>
    <row r="1131" spans="1:4">
      <c r="A1131" s="152">
        <v>112900</v>
      </c>
      <c r="B1131" s="153">
        <v>69524274.66218242</v>
      </c>
      <c r="C1131" s="153">
        <v>42433688.421026617</v>
      </c>
      <c r="D1131" s="147"/>
    </row>
    <row r="1132" spans="1:4">
      <c r="A1132" s="152">
        <v>113000</v>
      </c>
      <c r="B1132" s="153">
        <v>69528320.048864692</v>
      </c>
      <c r="C1132" s="153">
        <v>42434421.730609901</v>
      </c>
      <c r="D1132" s="147"/>
    </row>
    <row r="1133" spans="1:4">
      <c r="A1133" s="152">
        <v>113100</v>
      </c>
      <c r="B1133" s="153">
        <v>69532358.747850195</v>
      </c>
      <c r="C1133" s="153">
        <v>42435153.768715575</v>
      </c>
      <c r="D1133" s="147"/>
    </row>
    <row r="1134" spans="1:4">
      <c r="A1134" s="152">
        <v>113200</v>
      </c>
      <c r="B1134" s="153">
        <v>69536390.775739491</v>
      </c>
      <c r="C1134" s="153">
        <v>42435884.538647003</v>
      </c>
      <c r="D1134" s="147"/>
    </row>
    <row r="1135" spans="1:4">
      <c r="A1135" s="152">
        <v>113300</v>
      </c>
      <c r="B1135" s="153">
        <v>69540416.149077192</v>
      </c>
      <c r="C1135" s="153">
        <v>42436614.043696888</v>
      </c>
      <c r="D1135" s="147"/>
    </row>
    <row r="1136" spans="1:4">
      <c r="A1136" s="152">
        <v>113400</v>
      </c>
      <c r="B1136" s="153">
        <v>69544434.884353429</v>
      </c>
      <c r="C1136" s="153">
        <v>42437342.287146881</v>
      </c>
      <c r="D1136" s="147"/>
    </row>
    <row r="1137" spans="1:4">
      <c r="A1137" s="152">
        <v>113500</v>
      </c>
      <c r="B1137" s="153">
        <v>69548446.998002753</v>
      </c>
      <c r="C1137" s="153">
        <v>42438069.272266574</v>
      </c>
      <c r="D1137" s="147"/>
    </row>
    <row r="1138" spans="1:4">
      <c r="A1138" s="152">
        <v>113600</v>
      </c>
      <c r="B1138" s="153">
        <v>69552452.506406337</v>
      </c>
      <c r="C1138" s="153">
        <v>42438795.002314508</v>
      </c>
      <c r="D1138" s="147"/>
    </row>
    <row r="1139" spans="1:4">
      <c r="A1139" s="152">
        <v>113700</v>
      </c>
      <c r="B1139" s="153">
        <v>69556451.425890356</v>
      </c>
      <c r="C1139" s="153">
        <v>42439519.480537869</v>
      </c>
      <c r="D1139" s="147"/>
    </row>
    <row r="1140" spans="1:4">
      <c r="A1140" s="152">
        <v>113800</v>
      </c>
      <c r="B1140" s="153">
        <v>69560443.772726759</v>
      </c>
      <c r="C1140" s="153">
        <v>42440242.710173167</v>
      </c>
      <c r="D1140" s="147"/>
    </row>
    <row r="1141" spans="1:4">
      <c r="A1141" s="152">
        <v>113900</v>
      </c>
      <c r="B1141" s="153">
        <v>69564429.563134134</v>
      </c>
      <c r="C1141" s="153">
        <v>42440964.694445066</v>
      </c>
      <c r="D1141" s="147"/>
    </row>
    <row r="1142" spans="1:4">
      <c r="A1142" s="152">
        <v>114000</v>
      </c>
      <c r="B1142" s="153">
        <v>69568408.813277125</v>
      </c>
      <c r="C1142" s="153">
        <v>42441685.436567858</v>
      </c>
      <c r="D1142" s="147"/>
    </row>
    <row r="1143" spans="1:4">
      <c r="A1143" s="152">
        <v>114100</v>
      </c>
      <c r="B1143" s="153">
        <v>69572381.539267018</v>
      </c>
      <c r="C1143" s="153">
        <v>42442404.939744093</v>
      </c>
      <c r="D1143" s="147"/>
    </row>
    <row r="1144" spans="1:4">
      <c r="A1144" s="152">
        <v>114200</v>
      </c>
      <c r="B1144" s="153">
        <v>69576347.757162347</v>
      </c>
      <c r="C1144" s="153">
        <v>42443123.20716583</v>
      </c>
      <c r="D1144" s="147"/>
    </row>
    <row r="1145" spans="1:4">
      <c r="A1145" s="152">
        <v>114300</v>
      </c>
      <c r="B1145" s="153">
        <v>69580307.482967585</v>
      </c>
      <c r="C1145" s="153">
        <v>42443840.242013581</v>
      </c>
      <c r="D1145" s="147"/>
    </row>
    <row r="1146" spans="1:4">
      <c r="A1146" s="152">
        <v>114400</v>
      </c>
      <c r="B1146" s="153">
        <v>69584260.732636228</v>
      </c>
      <c r="C1146" s="153">
        <v>42444556.047457993</v>
      </c>
      <c r="D1146" s="147"/>
    </row>
    <row r="1147" spans="1:4">
      <c r="A1147" s="152">
        <v>114500</v>
      </c>
      <c r="B1147" s="153">
        <v>69588207.522067159</v>
      </c>
      <c r="C1147" s="153">
        <v>42445270.626657732</v>
      </c>
      <c r="D1147" s="147"/>
    </row>
    <row r="1148" spans="1:4">
      <c r="A1148" s="152">
        <v>114600</v>
      </c>
      <c r="B1148" s="153">
        <v>69592147.867109001</v>
      </c>
      <c r="C1148" s="153">
        <v>42445983.982760914</v>
      </c>
      <c r="D1148" s="147"/>
    </row>
    <row r="1149" spans="1:4">
      <c r="A1149" s="152">
        <v>114700</v>
      </c>
      <c r="B1149" s="153">
        <v>69596081.783556834</v>
      </c>
      <c r="C1149" s="153">
        <v>42446696.118905775</v>
      </c>
      <c r="D1149" s="147"/>
    </row>
    <row r="1150" spans="1:4">
      <c r="A1150" s="152">
        <v>114800</v>
      </c>
      <c r="B1150" s="153">
        <v>69600009.287154764</v>
      </c>
      <c r="C1150" s="153">
        <v>42447407.038218491</v>
      </c>
      <c r="D1150" s="147"/>
    </row>
    <row r="1151" spans="1:4">
      <c r="A1151" s="152">
        <v>114900</v>
      </c>
      <c r="B1151" s="153">
        <v>69603930.393594593</v>
      </c>
      <c r="C1151" s="153">
        <v>42448116.743815556</v>
      </c>
      <c r="D1151" s="147"/>
    </row>
    <row r="1152" spans="1:4">
      <c r="A1152" s="152">
        <v>115000</v>
      </c>
      <c r="B1152" s="153">
        <v>69607845.118517131</v>
      </c>
      <c r="C1152" s="153">
        <v>42448825.238802299</v>
      </c>
      <c r="D1152" s="147"/>
    </row>
    <row r="1153" spans="1:4">
      <c r="A1153" s="152">
        <v>115100</v>
      </c>
      <c r="B1153" s="153">
        <v>69611753.477511898</v>
      </c>
      <c r="C1153" s="153">
        <v>42449532.526273981</v>
      </c>
      <c r="D1153" s="147"/>
    </row>
    <row r="1154" spans="1:4">
      <c r="A1154" s="152">
        <v>115200</v>
      </c>
      <c r="B1154" s="153">
        <v>69615655.486117288</v>
      </c>
      <c r="C1154" s="153">
        <v>42450238.60931468</v>
      </c>
      <c r="D1154" s="147"/>
    </row>
    <row r="1155" spans="1:4">
      <c r="A1155" s="152">
        <v>115300</v>
      </c>
      <c r="B1155" s="153">
        <v>69619551.159821123</v>
      </c>
      <c r="C1155" s="153">
        <v>42450943.49099841</v>
      </c>
      <c r="D1155" s="147"/>
    </row>
    <row r="1156" spans="1:4">
      <c r="A1156" s="152">
        <v>115400</v>
      </c>
      <c r="B1156" s="153">
        <v>69623440.514060169</v>
      </c>
      <c r="C1156" s="153">
        <v>42451647.174388491</v>
      </c>
      <c r="D1156" s="147"/>
    </row>
    <row r="1157" spans="1:4">
      <c r="A1157" s="152">
        <v>115500</v>
      </c>
      <c r="B1157" s="153">
        <v>69627323.56422171</v>
      </c>
      <c r="C1157" s="153">
        <v>42452349.662537999</v>
      </c>
      <c r="D1157" s="147"/>
    </row>
    <row r="1158" spans="1:4">
      <c r="A1158" s="152">
        <v>115600</v>
      </c>
      <c r="B1158" s="153">
        <v>69631200.325642094</v>
      </c>
      <c r="C1158" s="153">
        <v>42453050.958489902</v>
      </c>
      <c r="D1158" s="147"/>
    </row>
    <row r="1159" spans="1:4">
      <c r="A1159" s="152">
        <v>115700</v>
      </c>
      <c r="B1159" s="153">
        <v>69635070.813607559</v>
      </c>
      <c r="C1159" s="153">
        <v>42453751.065276302</v>
      </c>
      <c r="D1159" s="147"/>
    </row>
    <row r="1160" spans="1:4">
      <c r="A1160" s="152">
        <v>115800</v>
      </c>
      <c r="B1160" s="153">
        <v>69638935.043355674</v>
      </c>
      <c r="C1160" s="153">
        <v>42454449.98591923</v>
      </c>
      <c r="D1160" s="147"/>
    </row>
    <row r="1161" spans="1:4">
      <c r="A1161" s="152">
        <v>115900</v>
      </c>
      <c r="B1161" s="153">
        <v>69642793.030073211</v>
      </c>
      <c r="C1161" s="153">
        <v>42455147.72343082</v>
      </c>
      <c r="D1161" s="147"/>
    </row>
    <row r="1162" spans="1:4">
      <c r="A1162" s="152">
        <v>116000</v>
      </c>
      <c r="B1162" s="153">
        <v>69646644.788898394</v>
      </c>
      <c r="C1162" s="153">
        <v>42455844.280812137</v>
      </c>
      <c r="D1162" s="147"/>
    </row>
    <row r="1163" spans="1:4">
      <c r="A1163" s="152">
        <v>116100</v>
      </c>
      <c r="B1163" s="153">
        <v>69650490.334920287</v>
      </c>
      <c r="C1163" s="153">
        <v>42456539.661055453</v>
      </c>
      <c r="D1163" s="147"/>
    </row>
    <row r="1164" spans="1:4">
      <c r="A1164" s="152">
        <v>116200</v>
      </c>
      <c r="B1164" s="153">
        <v>69654329.683178335</v>
      </c>
      <c r="C1164" s="153">
        <v>42457233.867141671</v>
      </c>
      <c r="D1164" s="147"/>
    </row>
    <row r="1165" spans="1:4">
      <c r="A1165" s="152">
        <v>116300</v>
      </c>
      <c r="B1165" s="153">
        <v>69658162.848664001</v>
      </c>
      <c r="C1165" s="153">
        <v>42457926.902042314</v>
      </c>
      <c r="D1165" s="147"/>
    </row>
    <row r="1166" spans="1:4">
      <c r="A1166" s="152">
        <v>116400</v>
      </c>
      <c r="B1166" s="153">
        <v>69661989.846320108</v>
      </c>
      <c r="C1166" s="153">
        <v>42458618.768718697</v>
      </c>
      <c r="D1166" s="147"/>
    </row>
    <row r="1167" spans="1:4">
      <c r="A1167" s="152">
        <v>116500</v>
      </c>
      <c r="B1167" s="153">
        <v>69665810.691040426</v>
      </c>
      <c r="C1167" s="153">
        <v>42459309.470122367</v>
      </c>
      <c r="D1167" s="147"/>
    </row>
    <row r="1168" spans="1:4">
      <c r="A1168" s="152">
        <v>116600</v>
      </c>
      <c r="B1168" s="153">
        <v>69669625.397671908</v>
      </c>
      <c r="C1168" s="153">
        <v>42459999.009194478</v>
      </c>
      <c r="D1168" s="147"/>
    </row>
    <row r="1169" spans="1:4">
      <c r="A1169" s="152">
        <v>116700</v>
      </c>
      <c r="B1169" s="153">
        <v>69673433.981012136</v>
      </c>
      <c r="C1169" s="153">
        <v>42460687.388866708</v>
      </c>
      <c r="D1169" s="147"/>
    </row>
    <row r="1170" spans="1:4">
      <c r="A1170" s="152">
        <v>116800</v>
      </c>
      <c r="B1170" s="153">
        <v>69677236.455811739</v>
      </c>
      <c r="C1170" s="153">
        <v>42461374.612060532</v>
      </c>
      <c r="D1170" s="147"/>
    </row>
    <row r="1171" spans="1:4">
      <c r="A1171" s="152">
        <v>116900</v>
      </c>
      <c r="B1171" s="153">
        <v>69681032.836773872</v>
      </c>
      <c r="C1171" s="153">
        <v>42462060.681688339</v>
      </c>
      <c r="D1171" s="147"/>
    </row>
    <row r="1172" spans="1:4">
      <c r="A1172" s="152">
        <v>117000</v>
      </c>
      <c r="B1172" s="153">
        <v>69684823.138554052</v>
      </c>
      <c r="C1172" s="153">
        <v>42462745.600651637</v>
      </c>
      <c r="D1172" s="147"/>
    </row>
    <row r="1173" spans="1:4">
      <c r="A1173" s="152">
        <v>117100</v>
      </c>
      <c r="B1173" s="153">
        <v>69688607.375760674</v>
      </c>
      <c r="C1173" s="153">
        <v>42463429.37184304</v>
      </c>
      <c r="D1173" s="147"/>
    </row>
    <row r="1174" spans="1:4">
      <c r="A1174" s="152">
        <v>117200</v>
      </c>
      <c r="B1174" s="153">
        <v>69692385.562955156</v>
      </c>
      <c r="C1174" s="153">
        <v>42464111.998145357</v>
      </c>
      <c r="D1174" s="147"/>
    </row>
    <row r="1175" spans="1:4">
      <c r="A1175" s="152">
        <v>117300</v>
      </c>
      <c r="B1175" s="153">
        <v>69696157.714652121</v>
      </c>
      <c r="C1175" s="153">
        <v>42464793.482431911</v>
      </c>
      <c r="D1175" s="147"/>
    </row>
    <row r="1176" spans="1:4">
      <c r="A1176" s="152">
        <v>117400</v>
      </c>
      <c r="B1176" s="153">
        <v>69699923.845319584</v>
      </c>
      <c r="C1176" s="153">
        <v>42465473.827565461</v>
      </c>
      <c r="D1176" s="147"/>
    </row>
    <row r="1177" spans="1:4">
      <c r="A1177" s="152">
        <v>117500</v>
      </c>
      <c r="B1177" s="153">
        <v>69703683.969379365</v>
      </c>
      <c r="C1177" s="153">
        <v>42466153.036400326</v>
      </c>
      <c r="D1177" s="147"/>
    </row>
    <row r="1178" spans="1:4">
      <c r="A1178" s="152">
        <v>117600</v>
      </c>
      <c r="B1178" s="153">
        <v>69707438.101206914</v>
      </c>
      <c r="C1178" s="153">
        <v>42466831.111780845</v>
      </c>
      <c r="D1178" s="147"/>
    </row>
    <row r="1179" spans="1:4">
      <c r="A1179" s="152">
        <v>117700</v>
      </c>
      <c r="B1179" s="153">
        <v>69711186.255131498</v>
      </c>
      <c r="C1179" s="153">
        <v>42467508.056541987</v>
      </c>
      <c r="D1179" s="147"/>
    </row>
    <row r="1180" spans="1:4">
      <c r="A1180" s="152">
        <v>117800</v>
      </c>
      <c r="B1180" s="153">
        <v>69714928.445436925</v>
      </c>
      <c r="C1180" s="153">
        <v>42468183.873508781</v>
      </c>
      <c r="D1180" s="147"/>
    </row>
    <row r="1181" spans="1:4">
      <c r="A1181" s="152">
        <v>117900</v>
      </c>
      <c r="B1181" s="153">
        <v>69718664.68636106</v>
      </c>
      <c r="C1181" s="153">
        <v>42468858.565497488</v>
      </c>
      <c r="D1181" s="147"/>
    </row>
    <row r="1182" spans="1:4">
      <c r="A1182" s="152">
        <v>118000</v>
      </c>
      <c r="B1182" s="153">
        <v>69722394.99209635</v>
      </c>
      <c r="C1182" s="153">
        <v>42469532.135314964</v>
      </c>
      <c r="D1182" s="147"/>
    </row>
    <row r="1183" spans="1:4">
      <c r="A1183" s="152">
        <v>118100</v>
      </c>
      <c r="B1183" s="153">
        <v>69726119.376789913</v>
      </c>
      <c r="C1183" s="153">
        <v>42470204.585758172</v>
      </c>
      <c r="D1183" s="147"/>
    </row>
    <row r="1184" spans="1:4">
      <c r="A1184" s="152">
        <v>118200</v>
      </c>
      <c r="B1184" s="153">
        <v>69729837.854543969</v>
      </c>
      <c r="C1184" s="153">
        <v>42470875.919615448</v>
      </c>
      <c r="D1184" s="147"/>
    </row>
    <row r="1185" spans="1:4">
      <c r="A1185" s="152">
        <v>118300</v>
      </c>
      <c r="B1185" s="153">
        <v>69733550.439415157</v>
      </c>
      <c r="C1185" s="153">
        <v>42471546.139665164</v>
      </c>
      <c r="D1185" s="147"/>
    </row>
    <row r="1186" spans="1:4">
      <c r="A1186" s="152">
        <v>118400</v>
      </c>
      <c r="B1186" s="153">
        <v>69737257.145416677</v>
      </c>
      <c r="C1186" s="153">
        <v>42472215.248677358</v>
      </c>
      <c r="D1186" s="147"/>
    </row>
    <row r="1187" spans="1:4">
      <c r="A1187" s="152">
        <v>118500</v>
      </c>
      <c r="B1187" s="153">
        <v>69740957.986515865</v>
      </c>
      <c r="C1187" s="153">
        <v>42472883.24941238</v>
      </c>
      <c r="D1187" s="147"/>
    </row>
    <row r="1188" spans="1:4">
      <c r="A1188" s="152">
        <v>118600</v>
      </c>
      <c r="B1188" s="153">
        <v>69744652.976635993</v>
      </c>
      <c r="C1188" s="153">
        <v>42473550.144621193</v>
      </c>
      <c r="D1188" s="147"/>
    </row>
    <row r="1189" spans="1:4">
      <c r="A1189" s="152">
        <v>118700</v>
      </c>
      <c r="B1189" s="153">
        <v>69748342.129656598</v>
      </c>
      <c r="C1189" s="153">
        <v>42474215.937046319</v>
      </c>
      <c r="D1189" s="147"/>
    </row>
    <row r="1190" spans="1:4">
      <c r="A1190" s="152">
        <v>118800</v>
      </c>
      <c r="B1190" s="153">
        <v>69752025.459412977</v>
      </c>
      <c r="C1190" s="153">
        <v>42474880.6294204</v>
      </c>
      <c r="D1190" s="147"/>
    </row>
    <row r="1191" spans="1:4">
      <c r="A1191" s="152">
        <v>118900</v>
      </c>
      <c r="B1191" s="153">
        <v>69755702.979696527</v>
      </c>
      <c r="C1191" s="153">
        <v>42475544.22446797</v>
      </c>
      <c r="D1191" s="147"/>
    </row>
    <row r="1192" spans="1:4">
      <c r="A1192" s="152">
        <v>119000</v>
      </c>
      <c r="B1192" s="153">
        <v>69759374.704254717</v>
      </c>
      <c r="C1192" s="153">
        <v>42476206.72490374</v>
      </c>
      <c r="D1192" s="147"/>
    </row>
    <row r="1193" spans="1:4">
      <c r="A1193" s="152">
        <v>119100</v>
      </c>
      <c r="B1193" s="153">
        <v>69763040.646791652</v>
      </c>
      <c r="C1193" s="153">
        <v>42476868.133434147</v>
      </c>
      <c r="D1193" s="147"/>
    </row>
    <row r="1194" spans="1:4">
      <c r="A1194" s="152">
        <v>119200</v>
      </c>
      <c r="B1194" s="153">
        <v>69766700.820968375</v>
      </c>
      <c r="C1194" s="153">
        <v>42477528.452756368</v>
      </c>
      <c r="D1194" s="147"/>
    </row>
    <row r="1195" spans="1:4">
      <c r="A1195" s="152">
        <v>119300</v>
      </c>
      <c r="B1195" s="153">
        <v>69770355.240402311</v>
      </c>
      <c r="C1195" s="153">
        <v>42478187.685558535</v>
      </c>
      <c r="D1195" s="147"/>
    </row>
    <row r="1196" spans="1:4">
      <c r="A1196" s="152">
        <v>119400</v>
      </c>
      <c r="B1196" s="153">
        <v>69774003.918668777</v>
      </c>
      <c r="C1196" s="153">
        <v>42478845.834520407</v>
      </c>
      <c r="D1196" s="147"/>
    </row>
    <row r="1197" spans="1:4">
      <c r="A1197" s="152">
        <v>119500</v>
      </c>
      <c r="B1197" s="153">
        <v>69777646.86929892</v>
      </c>
      <c r="C1197" s="153">
        <v>42479502.90231248</v>
      </c>
      <c r="D1197" s="147"/>
    </row>
    <row r="1198" spans="1:4">
      <c r="A1198" s="152">
        <v>119600</v>
      </c>
      <c r="B1198" s="153">
        <v>69781284.105782539</v>
      </c>
      <c r="C1198" s="153">
        <v>42480158.891596727</v>
      </c>
      <c r="D1198" s="147"/>
    </row>
    <row r="1199" spans="1:4">
      <c r="A1199" s="152">
        <v>119700</v>
      </c>
      <c r="B1199" s="153">
        <v>69784915.641566202</v>
      </c>
      <c r="C1199" s="153">
        <v>42480813.805026568</v>
      </c>
      <c r="D1199" s="147"/>
    </row>
    <row r="1200" spans="1:4">
      <c r="A1200" s="152">
        <v>119800</v>
      </c>
      <c r="B1200" s="153">
        <v>69788541.49005419</v>
      </c>
      <c r="C1200" s="153">
        <v>42481467.645246379</v>
      </c>
      <c r="D1200" s="147"/>
    </row>
    <row r="1201" spans="1:4">
      <c r="A1201" s="152">
        <v>119900</v>
      </c>
      <c r="B1201" s="153">
        <v>69792161.664609224</v>
      </c>
      <c r="C1201" s="153">
        <v>42482120.41489207</v>
      </c>
      <c r="D1201" s="147"/>
    </row>
    <row r="1202" spans="1:4">
      <c r="A1202" s="152">
        <v>120000</v>
      </c>
      <c r="B1202" s="153">
        <v>69795776.17855148</v>
      </c>
      <c r="C1202" s="153">
        <v>42482772.116590947</v>
      </c>
      <c r="D1202" s="147"/>
    </row>
    <row r="1203" spans="1:4">
      <c r="A1203" s="152">
        <v>120100</v>
      </c>
      <c r="B1203" s="153">
        <v>69799385.045159459</v>
      </c>
      <c r="C1203" s="153">
        <v>42483422.752961121</v>
      </c>
      <c r="D1203" s="147"/>
    </row>
    <row r="1204" spans="1:4">
      <c r="A1204" s="152">
        <v>120200</v>
      </c>
      <c r="B1204" s="153">
        <v>69802988.277670175</v>
      </c>
      <c r="C1204" s="153">
        <v>42484072.326613471</v>
      </c>
      <c r="D1204" s="147"/>
    </row>
    <row r="1205" spans="1:4">
      <c r="A1205" s="152">
        <v>120300</v>
      </c>
      <c r="B1205" s="153">
        <v>69806585.889279202</v>
      </c>
      <c r="C1205" s="153">
        <v>42484720.840148851</v>
      </c>
      <c r="D1205" s="147"/>
    </row>
    <row r="1206" spans="1:4">
      <c r="A1206" s="152">
        <v>120400</v>
      </c>
      <c r="B1206" s="153">
        <v>69810177.893140316</v>
      </c>
      <c r="C1206" s="153">
        <v>42485368.29616072</v>
      </c>
      <c r="D1206" s="147"/>
    </row>
    <row r="1207" spans="1:4">
      <c r="A1207" s="152">
        <v>120500</v>
      </c>
      <c r="B1207" s="153">
        <v>69813764.302366972</v>
      </c>
      <c r="C1207" s="153">
        <v>42486014.697233602</v>
      </c>
      <c r="D1207" s="147"/>
    </row>
    <row r="1208" spans="1:4">
      <c r="A1208" s="152">
        <v>120600</v>
      </c>
      <c r="B1208" s="153">
        <v>69817345.130030826</v>
      </c>
      <c r="C1208" s="153">
        <v>42486660.045943797</v>
      </c>
      <c r="D1208" s="147"/>
    </row>
    <row r="1209" spans="1:4">
      <c r="A1209" s="152">
        <v>120700</v>
      </c>
      <c r="B1209" s="153">
        <v>69820920.38916336</v>
      </c>
      <c r="C1209" s="153">
        <v>42487304.344858915</v>
      </c>
      <c r="D1209" s="147"/>
    </row>
    <row r="1210" spans="1:4">
      <c r="A1210" s="152">
        <v>120800</v>
      </c>
      <c r="B1210" s="153">
        <v>69824490.092754722</v>
      </c>
      <c r="C1210" s="153">
        <v>42487947.596538901</v>
      </c>
      <c r="D1210" s="147"/>
    </row>
    <row r="1211" spans="1:4">
      <c r="A1211" s="152">
        <v>120900</v>
      </c>
      <c r="B1211" s="153">
        <v>69828054.253755212</v>
      </c>
      <c r="C1211" s="153">
        <v>42488589.803534612</v>
      </c>
      <c r="D1211" s="147"/>
    </row>
    <row r="1212" spans="1:4">
      <c r="A1212" s="152">
        <v>121000</v>
      </c>
      <c r="B1212" s="153">
        <v>69831612.885074407</v>
      </c>
      <c r="C1212" s="153">
        <v>42489230.968388878</v>
      </c>
      <c r="D1212" s="147"/>
    </row>
    <row r="1213" spans="1:4">
      <c r="A1213" s="152">
        <v>121100</v>
      </c>
      <c r="B1213" s="153">
        <v>69835165.999581888</v>
      </c>
      <c r="C1213" s="153">
        <v>42489871.093636207</v>
      </c>
      <c r="D1213" s="147"/>
    </row>
    <row r="1214" spans="1:4">
      <c r="A1214" s="152">
        <v>121200</v>
      </c>
      <c r="B1214" s="153">
        <v>69838713.61010702</v>
      </c>
      <c r="C1214" s="153">
        <v>42490510.181803562</v>
      </c>
      <c r="D1214" s="147"/>
    </row>
    <row r="1215" spans="1:4">
      <c r="A1215" s="152">
        <v>121300</v>
      </c>
      <c r="B1215" s="153">
        <v>69842255.729439586</v>
      </c>
      <c r="C1215" s="153">
        <v>42491148.235408805</v>
      </c>
      <c r="D1215" s="147"/>
    </row>
    <row r="1216" spans="1:4">
      <c r="A1216" s="152">
        <v>121400</v>
      </c>
      <c r="B1216" s="153">
        <v>69845792.370329291</v>
      </c>
      <c r="C1216" s="153">
        <v>42491785.256962068</v>
      </c>
      <c r="D1216" s="147"/>
    </row>
    <row r="1217" spans="1:4">
      <c r="A1217" s="152">
        <v>121500</v>
      </c>
      <c r="B1217" s="153">
        <v>69849323.54548642</v>
      </c>
      <c r="C1217" s="153">
        <v>42492421.248965465</v>
      </c>
      <c r="D1217" s="147"/>
    </row>
    <row r="1218" spans="1:4">
      <c r="A1218" s="152">
        <v>121600</v>
      </c>
      <c r="B1218" s="153">
        <v>69852849.267582044</v>
      </c>
      <c r="C1218" s="153">
        <v>42493056.21391286</v>
      </c>
      <c r="D1218" s="147"/>
    </row>
    <row r="1219" spans="1:4">
      <c r="A1219" s="152">
        <v>121700</v>
      </c>
      <c r="B1219" s="153">
        <v>69856369.549247578</v>
      </c>
      <c r="C1219" s="153">
        <v>42493690.154290013</v>
      </c>
      <c r="D1219" s="147"/>
    </row>
    <row r="1220" spans="1:4">
      <c r="A1220" s="152">
        <v>121800</v>
      </c>
      <c r="B1220" s="153">
        <v>69859884.40307577</v>
      </c>
      <c r="C1220" s="153">
        <v>42494323.072574943</v>
      </c>
      <c r="D1220" s="147"/>
    </row>
    <row r="1221" spans="1:4">
      <c r="A1221" s="152">
        <v>121900</v>
      </c>
      <c r="B1221" s="153">
        <v>69863393.841620505</v>
      </c>
      <c r="C1221" s="153">
        <v>42494954.971237443</v>
      </c>
      <c r="D1221" s="147"/>
    </row>
    <row r="1222" spans="1:4">
      <c r="A1222" s="152">
        <v>122000</v>
      </c>
      <c r="B1222" s="153">
        <v>69866897.877396107</v>
      </c>
      <c r="C1222" s="153">
        <v>42495585.852739394</v>
      </c>
      <c r="D1222" s="147"/>
    </row>
    <row r="1223" spans="1:4">
      <c r="A1223" s="152">
        <v>122100</v>
      </c>
      <c r="B1223" s="153">
        <v>69870396.522879213</v>
      </c>
      <c r="C1223" s="153">
        <v>42496215.719534725</v>
      </c>
      <c r="D1223" s="147"/>
    </row>
    <row r="1224" spans="1:4">
      <c r="A1224" s="152">
        <v>122200</v>
      </c>
      <c r="B1224" s="153">
        <v>69873889.790507421</v>
      </c>
      <c r="C1224" s="153">
        <v>42496844.574069545</v>
      </c>
      <c r="D1224" s="147"/>
    </row>
    <row r="1225" spans="1:4">
      <c r="A1225" s="152">
        <v>122300</v>
      </c>
      <c r="B1225" s="153">
        <v>69877377.692679822</v>
      </c>
      <c r="C1225" s="153">
        <v>42497472.418782413</v>
      </c>
      <c r="D1225" s="147"/>
    </row>
    <row r="1226" spans="1:4">
      <c r="A1226" s="152">
        <v>122400</v>
      </c>
      <c r="B1226" s="153">
        <v>69880860.241757944</v>
      </c>
      <c r="C1226" s="153">
        <v>42498099.256103203</v>
      </c>
      <c r="D1226" s="147"/>
    </row>
    <row r="1227" spans="1:4">
      <c r="A1227" s="152">
        <v>122500</v>
      </c>
      <c r="B1227" s="153">
        <v>69884337.450064331</v>
      </c>
      <c r="C1227" s="153">
        <v>42498725.088455297</v>
      </c>
      <c r="D1227" s="147"/>
    </row>
    <row r="1228" spans="1:4">
      <c r="A1228" s="152">
        <v>122600</v>
      </c>
      <c r="B1228" s="153">
        <v>69887809.329884827</v>
      </c>
      <c r="C1228" s="153">
        <v>42499349.918252692</v>
      </c>
      <c r="D1228" s="147"/>
    </row>
    <row r="1229" spans="1:4">
      <c r="A1229" s="152">
        <v>122700</v>
      </c>
      <c r="B1229" s="153">
        <v>69891275.893466815</v>
      </c>
      <c r="C1229" s="153">
        <v>42499973.747903414</v>
      </c>
      <c r="D1229" s="147"/>
    </row>
    <row r="1230" spans="1:4">
      <c r="A1230" s="152">
        <v>122800</v>
      </c>
      <c r="B1230" s="153">
        <v>69894737.153019875</v>
      </c>
      <c r="C1230" s="153">
        <v>42500596.579806097</v>
      </c>
      <c r="D1230" s="147"/>
    </row>
    <row r="1231" spans="1:4">
      <c r="A1231" s="152">
        <v>122900</v>
      </c>
      <c r="B1231" s="153">
        <v>69898193.120716274</v>
      </c>
      <c r="C1231" s="153">
        <v>42501218.416353196</v>
      </c>
      <c r="D1231" s="147"/>
    </row>
    <row r="1232" spans="1:4">
      <c r="A1232" s="152">
        <v>123000</v>
      </c>
      <c r="B1232" s="153">
        <v>69901643.808691606</v>
      </c>
      <c r="C1232" s="153">
        <v>42501839.259928264</v>
      </c>
      <c r="D1232" s="147"/>
    </row>
    <row r="1233" spans="1:4">
      <c r="A1233" s="152">
        <v>123100</v>
      </c>
      <c r="B1233" s="153">
        <v>69905089.229043558</v>
      </c>
      <c r="C1233" s="153">
        <v>42502459.112908199</v>
      </c>
      <c r="D1233" s="147"/>
    </row>
    <row r="1234" spans="1:4">
      <c r="A1234" s="152">
        <v>123200</v>
      </c>
      <c r="B1234" s="153">
        <v>69908529.393833101</v>
      </c>
      <c r="C1234" s="153">
        <v>42503077.977661662</v>
      </c>
      <c r="D1234" s="147"/>
    </row>
    <row r="1235" spans="1:4">
      <c r="A1235" s="152">
        <v>123300</v>
      </c>
      <c r="B1235" s="153">
        <v>69911964.31508401</v>
      </c>
      <c r="C1235" s="153">
        <v>42503695.856550485</v>
      </c>
      <c r="D1235" s="147"/>
    </row>
    <row r="1236" spans="1:4">
      <c r="A1236" s="152">
        <v>123400</v>
      </c>
      <c r="B1236" s="153">
        <v>69915394.00478366</v>
      </c>
      <c r="C1236" s="153">
        <v>42504312.751928151</v>
      </c>
      <c r="D1236" s="147"/>
    </row>
    <row r="1237" spans="1:4">
      <c r="A1237" s="152">
        <v>123500</v>
      </c>
      <c r="B1237" s="153">
        <v>69918818.474882603</v>
      </c>
      <c r="C1237" s="153">
        <v>42504928.666141026</v>
      </c>
      <c r="D1237" s="147"/>
    </row>
    <row r="1238" spans="1:4">
      <c r="A1238" s="152">
        <v>123600</v>
      </c>
      <c r="B1238" s="153">
        <v>69922237.737295359</v>
      </c>
      <c r="C1238" s="153">
        <v>42505543.601528399</v>
      </c>
      <c r="D1238" s="147"/>
    </row>
    <row r="1239" spans="1:4">
      <c r="A1239" s="152">
        <v>123700</v>
      </c>
      <c r="B1239" s="153">
        <v>69925651.803899541</v>
      </c>
      <c r="C1239" s="153">
        <v>42506157.560421653</v>
      </c>
      <c r="D1239" s="147"/>
    </row>
    <row r="1240" spans="1:4">
      <c r="A1240" s="152">
        <v>123800</v>
      </c>
      <c r="B1240" s="153">
        <v>69929060.686536863</v>
      </c>
      <c r="C1240" s="153">
        <v>42506770.545144625</v>
      </c>
      <c r="D1240" s="147"/>
    </row>
    <row r="1241" spans="1:4">
      <c r="A1241" s="152">
        <v>123900</v>
      </c>
      <c r="B1241" s="153">
        <v>69932464.397013068</v>
      </c>
      <c r="C1241" s="153">
        <v>42507382.558014393</v>
      </c>
      <c r="D1241" s="147"/>
    </row>
    <row r="1242" spans="1:4">
      <c r="A1242" s="152">
        <v>124000</v>
      </c>
      <c r="B1242" s="153">
        <v>69935862.947097704</v>
      </c>
      <c r="C1242" s="153">
        <v>42507993.601340204</v>
      </c>
      <c r="D1242" s="147"/>
    </row>
    <row r="1243" spans="1:4">
      <c r="A1243" s="152">
        <v>124100</v>
      </c>
      <c r="B1243" s="153">
        <v>69939256.348525092</v>
      </c>
      <c r="C1243" s="153">
        <v>42508603.677424066</v>
      </c>
      <c r="D1243" s="147"/>
    </row>
    <row r="1244" spans="1:4">
      <c r="A1244" s="152">
        <v>124200</v>
      </c>
      <c r="B1244" s="153">
        <v>69942644.612993106</v>
      </c>
      <c r="C1244" s="153">
        <v>42509212.78856083</v>
      </c>
      <c r="D1244" s="147"/>
    </row>
    <row r="1245" spans="1:4">
      <c r="A1245" s="152">
        <v>124300</v>
      </c>
      <c r="B1245" s="153">
        <v>69946027.752164796</v>
      </c>
      <c r="C1245" s="153">
        <v>42509820.937038414</v>
      </c>
      <c r="D1245" s="147"/>
    </row>
    <row r="1246" spans="1:4">
      <c r="A1246" s="152">
        <v>124400</v>
      </c>
      <c r="B1246" s="153">
        <v>69949405.777668014</v>
      </c>
      <c r="C1246" s="153">
        <v>42510428.125136599</v>
      </c>
      <c r="D1246" s="147"/>
    </row>
    <row r="1247" spans="1:4">
      <c r="A1247" s="152">
        <v>124500</v>
      </c>
      <c r="B1247" s="153">
        <v>69952778.701094553</v>
      </c>
      <c r="C1247" s="153">
        <v>42511034.355128504</v>
      </c>
      <c r="D1247" s="147"/>
    </row>
    <row r="1248" spans="1:4">
      <c r="A1248" s="152">
        <v>124600</v>
      </c>
      <c r="B1248" s="153">
        <v>69956146.534001619</v>
      </c>
      <c r="C1248" s="153">
        <v>42511639.629280798</v>
      </c>
      <c r="D1248" s="147"/>
    </row>
    <row r="1249" spans="1:4">
      <c r="A1249" s="152">
        <v>124700</v>
      </c>
      <c r="B1249" s="153">
        <v>69959509.287911683</v>
      </c>
      <c r="C1249" s="153">
        <v>42512243.949851528</v>
      </c>
      <c r="D1249" s="147"/>
    </row>
    <row r="1250" spans="1:4">
      <c r="A1250" s="152">
        <v>124800</v>
      </c>
      <c r="B1250" s="153">
        <v>69962866.974311739</v>
      </c>
      <c r="C1250" s="153">
        <v>42512847.319092877</v>
      </c>
      <c r="D1250" s="147"/>
    </row>
    <row r="1251" spans="1:4">
      <c r="A1251" s="152">
        <v>124900</v>
      </c>
      <c r="B1251" s="153">
        <v>69966219.604655132</v>
      </c>
      <c r="C1251" s="153">
        <v>42513449.739249185</v>
      </c>
      <c r="D1251" s="147"/>
    </row>
    <row r="1252" spans="1:4">
      <c r="A1252" s="152">
        <v>125000</v>
      </c>
      <c r="B1252" s="153">
        <v>69969567.190359101</v>
      </c>
      <c r="C1252" s="153">
        <v>42514051.212558232</v>
      </c>
      <c r="D1252" s="147"/>
    </row>
    <row r="1253" spans="1:4">
      <c r="A1253" s="152">
        <v>125100</v>
      </c>
      <c r="B1253" s="153">
        <v>69972909.742808163</v>
      </c>
      <c r="C1253" s="153">
        <v>42514651.741250381</v>
      </c>
      <c r="D1253" s="147"/>
    </row>
    <row r="1254" spans="1:4">
      <c r="A1254" s="152">
        <v>125200</v>
      </c>
      <c r="B1254" s="153">
        <v>69976247.273351386</v>
      </c>
      <c r="C1254" s="153">
        <v>42515251.327549107</v>
      </c>
      <c r="D1254" s="147"/>
    </row>
    <row r="1255" spans="1:4">
      <c r="A1255" s="152">
        <v>125300</v>
      </c>
      <c r="B1255" s="153">
        <v>69979579.793304011</v>
      </c>
      <c r="C1255" s="153">
        <v>42515849.973671354</v>
      </c>
      <c r="D1255" s="147"/>
    </row>
    <row r="1256" spans="1:4">
      <c r="A1256" s="152">
        <v>125400</v>
      </c>
      <c r="B1256" s="153">
        <v>69982907.313947156</v>
      </c>
      <c r="C1256" s="153">
        <v>42516447.681826413</v>
      </c>
      <c r="D1256" s="147"/>
    </row>
    <row r="1257" spans="1:4">
      <c r="A1257" s="152">
        <v>125500</v>
      </c>
      <c r="B1257" s="153">
        <v>69986229.846528426</v>
      </c>
      <c r="C1257" s="153">
        <v>42517044.454217225</v>
      </c>
      <c r="D1257" s="147"/>
    </row>
    <row r="1258" spans="1:4">
      <c r="A1258" s="152">
        <v>125600</v>
      </c>
      <c r="B1258" s="153">
        <v>69989547.402260676</v>
      </c>
      <c r="C1258" s="153">
        <v>42517640.293039478</v>
      </c>
      <c r="D1258" s="147"/>
    </row>
    <row r="1259" spans="1:4">
      <c r="A1259" s="152">
        <v>125700</v>
      </c>
      <c r="B1259" s="153">
        <v>69992859.992324561</v>
      </c>
      <c r="C1259" s="153">
        <v>42518235.200481914</v>
      </c>
      <c r="D1259" s="147"/>
    </row>
    <row r="1260" spans="1:4">
      <c r="A1260" s="152">
        <v>125800</v>
      </c>
      <c r="B1260" s="153">
        <v>69996167.627866015</v>
      </c>
      <c r="C1260" s="153">
        <v>42518829.178727202</v>
      </c>
      <c r="D1260" s="147"/>
    </row>
    <row r="1261" spans="1:4">
      <c r="A1261" s="152">
        <v>125900</v>
      </c>
      <c r="B1261" s="153">
        <v>69999470.319997802</v>
      </c>
      <c r="C1261" s="153">
        <v>42519422.229949892</v>
      </c>
      <c r="D1261" s="147"/>
    </row>
    <row r="1262" spans="1:4">
      <c r="A1262" s="152">
        <v>126000</v>
      </c>
      <c r="B1262" s="153">
        <v>70002768.079799816</v>
      </c>
      <c r="C1262" s="153">
        <v>42520014.356319137</v>
      </c>
      <c r="D1262" s="147"/>
    </row>
    <row r="1263" spans="1:4">
      <c r="A1263" s="152">
        <v>126100</v>
      </c>
      <c r="B1263" s="153">
        <v>70006060.918318406</v>
      </c>
      <c r="C1263" s="153">
        <v>42520605.55999627</v>
      </c>
      <c r="D1263" s="147"/>
    </row>
    <row r="1264" spans="1:4">
      <c r="A1264" s="152">
        <v>126200</v>
      </c>
      <c r="B1264" s="153">
        <v>70009348.84656693</v>
      </c>
      <c r="C1264" s="153">
        <v>42521195.843136549</v>
      </c>
      <c r="D1264" s="147"/>
    </row>
    <row r="1265" spans="1:4">
      <c r="A1265" s="152">
        <v>126300</v>
      </c>
      <c r="B1265" s="153">
        <v>70012631.875526249</v>
      </c>
      <c r="C1265" s="153">
        <v>42521785.207888395</v>
      </c>
      <c r="D1265" s="147"/>
    </row>
    <row r="1266" spans="1:4">
      <c r="A1266" s="152">
        <v>126400</v>
      </c>
      <c r="B1266" s="153">
        <v>70015910.016144186</v>
      </c>
      <c r="C1266" s="153">
        <v>42522373.656393044</v>
      </c>
      <c r="D1266" s="147"/>
    </row>
    <row r="1267" spans="1:4">
      <c r="A1267" s="152">
        <v>126500</v>
      </c>
      <c r="B1267" s="153">
        <v>70019183.27933538</v>
      </c>
      <c r="C1267" s="153">
        <v>42522961.1907859</v>
      </c>
      <c r="D1267" s="147"/>
    </row>
    <row r="1268" spans="1:4">
      <c r="A1268" s="152">
        <v>126600</v>
      </c>
      <c r="B1268" s="153">
        <v>70022451.675983116</v>
      </c>
      <c r="C1268" s="153">
        <v>42523547.813195109</v>
      </c>
      <c r="D1268" s="147"/>
    </row>
    <row r="1269" spans="1:4">
      <c r="A1269" s="152">
        <v>126700</v>
      </c>
      <c r="B1269" s="153">
        <v>70025715.216936827</v>
      </c>
      <c r="C1269" s="153">
        <v>42524133.525742441</v>
      </c>
      <c r="D1269" s="147"/>
    </row>
    <row r="1270" spans="1:4">
      <c r="A1270" s="152">
        <v>126800</v>
      </c>
      <c r="B1270" s="153">
        <v>70028973.913014919</v>
      </c>
      <c r="C1270" s="153">
        <v>42524718.330543026</v>
      </c>
      <c r="D1270" s="147"/>
    </row>
    <row r="1271" spans="1:4">
      <c r="A1271" s="152">
        <v>126900</v>
      </c>
      <c r="B1271" s="153">
        <v>70032227.775002763</v>
      </c>
      <c r="C1271" s="153">
        <v>42525302.229705624</v>
      </c>
      <c r="D1271" s="147"/>
    </row>
    <row r="1272" spans="1:4">
      <c r="A1272" s="152">
        <v>127000</v>
      </c>
      <c r="B1272" s="153">
        <v>70035476.813654557</v>
      </c>
      <c r="C1272" s="153">
        <v>42525885.22533223</v>
      </c>
      <c r="D1272" s="147"/>
    </row>
    <row r="1273" spans="1:4">
      <c r="A1273" s="152">
        <v>127100</v>
      </c>
      <c r="B1273" s="153">
        <v>70038721.039691508</v>
      </c>
      <c r="C1273" s="153">
        <v>42526467.319518395</v>
      </c>
      <c r="D1273" s="147"/>
    </row>
    <row r="1274" spans="1:4">
      <c r="A1274" s="152">
        <v>127200</v>
      </c>
      <c r="B1274" s="153">
        <v>70041960.463804021</v>
      </c>
      <c r="C1274" s="153">
        <v>42527048.514353596</v>
      </c>
      <c r="D1274" s="147"/>
    </row>
    <row r="1275" spans="1:4">
      <c r="A1275" s="152">
        <v>127300</v>
      </c>
      <c r="B1275" s="153">
        <v>70045195.096649572</v>
      </c>
      <c r="C1275" s="153">
        <v>42527628.811920062</v>
      </c>
      <c r="D1275" s="147"/>
    </row>
    <row r="1276" spans="1:4">
      <c r="A1276" s="152">
        <v>127400</v>
      </c>
      <c r="B1276" s="153">
        <v>70048424.948855668</v>
      </c>
      <c r="C1276" s="153">
        <v>42528208.21429415</v>
      </c>
      <c r="D1276" s="147"/>
    </row>
    <row r="1277" spans="1:4">
      <c r="A1277" s="152">
        <v>127500</v>
      </c>
      <c r="B1277" s="153">
        <v>70051650.031017184</v>
      </c>
      <c r="C1277" s="153">
        <v>42528786.723545849</v>
      </c>
      <c r="D1277" s="147"/>
    </row>
    <row r="1278" spans="1:4">
      <c r="A1278" s="152">
        <v>127600</v>
      </c>
      <c r="B1278" s="153">
        <v>70054870.35369812</v>
      </c>
      <c r="C1278" s="153">
        <v>42529364.3417385</v>
      </c>
      <c r="D1278" s="147"/>
    </row>
    <row r="1279" spans="1:4">
      <c r="A1279" s="152">
        <v>127700</v>
      </c>
      <c r="B1279" s="153">
        <v>70058085.927430794</v>
      </c>
      <c r="C1279" s="153">
        <v>42529941.07092946</v>
      </c>
      <c r="D1279" s="147"/>
    </row>
    <row r="1280" spans="1:4">
      <c r="A1280" s="152">
        <v>127800</v>
      </c>
      <c r="B1280" s="153">
        <v>70061296.762716919</v>
      </c>
      <c r="C1280" s="153">
        <v>42530516.913169056</v>
      </c>
      <c r="D1280" s="147"/>
    </row>
    <row r="1281" spans="1:4">
      <c r="A1281" s="152">
        <v>127900</v>
      </c>
      <c r="B1281" s="153">
        <v>70064502.870026976</v>
      </c>
      <c r="C1281" s="153">
        <v>42531091.870502219</v>
      </c>
      <c r="D1281" s="147"/>
    </row>
    <row r="1282" spans="1:4">
      <c r="A1282" s="152">
        <v>128000</v>
      </c>
      <c r="B1282" s="153">
        <v>70067704.259800985</v>
      </c>
      <c r="C1282" s="153">
        <v>42531665.944966823</v>
      </c>
      <c r="D1282" s="147"/>
    </row>
    <row r="1283" spans="1:4">
      <c r="A1283" s="152">
        <v>128100</v>
      </c>
      <c r="B1283" s="153">
        <v>70070900.942447469</v>
      </c>
      <c r="C1283" s="153">
        <v>42532239.138595179</v>
      </c>
      <c r="D1283" s="147"/>
    </row>
    <row r="1284" spans="1:4">
      <c r="A1284" s="152">
        <v>128200</v>
      </c>
      <c r="B1284" s="153">
        <v>70074092.928344563</v>
      </c>
      <c r="C1284" s="153">
        <v>42532811.453412928</v>
      </c>
      <c r="D1284" s="147"/>
    </row>
    <row r="1285" spans="1:4">
      <c r="A1285" s="152">
        <v>128300</v>
      </c>
      <c r="B1285" s="153">
        <v>70077280.227840587</v>
      </c>
      <c r="C1285" s="153">
        <v>42533382.891439371</v>
      </c>
      <c r="D1285" s="147"/>
    </row>
    <row r="1286" spans="1:4">
      <c r="A1286" s="152">
        <v>128400</v>
      </c>
      <c r="B1286" s="153">
        <v>70080462.851252228</v>
      </c>
      <c r="C1286" s="153">
        <v>42533953.454687797</v>
      </c>
      <c r="D1286" s="147"/>
    </row>
    <row r="1287" spans="1:4">
      <c r="A1287" s="152">
        <v>128500</v>
      </c>
      <c r="B1287" s="153">
        <v>70083640.808866501</v>
      </c>
      <c r="C1287" s="153">
        <v>42534523.145165756</v>
      </c>
      <c r="D1287" s="147"/>
    </row>
    <row r="1288" spans="1:4">
      <c r="A1288" s="152">
        <v>128600</v>
      </c>
      <c r="B1288" s="153">
        <v>70086814.11094065</v>
      </c>
      <c r="C1288" s="153">
        <v>42535091.964873925</v>
      </c>
      <c r="D1288" s="147"/>
    </row>
    <row r="1289" spans="1:4">
      <c r="A1289" s="152">
        <v>128700</v>
      </c>
      <c r="B1289" s="153">
        <v>70089982.767701209</v>
      </c>
      <c r="C1289" s="153">
        <v>42535659.915807612</v>
      </c>
      <c r="D1289" s="147"/>
    </row>
    <row r="1290" spans="1:4">
      <c r="A1290" s="152">
        <v>128800</v>
      </c>
      <c r="B1290" s="153">
        <v>70093146.789344668</v>
      </c>
      <c r="C1290" s="153">
        <v>42536226.999955259</v>
      </c>
      <c r="D1290" s="147"/>
    </row>
    <row r="1291" spans="1:4">
      <c r="A1291" s="152">
        <v>128900</v>
      </c>
      <c r="B1291" s="153">
        <v>70096306.186037794</v>
      </c>
      <c r="C1291" s="153">
        <v>42536793.21929992</v>
      </c>
      <c r="D1291" s="147"/>
    </row>
    <row r="1292" spans="1:4">
      <c r="A1292" s="152">
        <v>129000</v>
      </c>
      <c r="B1292" s="153">
        <v>70099460.967918143</v>
      </c>
      <c r="C1292" s="153">
        <v>42537358.575818107</v>
      </c>
      <c r="D1292" s="147"/>
    </row>
    <row r="1293" spans="1:4">
      <c r="A1293" s="152">
        <v>129100</v>
      </c>
      <c r="B1293" s="153">
        <v>70102611.145093083</v>
      </c>
      <c r="C1293" s="153">
        <v>42537923.071480751</v>
      </c>
      <c r="D1293" s="147"/>
    </row>
    <row r="1294" spans="1:4">
      <c r="A1294" s="152">
        <v>129200</v>
      </c>
      <c r="B1294" s="153">
        <v>70105756.727640063</v>
      </c>
      <c r="C1294" s="153">
        <v>42538486.708252288</v>
      </c>
      <c r="D1294" s="147"/>
    </row>
    <row r="1295" spans="1:4">
      <c r="A1295" s="152">
        <v>129300</v>
      </c>
      <c r="B1295" s="153">
        <v>70108897.725607976</v>
      </c>
      <c r="C1295" s="153">
        <v>42539049.488091826</v>
      </c>
      <c r="D1295" s="147"/>
    </row>
    <row r="1296" spans="1:4">
      <c r="A1296" s="152">
        <v>129400</v>
      </c>
      <c r="B1296" s="153">
        <v>70112034.149015859</v>
      </c>
      <c r="C1296" s="153">
        <v>42539611.412951685</v>
      </c>
      <c r="D1296" s="147"/>
    </row>
    <row r="1297" spans="1:4">
      <c r="A1297" s="152">
        <v>129500</v>
      </c>
      <c r="B1297" s="153">
        <v>70115166.007853508</v>
      </c>
      <c r="C1297" s="153">
        <v>42540172.484779075</v>
      </c>
      <c r="D1297" s="147"/>
    </row>
    <row r="1298" spans="1:4">
      <c r="A1298" s="152">
        <v>129600</v>
      </c>
      <c r="B1298" s="153">
        <v>70118293.312081933</v>
      </c>
      <c r="C1298" s="153">
        <v>42540732.705514885</v>
      </c>
      <c r="D1298" s="147"/>
    </row>
    <row r="1299" spans="1:4">
      <c r="A1299" s="152">
        <v>129700</v>
      </c>
      <c r="B1299" s="153">
        <v>70121416.071633115</v>
      </c>
      <c r="C1299" s="153">
        <v>42541292.077094004</v>
      </c>
      <c r="D1299" s="147"/>
    </row>
    <row r="1300" spans="1:4">
      <c r="A1300" s="152">
        <v>129800</v>
      </c>
      <c r="B1300" s="153">
        <v>70124534.296409696</v>
      </c>
      <c r="C1300" s="153">
        <v>42541850.601445951</v>
      </c>
      <c r="D1300" s="147"/>
    </row>
    <row r="1301" spans="1:4">
      <c r="A1301" s="152">
        <v>129900</v>
      </c>
      <c r="B1301" s="153">
        <v>70127647.996285915</v>
      </c>
      <c r="C1301" s="153">
        <v>42542408.280493975</v>
      </c>
      <c r="D1301" s="147"/>
    </row>
    <row r="1302" spans="1:4">
      <c r="A1302" s="152">
        <v>130000</v>
      </c>
      <c r="B1302" s="153">
        <v>70130757.181107163</v>
      </c>
      <c r="C1302" s="153">
        <v>42542965.116155542</v>
      </c>
      <c r="D1302" s="147"/>
    </row>
    <row r="1303" spans="1:4">
      <c r="A1303" s="152">
        <v>130100</v>
      </c>
      <c r="B1303" s="153">
        <v>70133861.860690489</v>
      </c>
      <c r="C1303" s="153">
        <v>42543521.11034245</v>
      </c>
      <c r="D1303" s="147"/>
    </row>
    <row r="1304" spans="1:4">
      <c r="A1304" s="152">
        <v>130200</v>
      </c>
      <c r="B1304" s="153">
        <v>70136962.0448239</v>
      </c>
      <c r="C1304" s="153">
        <v>42544076.264960535</v>
      </c>
      <c r="D1304" s="147"/>
    </row>
    <row r="1305" spans="1:4">
      <c r="A1305" s="152">
        <v>130300</v>
      </c>
      <c r="B1305" s="153">
        <v>70140057.743268088</v>
      </c>
      <c r="C1305" s="153">
        <v>42544630.581910118</v>
      </c>
      <c r="D1305" s="147"/>
    </row>
    <row r="1306" spans="1:4">
      <c r="A1306" s="152">
        <v>130400</v>
      </c>
      <c r="B1306" s="153">
        <v>70143148.965754271</v>
      </c>
      <c r="C1306" s="153">
        <v>42545184.063085869</v>
      </c>
      <c r="D1306" s="147"/>
    </row>
    <row r="1307" spans="1:4">
      <c r="A1307" s="152">
        <v>130500</v>
      </c>
      <c r="B1307" s="153">
        <v>70146235.721986145</v>
      </c>
      <c r="C1307" s="153">
        <v>42545736.710376292</v>
      </c>
      <c r="D1307" s="147"/>
    </row>
    <row r="1308" spans="1:4">
      <c r="A1308" s="152">
        <v>130600</v>
      </c>
      <c r="B1308" s="153">
        <v>70149318.021639153</v>
      </c>
      <c r="C1308" s="153">
        <v>42546288.52566468</v>
      </c>
      <c r="D1308" s="147"/>
    </row>
    <row r="1309" spans="1:4">
      <c r="A1309" s="152">
        <v>130700</v>
      </c>
      <c r="B1309" s="153">
        <v>70152395.874361083</v>
      </c>
      <c r="C1309" s="153">
        <v>42546839.51082857</v>
      </c>
      <c r="D1309" s="147"/>
    </row>
    <row r="1310" spans="1:4">
      <c r="A1310" s="152">
        <v>130800</v>
      </c>
      <c r="B1310" s="153">
        <v>70155469.289771497</v>
      </c>
      <c r="C1310" s="153">
        <v>42547389.667739525</v>
      </c>
      <c r="D1310" s="147"/>
    </row>
    <row r="1311" spans="1:4">
      <c r="A1311" s="152">
        <v>130900</v>
      </c>
      <c r="B1311" s="153">
        <v>70158538.277462557</v>
      </c>
      <c r="C1311" s="153">
        <v>42547938.998263925</v>
      </c>
      <c r="D1311" s="147"/>
    </row>
    <row r="1312" spans="1:4">
      <c r="A1312" s="152">
        <v>131000</v>
      </c>
      <c r="B1312" s="153">
        <v>70161602.846997932</v>
      </c>
      <c r="C1312" s="153">
        <v>42548487.504262045</v>
      </c>
      <c r="D1312" s="147"/>
    </row>
    <row r="1313" spans="1:4">
      <c r="A1313" s="152">
        <v>131100</v>
      </c>
      <c r="B1313" s="153">
        <v>70164663.00791496</v>
      </c>
      <c r="C1313" s="153">
        <v>42549035.187589131</v>
      </c>
      <c r="D1313" s="147"/>
    </row>
    <row r="1314" spans="1:4">
      <c r="A1314" s="152">
        <v>131200</v>
      </c>
      <c r="B1314" s="153">
        <v>70167718.769722596</v>
      </c>
      <c r="C1314" s="153">
        <v>42549582.050094485</v>
      </c>
      <c r="D1314" s="147"/>
    </row>
    <row r="1315" spans="1:4">
      <c r="A1315" s="152">
        <v>131300</v>
      </c>
      <c r="B1315" s="153">
        <v>70170770.141902953</v>
      </c>
      <c r="C1315" s="153">
        <v>42550128.093621798</v>
      </c>
      <c r="D1315" s="147"/>
    </row>
    <row r="1316" spans="1:4">
      <c r="A1316" s="152">
        <v>131400</v>
      </c>
      <c r="B1316" s="153">
        <v>70173817.133910283</v>
      </c>
      <c r="C1316" s="153">
        <v>42550673.320009917</v>
      </c>
      <c r="D1316" s="147"/>
    </row>
    <row r="1317" spans="1:4">
      <c r="A1317" s="152">
        <v>131500</v>
      </c>
      <c r="B1317" s="153">
        <v>70176859.755172253</v>
      </c>
      <c r="C1317" s="153">
        <v>42551217.73109144</v>
      </c>
      <c r="D1317" s="147"/>
    </row>
    <row r="1318" spans="1:4">
      <c r="A1318" s="152">
        <v>131600</v>
      </c>
      <c r="B1318" s="153">
        <v>70179898.015089378</v>
      </c>
      <c r="C1318" s="153">
        <v>42551761.328693673</v>
      </c>
      <c r="D1318" s="147"/>
    </row>
    <row r="1319" spans="1:4">
      <c r="A1319" s="152">
        <v>131700</v>
      </c>
      <c r="B1319" s="153">
        <v>70182931.923034787</v>
      </c>
      <c r="C1319" s="153">
        <v>42552304.114638761</v>
      </c>
      <c r="D1319" s="147"/>
    </row>
    <row r="1320" spans="1:4">
      <c r="A1320" s="152">
        <v>131800</v>
      </c>
      <c r="B1320" s="153">
        <v>70185961.488355532</v>
      </c>
      <c r="C1320" s="153">
        <v>42552846.090743124</v>
      </c>
      <c r="D1320" s="147"/>
    </row>
    <row r="1321" spans="1:4">
      <c r="A1321" s="152">
        <v>131900</v>
      </c>
      <c r="B1321" s="153">
        <v>70188986.72037065</v>
      </c>
      <c r="C1321" s="153">
        <v>42553387.258817635</v>
      </c>
      <c r="D1321" s="147"/>
    </row>
    <row r="1322" spans="1:4">
      <c r="A1322" s="152">
        <v>132000</v>
      </c>
      <c r="B1322" s="153">
        <v>70192007.628373802</v>
      </c>
      <c r="C1322" s="153">
        <v>42553927.620668173</v>
      </c>
      <c r="D1322" s="147"/>
    </row>
    <row r="1323" spans="1:4">
      <c r="A1323" s="152">
        <v>132100</v>
      </c>
      <c r="B1323" s="153">
        <v>70195024.221631378</v>
      </c>
      <c r="C1323" s="153">
        <v>42554467.17809502</v>
      </c>
      <c r="D1323" s="147"/>
    </row>
    <row r="1324" spans="1:4">
      <c r="A1324" s="152">
        <v>132200</v>
      </c>
      <c r="B1324" s="153">
        <v>70198036.50938338</v>
      </c>
      <c r="C1324" s="153">
        <v>42555005.932893485</v>
      </c>
      <c r="D1324" s="147"/>
    </row>
    <row r="1325" spans="1:4">
      <c r="A1325" s="152">
        <v>132300</v>
      </c>
      <c r="B1325" s="153">
        <v>70201044.500843436</v>
      </c>
      <c r="C1325" s="153">
        <v>42555543.886852495</v>
      </c>
      <c r="D1325" s="147"/>
    </row>
    <row r="1326" spans="1:4">
      <c r="A1326" s="152">
        <v>132400</v>
      </c>
      <c r="B1326" s="153">
        <v>70204048.205198884</v>
      </c>
      <c r="C1326" s="153">
        <v>42556081.041756593</v>
      </c>
      <c r="D1326" s="147"/>
    </row>
    <row r="1327" spans="1:4">
      <c r="A1327" s="152">
        <v>132500</v>
      </c>
      <c r="B1327" s="153">
        <v>70207047.631610572</v>
      </c>
      <c r="C1327" s="153">
        <v>42556617.39938511</v>
      </c>
      <c r="D1327" s="147"/>
    </row>
    <row r="1328" spans="1:4">
      <c r="A1328" s="152">
        <v>132600</v>
      </c>
      <c r="B1328" s="153">
        <v>70210042.789214075</v>
      </c>
      <c r="C1328" s="153">
        <v>42557152.961511709</v>
      </c>
      <c r="D1328" s="147"/>
    </row>
    <row r="1329" spans="1:4">
      <c r="A1329" s="152">
        <v>132700</v>
      </c>
      <c r="B1329" s="153">
        <v>70213033.68711786</v>
      </c>
      <c r="C1329" s="153">
        <v>42557687.729904287</v>
      </c>
      <c r="D1329" s="147"/>
    </row>
    <row r="1330" spans="1:4">
      <c r="A1330" s="152">
        <v>132800</v>
      </c>
      <c r="B1330" s="153">
        <v>70216020.334405318</v>
      </c>
      <c r="C1330" s="153">
        <v>42558221.706326626</v>
      </c>
      <c r="D1330" s="147"/>
    </row>
    <row r="1331" spans="1:4">
      <c r="A1331" s="152">
        <v>132900</v>
      </c>
      <c r="B1331" s="153">
        <v>70219002.740133494</v>
      </c>
      <c r="C1331" s="153">
        <v>42558754.892536916</v>
      </c>
      <c r="D1331" s="147"/>
    </row>
    <row r="1332" spans="1:4">
      <c r="A1332" s="152">
        <v>133000</v>
      </c>
      <c r="B1332" s="153">
        <v>70221980.913334042</v>
      </c>
      <c r="C1332" s="153">
        <v>42559287.290287368</v>
      </c>
      <c r="D1332" s="147"/>
    </row>
    <row r="1333" spans="1:4">
      <c r="A1333" s="152">
        <v>133100</v>
      </c>
      <c r="B1333" s="153">
        <v>70224954.863012418</v>
      </c>
      <c r="C1333" s="153">
        <v>42559818.901325837</v>
      </c>
      <c r="D1333" s="147"/>
    </row>
    <row r="1334" spans="1:4">
      <c r="A1334" s="152">
        <v>133200</v>
      </c>
      <c r="B1334" s="153">
        <v>70227924.598149613</v>
      </c>
      <c r="C1334" s="153">
        <v>42560349.72739502</v>
      </c>
      <c r="D1334" s="147"/>
    </row>
    <row r="1335" spans="1:4">
      <c r="A1335" s="152">
        <v>133300</v>
      </c>
      <c r="B1335" s="153">
        <v>70230890.127699718</v>
      </c>
      <c r="C1335" s="153">
        <v>42560879.770231888</v>
      </c>
      <c r="D1335" s="147"/>
    </row>
    <row r="1336" spans="1:4">
      <c r="A1336" s="152">
        <v>133400</v>
      </c>
      <c r="B1336" s="153">
        <v>70233851.460592821</v>
      </c>
      <c r="C1336" s="153">
        <v>42561409.031568885</v>
      </c>
      <c r="D1336" s="147"/>
    </row>
    <row r="1337" spans="1:4">
      <c r="A1337" s="152">
        <v>133500</v>
      </c>
      <c r="B1337" s="153">
        <v>70236808.605732396</v>
      </c>
      <c r="C1337" s="153">
        <v>42561937.513133183</v>
      </c>
      <c r="D1337" s="147"/>
    </row>
    <row r="1338" spans="1:4">
      <c r="A1338" s="152">
        <v>133600</v>
      </c>
      <c r="B1338" s="153">
        <v>70239761.571998209</v>
      </c>
      <c r="C1338" s="153">
        <v>42562465.216646649</v>
      </c>
      <c r="D1338" s="147"/>
    </row>
    <row r="1339" spans="1:4">
      <c r="A1339" s="152">
        <v>133700</v>
      </c>
      <c r="B1339" s="153">
        <v>70242710.368243337</v>
      </c>
      <c r="C1339" s="153">
        <v>42562992.143826276</v>
      </c>
      <c r="D1339" s="147"/>
    </row>
    <row r="1340" spans="1:4">
      <c r="A1340" s="152">
        <v>133800</v>
      </c>
      <c r="B1340" s="153">
        <v>70245655.003297001</v>
      </c>
      <c r="C1340" s="153">
        <v>42563518.296383753</v>
      </c>
      <c r="D1340" s="147"/>
    </row>
    <row r="1341" spans="1:4">
      <c r="A1341" s="152">
        <v>133900</v>
      </c>
      <c r="B1341" s="153">
        <v>70248595.485963047</v>
      </c>
      <c r="C1341" s="153">
        <v>42564043.676026382</v>
      </c>
      <c r="D1341" s="147"/>
    </row>
    <row r="1342" spans="1:4">
      <c r="A1342" s="152">
        <v>134000</v>
      </c>
      <c r="B1342" s="153">
        <v>70251531.825020716</v>
      </c>
      <c r="C1342" s="153">
        <v>42564568.284455873</v>
      </c>
      <c r="D1342" s="147"/>
    </row>
    <row r="1343" spans="1:4">
      <c r="A1343" s="152">
        <v>134100</v>
      </c>
      <c r="B1343" s="153">
        <v>70254464.029224053</v>
      </c>
      <c r="C1343" s="153">
        <v>42565092.12336874</v>
      </c>
      <c r="D1343" s="147"/>
    </row>
    <row r="1344" spans="1:4">
      <c r="A1344" s="152">
        <v>134200</v>
      </c>
      <c r="B1344" s="153">
        <v>70257392.107302502</v>
      </c>
      <c r="C1344" s="153">
        <v>42565615.194457397</v>
      </c>
      <c r="D1344" s="147"/>
    </row>
    <row r="1345" spans="1:4">
      <c r="A1345" s="152">
        <v>134300</v>
      </c>
      <c r="B1345" s="153">
        <v>70260316.067961857</v>
      </c>
      <c r="C1345" s="153">
        <v>42566137.499408484</v>
      </c>
      <c r="D1345" s="147"/>
    </row>
    <row r="1346" spans="1:4">
      <c r="A1346" s="152">
        <v>134400</v>
      </c>
      <c r="B1346" s="153">
        <v>70263235.919882029</v>
      </c>
      <c r="C1346" s="153">
        <v>42566659.03990414</v>
      </c>
      <c r="D1346" s="147"/>
    </row>
    <row r="1347" spans="1:4">
      <c r="A1347" s="152">
        <v>134500</v>
      </c>
      <c r="B1347" s="153">
        <v>70266151.671719238</v>
      </c>
      <c r="C1347" s="153">
        <v>42567179.817621201</v>
      </c>
      <c r="D1347" s="147"/>
    </row>
    <row r="1348" spans="1:4">
      <c r="A1348" s="152">
        <v>134600</v>
      </c>
      <c r="B1348" s="153">
        <v>70269063.332105845</v>
      </c>
      <c r="C1348" s="153">
        <v>42567699.834232204</v>
      </c>
      <c r="D1348" s="147"/>
    </row>
    <row r="1349" spans="1:4">
      <c r="A1349" s="152">
        <v>134700</v>
      </c>
      <c r="B1349" s="153">
        <v>70271970.909648955</v>
      </c>
      <c r="C1349" s="153">
        <v>42568219.091404013</v>
      </c>
      <c r="D1349" s="147"/>
    </row>
    <row r="1350" spans="1:4">
      <c r="A1350" s="152">
        <v>134800</v>
      </c>
      <c r="B1350" s="153">
        <v>70274874.412932128</v>
      </c>
      <c r="C1350" s="153">
        <v>42568737.590799376</v>
      </c>
      <c r="D1350" s="147"/>
    </row>
    <row r="1351" spans="1:4">
      <c r="A1351" s="152">
        <v>134900</v>
      </c>
      <c r="B1351" s="153">
        <v>70277773.850514919</v>
      </c>
      <c r="C1351" s="153">
        <v>42569255.334075771</v>
      </c>
      <c r="D1351" s="147"/>
    </row>
    <row r="1352" spans="1:4">
      <c r="A1352" s="152">
        <v>135000</v>
      </c>
      <c r="B1352" s="153">
        <v>70280669.230932504</v>
      </c>
      <c r="C1352" s="153">
        <v>42569772.32288605</v>
      </c>
      <c r="D1352" s="147"/>
    </row>
    <row r="1353" spans="1:4">
      <c r="A1353" s="152">
        <v>135100</v>
      </c>
      <c r="B1353" s="153">
        <v>70283560.562696591</v>
      </c>
      <c r="C1353" s="153">
        <v>42570288.558877967</v>
      </c>
      <c r="D1353" s="147"/>
    </row>
    <row r="1354" spans="1:4">
      <c r="A1354" s="152">
        <v>135200</v>
      </c>
      <c r="B1354" s="153">
        <v>70286447.854294583</v>
      </c>
      <c r="C1354" s="153">
        <v>42570804.043695018</v>
      </c>
      <c r="D1354" s="147"/>
    </row>
    <row r="1355" spans="1:4">
      <c r="A1355" s="152">
        <v>135300</v>
      </c>
      <c r="B1355" s="153">
        <v>70289331.114191189</v>
      </c>
      <c r="C1355" s="153">
        <v>42571318.778974965</v>
      </c>
      <c r="D1355" s="147"/>
    </row>
    <row r="1356" spans="1:4">
      <c r="A1356" s="152">
        <v>135400</v>
      </c>
      <c r="B1356" s="153">
        <v>70292210.350825951</v>
      </c>
      <c r="C1356" s="153">
        <v>42571832.766351886</v>
      </c>
      <c r="D1356" s="147"/>
    </row>
    <row r="1357" spans="1:4">
      <c r="A1357" s="152">
        <v>135500</v>
      </c>
      <c r="B1357" s="153">
        <v>70295085.572615996</v>
      </c>
      <c r="C1357" s="153">
        <v>42572346.007454649</v>
      </c>
      <c r="D1357" s="147"/>
    </row>
    <row r="1358" spans="1:4">
      <c r="A1358" s="152">
        <v>135600</v>
      </c>
      <c r="B1358" s="153">
        <v>70297956.787954748</v>
      </c>
      <c r="C1358" s="153">
        <v>42572858.503907047</v>
      </c>
      <c r="D1358" s="147"/>
    </row>
    <row r="1359" spans="1:4">
      <c r="A1359" s="152">
        <v>135700</v>
      </c>
      <c r="B1359" s="153">
        <v>70300824.00521186</v>
      </c>
      <c r="C1359" s="153">
        <v>42573370.257328667</v>
      </c>
      <c r="D1359" s="147"/>
    </row>
    <row r="1360" spans="1:4">
      <c r="A1360" s="152">
        <v>135800</v>
      </c>
      <c r="B1360" s="153">
        <v>70303687.232733771</v>
      </c>
      <c r="C1360" s="153">
        <v>42573881.269334175</v>
      </c>
      <c r="D1360" s="147"/>
    </row>
    <row r="1361" spans="1:4">
      <c r="A1361" s="152">
        <v>135900</v>
      </c>
      <c r="B1361" s="153">
        <v>70306546.478844419</v>
      </c>
      <c r="C1361" s="153">
        <v>42574391.541533962</v>
      </c>
      <c r="D1361" s="147"/>
    </row>
    <row r="1362" spans="1:4">
      <c r="A1362" s="152">
        <v>136000</v>
      </c>
      <c r="B1362" s="153">
        <v>70309401.751843244</v>
      </c>
      <c r="C1362" s="153">
        <v>42574901.075532995</v>
      </c>
      <c r="D1362" s="147"/>
    </row>
    <row r="1363" spans="1:4">
      <c r="A1363" s="152">
        <v>136100</v>
      </c>
      <c r="B1363" s="153">
        <v>70312253.060007975</v>
      </c>
      <c r="C1363" s="153">
        <v>42575409.872931987</v>
      </c>
      <c r="D1363" s="147"/>
    </row>
    <row r="1364" spans="1:4">
      <c r="A1364" s="152">
        <v>136200</v>
      </c>
      <c r="B1364" s="153">
        <v>70315100.411592424</v>
      </c>
      <c r="C1364" s="153">
        <v>42575917.935327597</v>
      </c>
      <c r="D1364" s="147"/>
    </row>
    <row r="1365" spans="1:4">
      <c r="A1365" s="152">
        <v>136300</v>
      </c>
      <c r="B1365" s="153">
        <v>70317943.814827755</v>
      </c>
      <c r="C1365" s="153">
        <v>42576425.26431071</v>
      </c>
      <c r="D1365" s="147"/>
    </row>
    <row r="1366" spans="1:4">
      <c r="A1366" s="152">
        <v>136400</v>
      </c>
      <c r="B1366" s="153">
        <v>70320783.277922273</v>
      </c>
      <c r="C1366" s="153">
        <v>42576931.861468807</v>
      </c>
      <c r="D1366" s="147"/>
    </row>
    <row r="1367" spans="1:4">
      <c r="A1367" s="152">
        <v>136500</v>
      </c>
      <c r="B1367" s="153">
        <v>70323618.809062153</v>
      </c>
      <c r="C1367" s="153">
        <v>42577437.728384063</v>
      </c>
      <c r="D1367" s="147"/>
    </row>
    <row r="1368" spans="1:4">
      <c r="A1368" s="152">
        <v>136600</v>
      </c>
      <c r="B1368" s="153">
        <v>70326450.416409731</v>
      </c>
      <c r="C1368" s="153">
        <v>42577942.866633967</v>
      </c>
      <c r="D1368" s="147"/>
    </row>
    <row r="1369" spans="1:4">
      <c r="A1369" s="152">
        <v>136700</v>
      </c>
      <c r="B1369" s="153">
        <v>70329278.108105615</v>
      </c>
      <c r="C1369" s="153">
        <v>42578447.277792171</v>
      </c>
      <c r="D1369" s="147"/>
    </row>
    <row r="1370" spans="1:4">
      <c r="A1370" s="152">
        <v>136800</v>
      </c>
      <c r="B1370" s="153">
        <v>70332101.89226751</v>
      </c>
      <c r="C1370" s="153">
        <v>42578950.963427164</v>
      </c>
      <c r="D1370" s="147"/>
    </row>
    <row r="1371" spans="1:4">
      <c r="A1371" s="152">
        <v>136900</v>
      </c>
      <c r="B1371" s="153">
        <v>70334921.776990846</v>
      </c>
      <c r="C1371" s="153">
        <v>42579453.92510321</v>
      </c>
      <c r="D1371" s="147"/>
    </row>
    <row r="1372" spans="1:4">
      <c r="A1372" s="152">
        <v>137000</v>
      </c>
      <c r="B1372" s="153">
        <v>70337737.770348847</v>
      </c>
      <c r="C1372" s="153">
        <v>42579956.164379977</v>
      </c>
      <c r="D1372" s="147"/>
    </row>
    <row r="1373" spans="1:4">
      <c r="A1373" s="152">
        <v>137100</v>
      </c>
      <c r="B1373" s="153">
        <v>70340549.880392119</v>
      </c>
      <c r="C1373" s="153">
        <v>42580457.68281281</v>
      </c>
      <c r="D1373" s="147"/>
    </row>
    <row r="1374" spans="1:4">
      <c r="A1374" s="152">
        <v>137200</v>
      </c>
      <c r="B1374" s="153">
        <v>70343358.115149051</v>
      </c>
      <c r="C1374" s="153">
        <v>42580958.48195257</v>
      </c>
      <c r="D1374" s="147"/>
    </row>
    <row r="1375" spans="1:4">
      <c r="A1375" s="152">
        <v>137300</v>
      </c>
      <c r="B1375" s="153">
        <v>70346162.482626289</v>
      </c>
      <c r="C1375" s="153">
        <v>42581458.563345529</v>
      </c>
      <c r="D1375" s="147"/>
    </row>
    <row r="1376" spans="1:4">
      <c r="A1376" s="152">
        <v>137400</v>
      </c>
      <c r="B1376" s="153">
        <v>70348962.990807831</v>
      </c>
      <c r="C1376" s="153">
        <v>42581957.92853342</v>
      </c>
      <c r="D1376" s="147"/>
    </row>
    <row r="1377" spans="1:4">
      <c r="A1377" s="152">
        <v>137500</v>
      </c>
      <c r="B1377" s="153">
        <v>70351759.647656426</v>
      </c>
      <c r="C1377" s="153">
        <v>42582456.57905408</v>
      </c>
      <c r="D1377" s="147"/>
    </row>
    <row r="1378" spans="1:4">
      <c r="A1378" s="152">
        <v>137600</v>
      </c>
      <c r="B1378" s="153">
        <v>70354552.461112529</v>
      </c>
      <c r="C1378" s="153">
        <v>42582954.516440161</v>
      </c>
      <c r="D1378" s="147"/>
    </row>
    <row r="1379" spans="1:4">
      <c r="A1379" s="152">
        <v>137700</v>
      </c>
      <c r="B1379" s="153">
        <v>70357341.43909429</v>
      </c>
      <c r="C1379" s="153">
        <v>42583451.742220782</v>
      </c>
      <c r="D1379" s="147"/>
    </row>
    <row r="1380" spans="1:4">
      <c r="A1380" s="152">
        <v>137800</v>
      </c>
      <c r="B1380" s="153">
        <v>70360126.589499295</v>
      </c>
      <c r="C1380" s="153">
        <v>42583948.257920168</v>
      </c>
      <c r="D1380" s="147"/>
    </row>
    <row r="1381" spans="1:4">
      <c r="A1381" s="152">
        <v>137900</v>
      </c>
      <c r="B1381" s="153">
        <v>70362907.92020224</v>
      </c>
      <c r="C1381" s="153">
        <v>42584444.065058239</v>
      </c>
      <c r="D1381" s="147"/>
    </row>
    <row r="1382" spans="1:4">
      <c r="A1382" s="152">
        <v>138000</v>
      </c>
      <c r="B1382" s="153">
        <v>70365685.439056665</v>
      </c>
      <c r="C1382" s="153">
        <v>42584939.165150717</v>
      </c>
      <c r="D1382" s="147"/>
    </row>
    <row r="1383" spans="1:4">
      <c r="A1383" s="152">
        <v>138100</v>
      </c>
      <c r="B1383" s="153">
        <v>70368459.153895065</v>
      </c>
      <c r="C1383" s="153">
        <v>42585433.559708998</v>
      </c>
      <c r="D1383" s="147"/>
    </row>
    <row r="1384" spans="1:4">
      <c r="A1384" s="152">
        <v>138200</v>
      </c>
      <c r="B1384" s="153">
        <v>70371229.072527826</v>
      </c>
      <c r="C1384" s="153">
        <v>42585927.250240177</v>
      </c>
      <c r="D1384" s="147"/>
    </row>
    <row r="1385" spans="1:4">
      <c r="A1385" s="152">
        <v>138300</v>
      </c>
      <c r="B1385" s="153">
        <v>70373995.202743962</v>
      </c>
      <c r="C1385" s="153">
        <v>42586420.238246851</v>
      </c>
      <c r="D1385" s="147"/>
    </row>
    <row r="1386" spans="1:4">
      <c r="A1386" s="152">
        <v>138400</v>
      </c>
      <c r="B1386" s="153">
        <v>70376757.552312031</v>
      </c>
      <c r="C1386" s="153">
        <v>42586912.525227301</v>
      </c>
      <c r="D1386" s="147"/>
    </row>
    <row r="1387" spans="1:4">
      <c r="A1387" s="152">
        <v>138500</v>
      </c>
      <c r="B1387" s="153">
        <v>70379516.128977999</v>
      </c>
      <c r="C1387" s="153">
        <v>42587404.112676091</v>
      </c>
      <c r="D1387" s="147"/>
    </row>
    <row r="1388" spans="1:4">
      <c r="A1388" s="152">
        <v>138600</v>
      </c>
      <c r="B1388" s="153">
        <v>70382270.940467849</v>
      </c>
      <c r="C1388" s="153">
        <v>42587895.002083384</v>
      </c>
      <c r="D1388" s="147"/>
    </row>
    <row r="1389" spans="1:4">
      <c r="A1389" s="152">
        <v>138700</v>
      </c>
      <c r="B1389" s="153">
        <v>70385021.994485855</v>
      </c>
      <c r="C1389" s="153">
        <v>42588385.194934353</v>
      </c>
      <c r="D1389" s="147"/>
    </row>
    <row r="1390" spans="1:4">
      <c r="A1390" s="152">
        <v>138800</v>
      </c>
      <c r="B1390" s="153">
        <v>70387769.298715383</v>
      </c>
      <c r="C1390" s="153">
        <v>42588874.692710929</v>
      </c>
      <c r="D1390" s="147"/>
    </row>
    <row r="1391" spans="1:4">
      <c r="A1391" s="152">
        <v>138900</v>
      </c>
      <c r="B1391" s="153">
        <v>70390512.86081928</v>
      </c>
      <c r="C1391" s="153">
        <v>42589363.496890344</v>
      </c>
      <c r="D1391" s="147"/>
    </row>
    <row r="1392" spans="1:4">
      <c r="A1392" s="152">
        <v>139000</v>
      </c>
      <c r="B1392" s="153">
        <v>70393252.688438669</v>
      </c>
      <c r="C1392" s="153">
        <v>42589851.608945847</v>
      </c>
      <c r="D1392" s="147"/>
    </row>
    <row r="1393" spans="1:4">
      <c r="A1393" s="152">
        <v>139100</v>
      </c>
      <c r="B1393" s="153">
        <v>70395988.789194405</v>
      </c>
      <c r="C1393" s="153">
        <v>42590339.030346029</v>
      </c>
      <c r="D1393" s="147"/>
    </row>
    <row r="1394" spans="1:4">
      <c r="A1394" s="152">
        <v>139200</v>
      </c>
      <c r="B1394" s="153">
        <v>70398721.170686841</v>
      </c>
      <c r="C1394" s="153">
        <v>42590825.7625563</v>
      </c>
      <c r="D1394" s="147"/>
    </row>
    <row r="1395" spans="1:4">
      <c r="A1395" s="152">
        <v>139300</v>
      </c>
      <c r="B1395" s="153">
        <v>70401449.840495154</v>
      </c>
      <c r="C1395" s="153">
        <v>42591311.807036765</v>
      </c>
      <c r="D1395" s="147"/>
    </row>
    <row r="1396" spans="1:4">
      <c r="A1396" s="152">
        <v>139400</v>
      </c>
      <c r="B1396" s="153">
        <v>70404174.806178302</v>
      </c>
      <c r="C1396" s="153">
        <v>42591797.165244594</v>
      </c>
      <c r="D1396" s="147"/>
    </row>
    <row r="1397" spans="1:4">
      <c r="A1397" s="152">
        <v>139500</v>
      </c>
      <c r="B1397" s="153">
        <v>70406896.075274289</v>
      </c>
      <c r="C1397" s="153">
        <v>42592281.838631772</v>
      </c>
      <c r="D1397" s="147"/>
    </row>
    <row r="1398" spans="1:4">
      <c r="A1398" s="152">
        <v>139600</v>
      </c>
      <c r="B1398" s="153">
        <v>70409613.655301318</v>
      </c>
      <c r="C1398" s="153">
        <v>42592765.828646742</v>
      </c>
      <c r="D1398" s="147"/>
    </row>
    <row r="1399" spans="1:4">
      <c r="A1399" s="152">
        <v>139700</v>
      </c>
      <c r="B1399" s="153">
        <v>70412327.553756267</v>
      </c>
      <c r="C1399" s="153">
        <v>42593249.136734053</v>
      </c>
      <c r="D1399" s="147"/>
    </row>
    <row r="1400" spans="1:4">
      <c r="A1400" s="152">
        <v>139800</v>
      </c>
      <c r="B1400" s="153">
        <v>70415037.778116941</v>
      </c>
      <c r="C1400" s="153">
        <v>42593731.764333554</v>
      </c>
      <c r="D1400" s="147"/>
    </row>
    <row r="1401" spans="1:4">
      <c r="A1401" s="152">
        <v>139900</v>
      </c>
      <c r="B1401" s="153">
        <v>70417744.335839942</v>
      </c>
      <c r="C1401" s="153">
        <v>42594213.712881759</v>
      </c>
      <c r="D1401" s="147"/>
    </row>
    <row r="1402" spans="1:4">
      <c r="A1402" s="152">
        <v>140000</v>
      </c>
      <c r="B1402" s="153">
        <v>70420447.234361976</v>
      </c>
      <c r="C1402" s="153">
        <v>42594694.983810373</v>
      </c>
      <c r="D1402" s="147"/>
    </row>
    <row r="1403" spans="1:4">
      <c r="A1403" s="152">
        <v>140100</v>
      </c>
      <c r="B1403" s="153">
        <v>70423146.481099769</v>
      </c>
      <c r="C1403" s="153">
        <v>42595175.578547783</v>
      </c>
      <c r="D1403" s="147"/>
    </row>
    <row r="1404" spans="1:4">
      <c r="A1404" s="152">
        <v>140200</v>
      </c>
      <c r="B1404" s="153">
        <v>70425842.083449394</v>
      </c>
      <c r="C1404" s="153">
        <v>42595655.498518184</v>
      </c>
      <c r="D1404" s="147"/>
    </row>
    <row r="1405" spans="1:4">
      <c r="A1405" s="152">
        <v>140300</v>
      </c>
      <c r="B1405" s="153">
        <v>70428534.048788056</v>
      </c>
      <c r="C1405" s="153">
        <v>42596134.745141432</v>
      </c>
      <c r="D1405" s="147"/>
    </row>
    <row r="1406" spans="1:4">
      <c r="A1406" s="152">
        <v>140400</v>
      </c>
      <c r="B1406" s="153">
        <v>70431222.384472162</v>
      </c>
      <c r="C1406" s="153">
        <v>42596613.319833487</v>
      </c>
      <c r="D1406" s="147"/>
    </row>
    <row r="1407" spans="1:4">
      <c r="A1407" s="152">
        <v>140500</v>
      </c>
      <c r="B1407" s="153">
        <v>70433907.097838461</v>
      </c>
      <c r="C1407" s="153">
        <v>42597091.22400669</v>
      </c>
      <c r="D1407" s="147"/>
    </row>
    <row r="1408" spans="1:4">
      <c r="A1408" s="152">
        <v>140600</v>
      </c>
      <c r="B1408" s="153">
        <v>70436588.196204245</v>
      </c>
      <c r="C1408" s="153">
        <v>42597568.459069453</v>
      </c>
      <c r="D1408" s="147"/>
    </row>
    <row r="1409" spans="1:4">
      <c r="A1409" s="152">
        <v>140700</v>
      </c>
      <c r="B1409" s="153">
        <v>70439265.686866716</v>
      </c>
      <c r="C1409" s="153">
        <v>42598045.026425689</v>
      </c>
      <c r="D1409" s="147"/>
    </row>
    <row r="1410" spans="1:4">
      <c r="A1410" s="152">
        <v>140800</v>
      </c>
      <c r="B1410" s="153">
        <v>70441939.577103972</v>
      </c>
      <c r="C1410" s="153">
        <v>42598520.927475594</v>
      </c>
      <c r="D1410" s="147"/>
    </row>
    <row r="1411" spans="1:4">
      <c r="A1411" s="152">
        <v>140900</v>
      </c>
      <c r="B1411" s="153">
        <v>70444609.874173701</v>
      </c>
      <c r="C1411" s="153">
        <v>42598996.163615942</v>
      </c>
      <c r="D1411" s="147"/>
    </row>
    <row r="1412" spans="1:4">
      <c r="A1412" s="152">
        <v>141000</v>
      </c>
      <c r="B1412" s="153">
        <v>70447276.5853149</v>
      </c>
      <c r="C1412" s="153">
        <v>42599470.736239381</v>
      </c>
      <c r="D1412" s="147"/>
    </row>
    <row r="1413" spans="1:4">
      <c r="A1413" s="152">
        <v>141100</v>
      </c>
      <c r="B1413" s="153">
        <v>70449939.717746422</v>
      </c>
      <c r="C1413" s="153">
        <v>42599944.646733783</v>
      </c>
      <c r="D1413" s="147"/>
    </row>
    <row r="1414" spans="1:4">
      <c r="A1414" s="152">
        <v>141200</v>
      </c>
      <c r="B1414" s="153">
        <v>70452599.278668419</v>
      </c>
      <c r="C1414" s="153">
        <v>42600417.896484636</v>
      </c>
      <c r="D1414" s="147"/>
    </row>
    <row r="1415" spans="1:4">
      <c r="A1415" s="152">
        <v>141300</v>
      </c>
      <c r="B1415" s="153">
        <v>70455255.275261402</v>
      </c>
      <c r="C1415" s="153">
        <v>42600890.486872382</v>
      </c>
      <c r="D1415" s="147"/>
    </row>
    <row r="1416" spans="1:4">
      <c r="A1416" s="152">
        <v>141400</v>
      </c>
      <c r="B1416" s="153">
        <v>70457907.714686796</v>
      </c>
      <c r="C1416" s="153">
        <v>42601362.419274099</v>
      </c>
      <c r="D1416" s="147"/>
    </row>
    <row r="1417" spans="1:4">
      <c r="A1417" s="152">
        <v>141500</v>
      </c>
      <c r="B1417" s="153">
        <v>70460556.604086265</v>
      </c>
      <c r="C1417" s="153">
        <v>42601833.695063464</v>
      </c>
      <c r="D1417" s="147"/>
    </row>
    <row r="1418" spans="1:4">
      <c r="A1418" s="152">
        <v>141600</v>
      </c>
      <c r="B1418" s="153">
        <v>70463201.950583056</v>
      </c>
      <c r="C1418" s="153">
        <v>42602304.315609232</v>
      </c>
      <c r="D1418" s="147"/>
    </row>
    <row r="1419" spans="1:4">
      <c r="A1419" s="152">
        <v>141700</v>
      </c>
      <c r="B1419" s="153">
        <v>70465843.761281401</v>
      </c>
      <c r="C1419" s="153">
        <v>42602774.282277249</v>
      </c>
      <c r="D1419" s="147"/>
    </row>
    <row r="1420" spans="1:4">
      <c r="A1420" s="152">
        <v>141800</v>
      </c>
      <c r="B1420" s="153">
        <v>70468482.04326579</v>
      </c>
      <c r="C1420" s="153">
        <v>42603243.596429713</v>
      </c>
      <c r="D1420" s="147"/>
    </row>
    <row r="1421" spans="1:4">
      <c r="A1421" s="152">
        <v>141900</v>
      </c>
      <c r="B1421" s="153">
        <v>70471116.803602487</v>
      </c>
      <c r="C1421" s="153">
        <v>42603712.259423763</v>
      </c>
      <c r="D1421" s="147"/>
    </row>
    <row r="1422" spans="1:4">
      <c r="A1422" s="152">
        <v>142000</v>
      </c>
      <c r="B1422" s="153">
        <v>70473748.049338669</v>
      </c>
      <c r="C1422" s="153">
        <v>42604180.272614554</v>
      </c>
      <c r="D1422" s="147"/>
    </row>
    <row r="1423" spans="1:4">
      <c r="A1423" s="152">
        <v>142100</v>
      </c>
      <c r="B1423" s="153">
        <v>70476375.787502438</v>
      </c>
      <c r="C1423" s="153">
        <v>42604647.637352146</v>
      </c>
      <c r="D1423" s="147"/>
    </row>
    <row r="1424" spans="1:4">
      <c r="A1424" s="152">
        <v>142200</v>
      </c>
      <c r="B1424" s="153">
        <v>70479000.025103748</v>
      </c>
      <c r="C1424" s="153">
        <v>42605114.354983211</v>
      </c>
      <c r="D1424" s="147"/>
    </row>
    <row r="1425" spans="1:4">
      <c r="A1425" s="152">
        <v>142300</v>
      </c>
      <c r="B1425" s="153">
        <v>70481620.769133419</v>
      </c>
      <c r="C1425" s="153">
        <v>42605580.426851034</v>
      </c>
      <c r="D1425" s="147"/>
    </row>
    <row r="1426" spans="1:4">
      <c r="A1426" s="152">
        <v>142400</v>
      </c>
      <c r="B1426" s="153">
        <v>70484238.026564032</v>
      </c>
      <c r="C1426" s="153">
        <v>42606045.854294755</v>
      </c>
      <c r="D1426" s="147"/>
    </row>
    <row r="1427" spans="1:4">
      <c r="A1427" s="152">
        <v>142500</v>
      </c>
      <c r="B1427" s="153">
        <v>70486851.804348975</v>
      </c>
      <c r="C1427" s="153">
        <v>42606510.63865003</v>
      </c>
      <c r="D1427" s="147"/>
    </row>
    <row r="1428" spans="1:4">
      <c r="A1428" s="152">
        <v>142600</v>
      </c>
      <c r="B1428" s="153">
        <v>70489462.109423921</v>
      </c>
      <c r="C1428" s="153">
        <v>42606974.78124854</v>
      </c>
      <c r="D1428" s="147"/>
    </row>
    <row r="1429" spans="1:4">
      <c r="A1429" s="152">
        <v>142700</v>
      </c>
      <c r="B1429" s="153">
        <v>70492068.948705658</v>
      </c>
      <c r="C1429" s="153">
        <v>42607438.283419117</v>
      </c>
      <c r="D1429" s="147"/>
    </row>
    <row r="1430" spans="1:4">
      <c r="A1430" s="152">
        <v>142800</v>
      </c>
      <c r="B1430" s="153">
        <v>70494672.329092458</v>
      </c>
      <c r="C1430" s="153">
        <v>42607901.14648588</v>
      </c>
      <c r="D1430" s="147"/>
    </row>
    <row r="1431" spans="1:4">
      <c r="A1431" s="152">
        <v>142900</v>
      </c>
      <c r="B1431" s="153">
        <v>70497272.257464796</v>
      </c>
      <c r="C1431" s="153">
        <v>42608363.371770129</v>
      </c>
      <c r="D1431" s="147"/>
    </row>
    <row r="1432" spans="1:4">
      <c r="A1432" s="152">
        <v>143000</v>
      </c>
      <c r="B1432" s="153">
        <v>70499868.740684718</v>
      </c>
      <c r="C1432" s="153">
        <v>42608824.960588641</v>
      </c>
      <c r="D1432" s="147"/>
    </row>
    <row r="1433" spans="1:4">
      <c r="A1433" s="152">
        <v>143100</v>
      </c>
      <c r="B1433" s="153">
        <v>70502461.785595804</v>
      </c>
      <c r="C1433" s="153">
        <v>42609285.914255671</v>
      </c>
      <c r="D1433" s="147"/>
    </row>
    <row r="1434" spans="1:4">
      <c r="A1434" s="152">
        <v>143200</v>
      </c>
      <c r="B1434" s="153">
        <v>70505051.399023771</v>
      </c>
      <c r="C1434" s="153">
        <v>42609746.234080762</v>
      </c>
      <c r="D1434" s="147"/>
    </row>
    <row r="1435" spans="1:4">
      <c r="A1435" s="152">
        <v>143300</v>
      </c>
      <c r="B1435" s="153">
        <v>70507637.587776288</v>
      </c>
      <c r="C1435" s="153">
        <v>42610205.921370804</v>
      </c>
      <c r="D1435" s="147"/>
    </row>
    <row r="1436" spans="1:4">
      <c r="A1436" s="152">
        <v>143400</v>
      </c>
      <c r="B1436" s="153">
        <v>70510220.35864301</v>
      </c>
      <c r="C1436" s="153">
        <v>42610664.977428496</v>
      </c>
      <c r="D1436" s="147"/>
    </row>
    <row r="1437" spans="1:4">
      <c r="A1437" s="152">
        <v>143500</v>
      </c>
      <c r="B1437" s="153">
        <v>70512799.718395695</v>
      </c>
      <c r="C1437" s="153">
        <v>42611123.4035533</v>
      </c>
      <c r="D1437" s="147"/>
    </row>
    <row r="1438" spans="1:4">
      <c r="A1438" s="152">
        <v>143600</v>
      </c>
      <c r="B1438" s="153">
        <v>70515375.673787698</v>
      </c>
      <c r="C1438" s="153">
        <v>42611581.201040462</v>
      </c>
      <c r="D1438" s="147"/>
    </row>
    <row r="1439" spans="1:4">
      <c r="A1439" s="152">
        <v>143700</v>
      </c>
      <c r="B1439" s="153">
        <v>70517948.231555313</v>
      </c>
      <c r="C1439" s="153">
        <v>42612038.371182695</v>
      </c>
      <c r="D1439" s="147"/>
    </row>
    <row r="1440" spans="1:4">
      <c r="A1440" s="152">
        <v>143800</v>
      </c>
      <c r="B1440" s="153">
        <v>70520517.398416683</v>
      </c>
      <c r="C1440" s="153">
        <v>42612494.915268384</v>
      </c>
      <c r="D1440" s="147"/>
    </row>
    <row r="1441" spans="1:4">
      <c r="A1441" s="152">
        <v>143900</v>
      </c>
      <c r="B1441" s="153">
        <v>70523083.181072339</v>
      </c>
      <c r="C1441" s="153">
        <v>42612950.834582612</v>
      </c>
      <c r="D1441" s="147"/>
    </row>
    <row r="1442" spans="1:4">
      <c r="A1442" s="152">
        <v>144000</v>
      </c>
      <c r="B1442" s="153">
        <v>70525645.586204991</v>
      </c>
      <c r="C1442" s="153">
        <v>42613406.130407207</v>
      </c>
      <c r="D1442" s="147"/>
    </row>
    <row r="1443" spans="1:4">
      <c r="A1443" s="152">
        <v>144100</v>
      </c>
      <c r="B1443" s="153">
        <v>70528204.620480046</v>
      </c>
      <c r="C1443" s="153">
        <v>42613860.804020204</v>
      </c>
      <c r="D1443" s="147"/>
    </row>
    <row r="1444" spans="1:4">
      <c r="A1444" s="152">
        <v>144200</v>
      </c>
      <c r="B1444" s="153">
        <v>70530760.290545046</v>
      </c>
      <c r="C1444" s="153">
        <v>42614314.856695995</v>
      </c>
      <c r="D1444" s="147"/>
    </row>
    <row r="1445" spans="1:4">
      <c r="A1445" s="152">
        <v>144300</v>
      </c>
      <c r="B1445" s="153">
        <v>70533312.603030264</v>
      </c>
      <c r="C1445" s="153">
        <v>42614768.289705738</v>
      </c>
      <c r="D1445" s="147"/>
    </row>
    <row r="1446" spans="1:4">
      <c r="A1446" s="152">
        <v>144400</v>
      </c>
      <c r="B1446" s="153">
        <v>70535861.564548597</v>
      </c>
      <c r="C1446" s="153">
        <v>42615221.104317389</v>
      </c>
      <c r="D1446" s="147"/>
    </row>
    <row r="1447" spans="1:4">
      <c r="A1447" s="152">
        <v>144500</v>
      </c>
      <c r="B1447" s="153">
        <v>70538407.18169564</v>
      </c>
      <c r="C1447" s="153">
        <v>42615673.301794961</v>
      </c>
      <c r="D1447" s="147"/>
    </row>
    <row r="1448" spans="1:4">
      <c r="A1448" s="152">
        <v>144600</v>
      </c>
      <c r="B1448" s="153">
        <v>70540949.461049184</v>
      </c>
      <c r="C1448" s="153">
        <v>42616124.883399345</v>
      </c>
      <c r="D1448" s="147"/>
    </row>
    <row r="1449" spans="1:4">
      <c r="A1449" s="152">
        <v>144700</v>
      </c>
      <c r="B1449" s="153">
        <v>70543488.40917033</v>
      </c>
      <c r="C1449" s="153">
        <v>42616575.850387715</v>
      </c>
      <c r="D1449" s="147"/>
    </row>
    <row r="1450" spans="1:4">
      <c r="A1450" s="152">
        <v>144800</v>
      </c>
      <c r="B1450" s="153">
        <v>70546024.032602891</v>
      </c>
      <c r="C1450" s="153">
        <v>42617026.2040141</v>
      </c>
      <c r="D1450" s="147"/>
    </row>
    <row r="1451" spans="1:4">
      <c r="A1451" s="152">
        <v>144900</v>
      </c>
      <c r="B1451" s="153">
        <v>70548556.337873459</v>
      </c>
      <c r="C1451" s="153">
        <v>42617475.945528738</v>
      </c>
      <c r="D1451" s="147"/>
    </row>
    <row r="1452" spans="1:4">
      <c r="A1452" s="152">
        <v>145000</v>
      </c>
      <c r="B1452" s="153">
        <v>70551085.331491247</v>
      </c>
      <c r="C1452" s="153">
        <v>42617925.076179177</v>
      </c>
      <c r="D1452" s="147"/>
    </row>
    <row r="1453" spans="1:4">
      <c r="A1453" s="152">
        <v>145100</v>
      </c>
      <c r="B1453" s="153">
        <v>70553611.019949064</v>
      </c>
      <c r="C1453" s="153">
        <v>42618373.597208798</v>
      </c>
      <c r="D1453" s="147"/>
    </row>
    <row r="1454" spans="1:4">
      <c r="A1454" s="152">
        <v>145200</v>
      </c>
      <c r="B1454" s="153">
        <v>70556133.409722283</v>
      </c>
      <c r="C1454" s="153">
        <v>42618821.509858035</v>
      </c>
      <c r="D1454" s="147"/>
    </row>
    <row r="1455" spans="1:4">
      <c r="A1455" s="152">
        <v>145300</v>
      </c>
      <c r="B1455" s="153">
        <v>70558652.507269755</v>
      </c>
      <c r="C1455" s="153">
        <v>42619268.815364182</v>
      </c>
      <c r="D1455" s="147"/>
    </row>
    <row r="1456" spans="1:4">
      <c r="A1456" s="152">
        <v>145400</v>
      </c>
      <c r="B1456" s="153">
        <v>70561168.319032863</v>
      </c>
      <c r="C1456" s="153">
        <v>42619715.514960214</v>
      </c>
      <c r="D1456" s="147"/>
    </row>
    <row r="1457" spans="1:4">
      <c r="A1457" s="152">
        <v>145500</v>
      </c>
      <c r="B1457" s="153">
        <v>70563680.851436779</v>
      </c>
      <c r="C1457" s="153">
        <v>42620161.609876804</v>
      </c>
      <c r="D1457" s="147"/>
    </row>
    <row r="1458" spans="1:4">
      <c r="A1458" s="152">
        <v>145600</v>
      </c>
      <c r="B1458" s="153">
        <v>70566190.110889703</v>
      </c>
      <c r="C1458" s="153">
        <v>42620607.101341031</v>
      </c>
      <c r="D1458" s="147"/>
    </row>
    <row r="1459" spans="1:4">
      <c r="A1459" s="152">
        <v>145700</v>
      </c>
      <c r="B1459" s="153">
        <v>70568696.103783101</v>
      </c>
      <c r="C1459" s="153">
        <v>42621051.990576409</v>
      </c>
      <c r="D1459" s="147"/>
    </row>
    <row r="1460" spans="1:4">
      <c r="A1460" s="152">
        <v>145800</v>
      </c>
      <c r="B1460" s="153">
        <v>70571198.836491942</v>
      </c>
      <c r="C1460" s="153">
        <v>42621496.278803304</v>
      </c>
      <c r="D1460" s="147"/>
    </row>
    <row r="1461" spans="1:4">
      <c r="A1461" s="152">
        <v>145900</v>
      </c>
      <c r="B1461" s="153">
        <v>70573698.315374479</v>
      </c>
      <c r="C1461" s="153">
        <v>42621939.967238642</v>
      </c>
      <c r="D1461" s="147"/>
    </row>
    <row r="1462" spans="1:4">
      <c r="A1462" s="152">
        <v>146000</v>
      </c>
      <c r="B1462" s="153">
        <v>70576194.546772495</v>
      </c>
      <c r="C1462" s="153">
        <v>42622383.057096705</v>
      </c>
      <c r="D1462" s="147"/>
    </row>
    <row r="1463" spans="1:4">
      <c r="A1463" s="152">
        <v>146100</v>
      </c>
      <c r="B1463" s="153">
        <v>70578687.537011266</v>
      </c>
      <c r="C1463" s="153">
        <v>42622825.549587108</v>
      </c>
      <c r="D1463" s="147"/>
    </row>
    <row r="1464" spans="1:4">
      <c r="A1464" s="152">
        <v>146200</v>
      </c>
      <c r="B1464" s="153">
        <v>70581177.292399555</v>
      </c>
      <c r="C1464" s="153">
        <v>42623267.445917755</v>
      </c>
      <c r="D1464" s="147"/>
    </row>
    <row r="1465" spans="1:4">
      <c r="A1465" s="152">
        <v>146300</v>
      </c>
      <c r="B1465" s="153">
        <v>70583663.819230169</v>
      </c>
      <c r="C1465" s="153">
        <v>42623708.747292198</v>
      </c>
      <c r="D1465" s="147"/>
    </row>
    <row r="1466" spans="1:4">
      <c r="A1466" s="152">
        <v>146400</v>
      </c>
      <c r="B1466" s="153">
        <v>70586147.123779237</v>
      </c>
      <c r="C1466" s="153">
        <v>42624149.454911582</v>
      </c>
      <c r="D1466" s="147"/>
    </row>
    <row r="1467" spans="1:4">
      <c r="A1467" s="152">
        <v>146500</v>
      </c>
      <c r="B1467" s="153">
        <v>70588627.212306604</v>
      </c>
      <c r="C1467" s="153">
        <v>42624589.569973283</v>
      </c>
      <c r="D1467" s="147"/>
    </row>
    <row r="1468" spans="1:4">
      <c r="A1468" s="152">
        <v>146600</v>
      </c>
      <c r="B1468" s="153">
        <v>70591104.091055915</v>
      </c>
      <c r="C1468" s="153">
        <v>42625029.093671419</v>
      </c>
      <c r="D1468" s="147"/>
    </row>
    <row r="1469" spans="1:4">
      <c r="A1469" s="152">
        <v>146700</v>
      </c>
      <c r="B1469" s="153">
        <v>70593577.766254663</v>
      </c>
      <c r="C1469" s="153">
        <v>42625468.027197272</v>
      </c>
      <c r="D1469" s="147"/>
    </row>
    <row r="1470" spans="1:4">
      <c r="A1470" s="152">
        <v>146800</v>
      </c>
      <c r="B1470" s="153">
        <v>70596048.244114801</v>
      </c>
      <c r="C1470" s="153">
        <v>42625906.371738605</v>
      </c>
      <c r="D1470" s="147"/>
    </row>
    <row r="1471" spans="1:4">
      <c r="A1471" s="152">
        <v>146900</v>
      </c>
      <c r="B1471" s="153">
        <v>70598515.530831218</v>
      </c>
      <c r="C1471" s="153">
        <v>42626344.128480054</v>
      </c>
      <c r="D1471" s="147"/>
    </row>
    <row r="1472" spans="1:4">
      <c r="A1472" s="152">
        <v>147000</v>
      </c>
      <c r="B1472" s="153">
        <v>70600979.632583633</v>
      </c>
      <c r="C1472" s="153">
        <v>42626781.298603296</v>
      </c>
      <c r="D1472" s="147"/>
    </row>
    <row r="1473" spans="1:4">
      <c r="A1473" s="152">
        <v>147100</v>
      </c>
      <c r="B1473" s="153">
        <v>70603440.555535376</v>
      </c>
      <c r="C1473" s="153">
        <v>42627217.883286722</v>
      </c>
      <c r="D1473" s="147"/>
    </row>
    <row r="1474" spans="1:4">
      <c r="A1474" s="152">
        <v>147200</v>
      </c>
      <c r="B1474" s="153">
        <v>70605898.305834115</v>
      </c>
      <c r="C1474" s="153">
        <v>42627653.883705348</v>
      </c>
      <c r="D1474" s="147"/>
    </row>
    <row r="1475" spans="1:4">
      <c r="A1475" s="152">
        <v>147300</v>
      </c>
      <c r="B1475" s="153">
        <v>70608352.88961117</v>
      </c>
      <c r="C1475" s="153">
        <v>42628089.301031671</v>
      </c>
      <c r="D1475" s="147"/>
    </row>
    <row r="1476" spans="1:4">
      <c r="A1476" s="152">
        <v>147400</v>
      </c>
      <c r="B1476" s="153">
        <v>70610804.312983274</v>
      </c>
      <c r="C1476" s="153">
        <v>42628524.13643378</v>
      </c>
      <c r="D1476" s="147"/>
    </row>
    <row r="1477" spans="1:4">
      <c r="A1477" s="152">
        <v>147500</v>
      </c>
      <c r="B1477" s="153">
        <v>70613252.582049802</v>
      </c>
      <c r="C1477" s="153">
        <v>42628958.391078375</v>
      </c>
      <c r="D1477" s="147"/>
    </row>
    <row r="1478" spans="1:4">
      <c r="A1478" s="152">
        <v>147600</v>
      </c>
      <c r="B1478" s="153">
        <v>70615697.702895671</v>
      </c>
      <c r="C1478" s="153">
        <v>42629392.06612768</v>
      </c>
      <c r="D1478" s="147"/>
    </row>
    <row r="1479" spans="1:4">
      <c r="A1479" s="152">
        <v>147700</v>
      </c>
      <c r="B1479" s="153">
        <v>70618139.681589723</v>
      </c>
      <c r="C1479" s="153">
        <v>42629825.162741646</v>
      </c>
      <c r="D1479" s="147"/>
    </row>
    <row r="1480" spans="1:4">
      <c r="A1480" s="152">
        <v>147800</v>
      </c>
      <c r="B1480" s="153">
        <v>70620578.524185047</v>
      </c>
      <c r="C1480" s="153">
        <v>42630257.682076134</v>
      </c>
      <c r="D1480" s="147"/>
    </row>
    <row r="1481" spans="1:4">
      <c r="A1481" s="152">
        <v>147900</v>
      </c>
      <c r="B1481" s="153">
        <v>70623014.236719728</v>
      </c>
      <c r="C1481" s="153">
        <v>42630689.625285126</v>
      </c>
      <c r="D1481" s="147"/>
    </row>
    <row r="1482" spans="1:4">
      <c r="A1482" s="152">
        <v>148000</v>
      </c>
      <c r="B1482" s="153">
        <v>70625446.825215384</v>
      </c>
      <c r="C1482" s="153">
        <v>42631120.993519075</v>
      </c>
      <c r="D1482" s="147"/>
    </row>
    <row r="1483" spans="1:4">
      <c r="A1483" s="152">
        <v>148100</v>
      </c>
      <c r="B1483" s="153">
        <v>70627876.295678958</v>
      </c>
      <c r="C1483" s="153">
        <v>42631551.78792464</v>
      </c>
      <c r="D1483" s="147"/>
    </row>
    <row r="1484" spans="1:4">
      <c r="A1484" s="152">
        <v>148200</v>
      </c>
      <c r="B1484" s="153">
        <v>70630302.654102311</v>
      </c>
      <c r="C1484" s="153">
        <v>42631982.009646609</v>
      </c>
      <c r="D1484" s="147"/>
    </row>
    <row r="1485" spans="1:4">
      <c r="A1485" s="152">
        <v>148300</v>
      </c>
      <c r="B1485" s="153">
        <v>70632725.906460896</v>
      </c>
      <c r="C1485" s="153">
        <v>42632411.659825943</v>
      </c>
      <c r="D1485" s="147"/>
    </row>
    <row r="1486" spans="1:4">
      <c r="A1486" s="152">
        <v>148400</v>
      </c>
      <c r="B1486" s="153">
        <v>70635146.058715805</v>
      </c>
      <c r="C1486" s="153">
        <v>42632840.739600971</v>
      </c>
      <c r="D1486" s="147"/>
    </row>
    <row r="1487" spans="1:4">
      <c r="A1487" s="152">
        <v>148500</v>
      </c>
      <c r="B1487" s="153">
        <v>70637563.116812736</v>
      </c>
      <c r="C1487" s="153">
        <v>42633269.250106685</v>
      </c>
      <c r="D1487" s="147"/>
    </row>
    <row r="1488" spans="1:4">
      <c r="A1488" s="152">
        <v>148600</v>
      </c>
      <c r="B1488" s="153">
        <v>70639977.086681187</v>
      </c>
      <c r="C1488" s="153">
        <v>42633697.192475244</v>
      </c>
      <c r="D1488" s="147"/>
    </row>
    <row r="1489" spans="1:4">
      <c r="A1489" s="152">
        <v>148700</v>
      </c>
      <c r="B1489" s="153">
        <v>70642387.974237248</v>
      </c>
      <c r="C1489" s="153">
        <v>42634124.567835674</v>
      </c>
      <c r="D1489" s="147"/>
    </row>
    <row r="1490" spans="1:4">
      <c r="A1490" s="152">
        <v>148800</v>
      </c>
      <c r="B1490" s="153">
        <v>70644795.78538017</v>
      </c>
      <c r="C1490" s="153">
        <v>42634551.377314463</v>
      </c>
      <c r="D1490" s="147"/>
    </row>
    <row r="1491" spans="1:4">
      <c r="A1491" s="152">
        <v>148900</v>
      </c>
      <c r="B1491" s="153">
        <v>70647200.525995642</v>
      </c>
      <c r="C1491" s="153">
        <v>42634977.622034848</v>
      </c>
      <c r="D1491" s="147"/>
    </row>
    <row r="1492" spans="1:4">
      <c r="A1492" s="152">
        <v>149000</v>
      </c>
      <c r="B1492" s="153">
        <v>70649602.201953247</v>
      </c>
      <c r="C1492" s="153">
        <v>42635403.303116456</v>
      </c>
      <c r="D1492" s="147"/>
    </row>
    <row r="1493" spans="1:4">
      <c r="A1493" s="152">
        <v>149100</v>
      </c>
      <c r="B1493" s="153">
        <v>70652000.819108173</v>
      </c>
      <c r="C1493" s="153">
        <v>42635828.421677157</v>
      </c>
      <c r="D1493" s="147"/>
    </row>
    <row r="1494" spans="1:4">
      <c r="A1494" s="152">
        <v>149200</v>
      </c>
      <c r="B1494" s="153">
        <v>70654396.383300483</v>
      </c>
      <c r="C1494" s="153">
        <v>42636252.978830799</v>
      </c>
      <c r="D1494" s="147"/>
    </row>
    <row r="1495" spans="1:4">
      <c r="A1495" s="152">
        <v>149300</v>
      </c>
      <c r="B1495" s="153">
        <v>70656788.90035519</v>
      </c>
      <c r="C1495" s="153">
        <v>42636676.9756888</v>
      </c>
      <c r="D1495" s="147"/>
    </row>
    <row r="1496" spans="1:4">
      <c r="A1496" s="152">
        <v>149400</v>
      </c>
      <c r="B1496" s="153">
        <v>70659178.376083508</v>
      </c>
      <c r="C1496" s="153">
        <v>42637100.413359798</v>
      </c>
      <c r="D1496" s="147"/>
    </row>
    <row r="1497" spans="1:4">
      <c r="A1497" s="152">
        <v>149500</v>
      </c>
      <c r="B1497" s="153">
        <v>70661564.816280305</v>
      </c>
      <c r="C1497" s="153">
        <v>42637523.292949051</v>
      </c>
      <c r="D1497" s="147"/>
    </row>
    <row r="1498" spans="1:4">
      <c r="A1498" s="152">
        <v>149600</v>
      </c>
      <c r="B1498" s="153">
        <v>70663948.22672689</v>
      </c>
      <c r="C1498" s="153">
        <v>42637945.615559138</v>
      </c>
      <c r="D1498" s="147"/>
    </row>
    <row r="1499" spans="1:4">
      <c r="A1499" s="152">
        <v>149700</v>
      </c>
      <c r="B1499" s="153">
        <v>70666328.613189861</v>
      </c>
      <c r="C1499" s="153">
        <v>42638367.382290021</v>
      </c>
      <c r="D1499" s="147"/>
    </row>
    <row r="1500" spans="1:4">
      <c r="A1500" s="152">
        <v>149800</v>
      </c>
      <c r="B1500" s="153">
        <v>70668705.981420383</v>
      </c>
      <c r="C1500" s="153">
        <v>42638788.59423802</v>
      </c>
      <c r="D1500" s="147"/>
    </row>
    <row r="1501" spans="1:4">
      <c r="A1501" s="152">
        <v>149900</v>
      </c>
      <c r="B1501" s="153">
        <v>70671080.337155789</v>
      </c>
      <c r="C1501" s="153">
        <v>42639209.252497509</v>
      </c>
      <c r="D1501" s="147"/>
    </row>
    <row r="1502" spans="1:4">
      <c r="A1502" s="152">
        <v>150000</v>
      </c>
      <c r="B1502" s="153">
        <v>70673451.686118722</v>
      </c>
      <c r="C1502" s="153">
        <v>42639629.358159423</v>
      </c>
      <c r="D1502" s="147"/>
    </row>
    <row r="1503" spans="1:4">
      <c r="A1503" s="152">
        <v>150100</v>
      </c>
      <c r="B1503" s="153">
        <v>70675820.034016892</v>
      </c>
      <c r="C1503" s="153">
        <v>42640048.912311681</v>
      </c>
      <c r="D1503" s="147"/>
    </row>
    <row r="1504" spans="1:4">
      <c r="A1504" s="152">
        <v>150200</v>
      </c>
      <c r="B1504" s="153">
        <v>70678185.386544436</v>
      </c>
      <c r="C1504" s="153">
        <v>42640467.916039743</v>
      </c>
      <c r="D1504" s="147"/>
    </row>
    <row r="1505" spans="1:4">
      <c r="A1505" s="152">
        <v>150300</v>
      </c>
      <c r="B1505" s="153">
        <v>70680547.749380097</v>
      </c>
      <c r="C1505" s="153">
        <v>42640886.370426133</v>
      </c>
      <c r="D1505" s="147"/>
    </row>
    <row r="1506" spans="1:4">
      <c r="A1506" s="152">
        <v>150400</v>
      </c>
      <c r="B1506" s="153">
        <v>70682907.128189221</v>
      </c>
      <c r="C1506" s="153">
        <v>42641304.276550435</v>
      </c>
      <c r="D1506" s="147"/>
    </row>
    <row r="1507" spans="1:4">
      <c r="A1507" s="152">
        <v>150500</v>
      </c>
      <c r="B1507" s="153">
        <v>70685263.528621852</v>
      </c>
      <c r="C1507" s="153">
        <v>42641721.635489404</v>
      </c>
      <c r="D1507" s="147"/>
    </row>
    <row r="1508" spans="1:4">
      <c r="A1508" s="152">
        <v>150600</v>
      </c>
      <c r="B1508" s="153">
        <v>70687616.956314802</v>
      </c>
      <c r="C1508" s="153">
        <v>42642138.44831714</v>
      </c>
      <c r="D1508" s="147"/>
    </row>
    <row r="1509" spans="1:4">
      <c r="A1509" s="152">
        <v>150700</v>
      </c>
      <c r="B1509" s="153">
        <v>70689967.416889876</v>
      </c>
      <c r="C1509" s="153">
        <v>42642554.716104522</v>
      </c>
      <c r="D1509" s="147"/>
    </row>
    <row r="1510" spans="1:4">
      <c r="A1510" s="152">
        <v>150800</v>
      </c>
      <c r="B1510" s="153">
        <v>70692314.915955111</v>
      </c>
      <c r="C1510" s="153">
        <v>42642970.439920165</v>
      </c>
      <c r="D1510" s="147"/>
    </row>
    <row r="1511" spans="1:4">
      <c r="A1511" s="152">
        <v>150900</v>
      </c>
      <c r="B1511" s="153">
        <v>70694659.459104419</v>
      </c>
      <c r="C1511" s="153">
        <v>42643385.620829776</v>
      </c>
      <c r="D1511" s="147"/>
    </row>
    <row r="1512" spans="1:4">
      <c r="A1512" s="152">
        <v>151000</v>
      </c>
      <c r="B1512" s="153">
        <v>70697001.051917255</v>
      </c>
      <c r="C1512" s="153">
        <v>42643800.259895988</v>
      </c>
      <c r="D1512" s="147"/>
    </row>
    <row r="1513" spans="1:4">
      <c r="A1513" s="152">
        <v>151100</v>
      </c>
      <c r="B1513" s="153">
        <v>70699339.699959338</v>
      </c>
      <c r="C1513" s="153">
        <v>42644214.358178429</v>
      </c>
      <c r="D1513" s="147"/>
    </row>
    <row r="1514" spans="1:4">
      <c r="A1514" s="152">
        <v>151200</v>
      </c>
      <c r="B1514" s="153">
        <v>70701675.408782497</v>
      </c>
      <c r="C1514" s="153">
        <v>42644627.916735336</v>
      </c>
      <c r="D1514" s="147"/>
    </row>
    <row r="1515" spans="1:4">
      <c r="A1515" s="152">
        <v>151300</v>
      </c>
      <c r="B1515" s="153">
        <v>70704008.183924481</v>
      </c>
      <c r="C1515" s="153">
        <v>42645040.936620168</v>
      </c>
      <c r="D1515" s="147"/>
    </row>
    <row r="1516" spans="1:4">
      <c r="A1516" s="152">
        <v>151400</v>
      </c>
      <c r="B1516" s="153">
        <v>70706338.030909285</v>
      </c>
      <c r="C1516" s="153">
        <v>42645453.418885589</v>
      </c>
      <c r="D1516" s="147"/>
    </row>
    <row r="1517" spans="1:4">
      <c r="A1517" s="152">
        <v>151500</v>
      </c>
      <c r="B1517" s="153">
        <v>70708664.95524621</v>
      </c>
      <c r="C1517" s="153">
        <v>42645865.364580154</v>
      </c>
      <c r="D1517" s="147"/>
    </row>
    <row r="1518" spans="1:4">
      <c r="A1518" s="152">
        <v>151600</v>
      </c>
      <c r="B1518" s="153">
        <v>70710988.962432116</v>
      </c>
      <c r="C1518" s="153">
        <v>42646276.774750158</v>
      </c>
      <c r="D1518" s="147"/>
    </row>
    <row r="1519" spans="1:4">
      <c r="A1519" s="152">
        <v>151700</v>
      </c>
      <c r="B1519" s="153">
        <v>70713310.057949454</v>
      </c>
      <c r="C1519" s="153">
        <v>42646687.650439277</v>
      </c>
      <c r="D1519" s="147"/>
    </row>
    <row r="1520" spans="1:4">
      <c r="A1520" s="152">
        <v>151800</v>
      </c>
      <c r="B1520" s="153">
        <v>70715628.247266248</v>
      </c>
      <c r="C1520" s="153">
        <v>42647097.992688417</v>
      </c>
      <c r="D1520" s="147"/>
    </row>
    <row r="1521" spans="1:4">
      <c r="A1521" s="152">
        <v>151900</v>
      </c>
      <c r="B1521" s="153">
        <v>70717943.535837814</v>
      </c>
      <c r="C1521" s="153">
        <v>42647507.802535571</v>
      </c>
      <c r="D1521" s="147"/>
    </row>
    <row r="1522" spans="1:4">
      <c r="A1522" s="152">
        <v>152000</v>
      </c>
      <c r="B1522" s="153">
        <v>70720255.929105341</v>
      </c>
      <c r="C1522" s="153">
        <v>42647917.081016272</v>
      </c>
      <c r="D1522" s="147"/>
    </row>
    <row r="1523" spans="1:4">
      <c r="A1523" s="152">
        <v>152100</v>
      </c>
      <c r="B1523" s="153">
        <v>70722565.432496831</v>
      </c>
      <c r="C1523" s="153">
        <v>42648325.829163797</v>
      </c>
      <c r="D1523" s="147"/>
    </row>
    <row r="1524" spans="1:4">
      <c r="A1524" s="152">
        <v>152200</v>
      </c>
      <c r="B1524" s="153">
        <v>70724872.051426291</v>
      </c>
      <c r="C1524" s="153">
        <v>42648734.048007712</v>
      </c>
      <c r="D1524" s="147"/>
    </row>
    <row r="1525" spans="1:4">
      <c r="A1525" s="152">
        <v>152300</v>
      </c>
      <c r="B1525" s="153">
        <v>70727175.791294187</v>
      </c>
      <c r="C1525" s="153">
        <v>42649141.738575332</v>
      </c>
      <c r="D1525" s="147"/>
    </row>
    <row r="1526" spans="1:4">
      <c r="A1526" s="152">
        <v>152400</v>
      </c>
      <c r="B1526" s="153">
        <v>70729476.657487616</v>
      </c>
      <c r="C1526" s="153">
        <v>42649548.9018922</v>
      </c>
      <c r="D1526" s="147"/>
    </row>
    <row r="1527" spans="1:4">
      <c r="A1527" s="152">
        <v>152500</v>
      </c>
      <c r="B1527" s="153">
        <v>70731774.655380696</v>
      </c>
      <c r="C1527" s="153">
        <v>42649955.538979858</v>
      </c>
      <c r="D1527" s="147"/>
    </row>
    <row r="1528" spans="1:4">
      <c r="A1528" s="152">
        <v>152600</v>
      </c>
      <c r="B1528" s="153">
        <v>70734069.790333807</v>
      </c>
      <c r="C1528" s="153">
        <v>42650361.650857888</v>
      </c>
      <c r="D1528" s="147"/>
    </row>
    <row r="1529" spans="1:4">
      <c r="A1529" s="152">
        <v>152700</v>
      </c>
      <c r="B1529" s="153">
        <v>70736362.067693278</v>
      </c>
      <c r="C1529" s="153">
        <v>42650767.23854351</v>
      </c>
      <c r="D1529" s="147"/>
    </row>
    <row r="1530" spans="1:4">
      <c r="A1530" s="152">
        <v>152800</v>
      </c>
      <c r="B1530" s="153">
        <v>70738651.492793426</v>
      </c>
      <c r="C1530" s="153">
        <v>42651172.303050436</v>
      </c>
      <c r="D1530" s="147"/>
    </row>
    <row r="1531" spans="1:4">
      <c r="A1531" s="152">
        <v>152900</v>
      </c>
      <c r="B1531" s="153">
        <v>70740938.070954263</v>
      </c>
      <c r="C1531" s="153">
        <v>42651576.845390894</v>
      </c>
      <c r="D1531" s="147"/>
    </row>
    <row r="1532" spans="1:4">
      <c r="A1532" s="152">
        <v>153000</v>
      </c>
      <c r="B1532" s="153">
        <v>70743221.807483166</v>
      </c>
      <c r="C1532" s="153">
        <v>42651980.866573609</v>
      </c>
      <c r="D1532" s="147"/>
    </row>
    <row r="1533" spans="1:4">
      <c r="A1533" s="152">
        <v>153100</v>
      </c>
      <c r="B1533" s="153">
        <v>70745502.707674116</v>
      </c>
      <c r="C1533" s="153">
        <v>42652384.367604725</v>
      </c>
      <c r="D1533" s="147"/>
    </row>
    <row r="1534" spans="1:4">
      <c r="A1534" s="152">
        <v>153200</v>
      </c>
      <c r="B1534" s="153">
        <v>70747780.776807994</v>
      </c>
      <c r="C1534" s="153">
        <v>42652787.349488676</v>
      </c>
      <c r="D1534" s="147"/>
    </row>
    <row r="1535" spans="1:4">
      <c r="A1535" s="152">
        <v>153300</v>
      </c>
      <c r="B1535" s="153">
        <v>70750056.020152301</v>
      </c>
      <c r="C1535" s="153">
        <v>42653189.813226506</v>
      </c>
      <c r="D1535" s="147"/>
    </row>
    <row r="1536" spans="1:4">
      <c r="A1536" s="152">
        <v>153400</v>
      </c>
      <c r="B1536" s="153">
        <v>70752328.44296208</v>
      </c>
      <c r="C1536" s="153">
        <v>42653591.759816773</v>
      </c>
      <c r="D1536" s="147"/>
    </row>
    <row r="1537" spans="1:4">
      <c r="A1537" s="152">
        <v>153500</v>
      </c>
      <c r="B1537" s="153">
        <v>70754598.050478637</v>
      </c>
      <c r="C1537" s="153">
        <v>42653993.190255739</v>
      </c>
      <c r="D1537" s="147"/>
    </row>
    <row r="1538" spans="1:4">
      <c r="A1538" s="152">
        <v>153600</v>
      </c>
      <c r="B1538" s="153">
        <v>70756864.847930834</v>
      </c>
      <c r="C1538" s="153">
        <v>42654394.105536655</v>
      </c>
      <c r="D1538" s="147"/>
    </row>
    <row r="1539" spans="1:4">
      <c r="A1539" s="152">
        <v>153700</v>
      </c>
      <c r="B1539" s="153">
        <v>70759128.840534717</v>
      </c>
      <c r="C1539" s="153">
        <v>42654794.506651193</v>
      </c>
      <c r="D1539" s="147"/>
    </row>
    <row r="1540" spans="1:4">
      <c r="A1540" s="152">
        <v>153800</v>
      </c>
      <c r="B1540" s="153">
        <v>70761390.033492461</v>
      </c>
      <c r="C1540" s="153">
        <v>42655194.394587234</v>
      </c>
      <c r="D1540" s="147"/>
    </row>
    <row r="1541" spans="1:4">
      <c r="A1541" s="152">
        <v>153900</v>
      </c>
      <c r="B1541" s="153">
        <v>70763648.431994647</v>
      </c>
      <c r="C1541" s="153">
        <v>42655593.77033104</v>
      </c>
      <c r="D1541" s="147"/>
    </row>
    <row r="1542" spans="1:4">
      <c r="A1542" s="152">
        <v>154000</v>
      </c>
      <c r="B1542" s="153">
        <v>70765904.041217938</v>
      </c>
      <c r="C1542" s="153">
        <v>42655992.634865701</v>
      </c>
      <c r="D1542" s="147"/>
    </row>
    <row r="1543" spans="1:4">
      <c r="A1543" s="152">
        <v>154100</v>
      </c>
      <c r="B1543" s="153">
        <v>70768156.866327345</v>
      </c>
      <c r="C1543" s="153">
        <v>42656390.989172511</v>
      </c>
      <c r="D1543" s="147"/>
    </row>
    <row r="1544" spans="1:4">
      <c r="A1544" s="152">
        <v>154200</v>
      </c>
      <c r="B1544" s="153">
        <v>70770406.912473604</v>
      </c>
      <c r="C1544" s="153">
        <v>42656788.834229626</v>
      </c>
      <c r="D1544" s="147"/>
    </row>
    <row r="1545" spans="1:4">
      <c r="A1545" s="152">
        <v>154300</v>
      </c>
      <c r="B1545" s="153">
        <v>70772654.184796482</v>
      </c>
      <c r="C1545" s="153">
        <v>42657186.171013072</v>
      </c>
      <c r="D1545" s="147"/>
    </row>
    <row r="1546" spans="1:4">
      <c r="A1546" s="152">
        <v>154400</v>
      </c>
      <c r="B1546" s="153">
        <v>70774898.688421667</v>
      </c>
      <c r="C1546" s="153">
        <v>42657583.00049632</v>
      </c>
      <c r="D1546" s="147"/>
    </row>
    <row r="1547" spans="1:4">
      <c r="A1547" s="152">
        <v>154500</v>
      </c>
      <c r="B1547" s="153">
        <v>70777140.428463235</v>
      </c>
      <c r="C1547" s="153">
        <v>42657979.323650286</v>
      </c>
      <c r="D1547" s="147"/>
    </row>
    <row r="1548" spans="1:4">
      <c r="A1548" s="152">
        <v>154600</v>
      </c>
      <c r="B1548" s="153">
        <v>70779379.41002211</v>
      </c>
      <c r="C1548" s="153">
        <v>42658375.14144326</v>
      </c>
      <c r="D1548" s="147"/>
    </row>
    <row r="1549" spans="1:4">
      <c r="A1549" s="152">
        <v>154700</v>
      </c>
      <c r="B1549" s="153">
        <v>70781615.638186172</v>
      </c>
      <c r="C1549" s="153">
        <v>42658770.454841264</v>
      </c>
      <c r="D1549" s="147"/>
    </row>
    <row r="1550" spans="1:4">
      <c r="A1550" s="152">
        <v>154800</v>
      </c>
      <c r="B1550" s="153">
        <v>70783849.11803247</v>
      </c>
      <c r="C1550" s="153">
        <v>42659165.264807783</v>
      </c>
      <c r="D1550" s="147"/>
    </row>
    <row r="1551" spans="1:4">
      <c r="A1551" s="152">
        <v>154900</v>
      </c>
      <c r="B1551" s="153">
        <v>70786079.854623675</v>
      </c>
      <c r="C1551" s="153">
        <v>42659559.572303966</v>
      </c>
      <c r="D1551" s="147"/>
    </row>
    <row r="1552" spans="1:4">
      <c r="A1552" s="152">
        <v>155000</v>
      </c>
      <c r="B1552" s="153">
        <v>70788307.853011429</v>
      </c>
      <c r="C1552" s="153">
        <v>42659953.378288381</v>
      </c>
      <c r="D1552" s="147"/>
    </row>
    <row r="1553" spans="1:4">
      <c r="A1553" s="152">
        <v>155100</v>
      </c>
      <c r="B1553" s="153">
        <v>70790533.118233934</v>
      </c>
      <c r="C1553" s="153">
        <v>42660346.683717288</v>
      </c>
      <c r="D1553" s="147"/>
    </row>
    <row r="1554" spans="1:4">
      <c r="A1554" s="152">
        <v>155200</v>
      </c>
      <c r="B1554" s="153">
        <v>70792755.655317917</v>
      </c>
      <c r="C1554" s="153">
        <v>42660739.489544563</v>
      </c>
      <c r="D1554" s="147"/>
    </row>
    <row r="1555" spans="1:4">
      <c r="A1555" s="152">
        <v>155300</v>
      </c>
      <c r="B1555" s="153">
        <v>70794975.469277352</v>
      </c>
      <c r="C1555" s="153">
        <v>42661131.796721257</v>
      </c>
      <c r="D1555" s="147"/>
    </row>
    <row r="1556" spans="1:4">
      <c r="A1556" s="152">
        <v>155400</v>
      </c>
      <c r="B1556" s="153">
        <v>70797192.565113619</v>
      </c>
      <c r="C1556" s="153">
        <v>42661523.606196471</v>
      </c>
      <c r="D1556" s="147"/>
    </row>
    <row r="1557" spans="1:4">
      <c r="A1557" s="152">
        <v>155500</v>
      </c>
      <c r="B1557" s="153">
        <v>70799406.947816625</v>
      </c>
      <c r="C1557" s="153">
        <v>42661914.918916456</v>
      </c>
      <c r="D1557" s="147"/>
    </row>
    <row r="1558" spans="1:4">
      <c r="A1558" s="152">
        <v>155600</v>
      </c>
      <c r="B1558" s="153">
        <v>70801618.622363374</v>
      </c>
      <c r="C1558" s="153">
        <v>42662305.735825904</v>
      </c>
      <c r="D1558" s="147"/>
    </row>
    <row r="1559" spans="1:4">
      <c r="A1559" s="152">
        <v>155700</v>
      </c>
      <c r="B1559" s="153">
        <v>70803827.593719289</v>
      </c>
      <c r="C1559" s="153">
        <v>42662696.05786588</v>
      </c>
      <c r="D1559" s="147"/>
    </row>
    <row r="1560" spans="1:4">
      <c r="A1560" s="152">
        <v>155800</v>
      </c>
      <c r="B1560" s="153">
        <v>70806033.866836995</v>
      </c>
      <c r="C1560" s="153">
        <v>42663085.885976173</v>
      </c>
      <c r="D1560" s="147"/>
    </row>
    <row r="1561" spans="1:4">
      <c r="A1561" s="152">
        <v>155900</v>
      </c>
      <c r="B1561" s="153">
        <v>70808237.446657717</v>
      </c>
      <c r="C1561" s="153">
        <v>42663475.22109355</v>
      </c>
      <c r="D1561" s="147"/>
    </row>
    <row r="1562" spans="1:4">
      <c r="A1562" s="152">
        <v>156000</v>
      </c>
      <c r="B1562" s="153">
        <v>70810438.338110134</v>
      </c>
      <c r="C1562" s="153">
        <v>42663864.064152814</v>
      </c>
      <c r="D1562" s="147"/>
    </row>
    <row r="1563" spans="1:4">
      <c r="A1563" s="152">
        <v>156100</v>
      </c>
      <c r="B1563" s="153">
        <v>70812636.546111196</v>
      </c>
      <c r="C1563" s="153">
        <v>42664252.416085616</v>
      </c>
      <c r="D1563" s="147"/>
    </row>
    <row r="1564" spans="1:4">
      <c r="A1564" s="152">
        <v>156200</v>
      </c>
      <c r="B1564" s="153">
        <v>70814832.075565487</v>
      </c>
      <c r="C1564" s="153">
        <v>42664640.277822852</v>
      </c>
      <c r="D1564" s="147"/>
    </row>
    <row r="1565" spans="1:4">
      <c r="A1565" s="152">
        <v>156300</v>
      </c>
      <c r="B1565" s="153">
        <v>70817024.931366041</v>
      </c>
      <c r="C1565" s="153">
        <v>42665027.650291003</v>
      </c>
      <c r="D1565" s="147"/>
    </row>
    <row r="1566" spans="1:4">
      <c r="A1566" s="152">
        <v>156400</v>
      </c>
      <c r="B1566" s="153">
        <v>70819215.11839366</v>
      </c>
      <c r="C1566" s="153">
        <v>42665414.534416065</v>
      </c>
      <c r="D1566" s="147"/>
    </row>
    <row r="1567" spans="1:4">
      <c r="A1567" s="152">
        <v>156500</v>
      </c>
      <c r="B1567" s="153">
        <v>70821402.64151755</v>
      </c>
      <c r="C1567" s="153">
        <v>42665800.931120396</v>
      </c>
      <c r="D1567" s="147"/>
    </row>
    <row r="1568" spans="1:4">
      <c r="A1568" s="152">
        <v>156600</v>
      </c>
      <c r="B1568" s="153">
        <v>70823587.505595163</v>
      </c>
      <c r="C1568" s="153">
        <v>42666186.841324702</v>
      </c>
      <c r="D1568" s="147"/>
    </row>
    <row r="1569" spans="1:4">
      <c r="A1569" s="152">
        <v>156700</v>
      </c>
      <c r="B1569" s="153">
        <v>70825769.715471819</v>
      </c>
      <c r="C1569" s="153">
        <v>42666572.265947334</v>
      </c>
      <c r="D1569" s="147"/>
    </row>
    <row r="1570" spans="1:4">
      <c r="A1570" s="152">
        <v>156800</v>
      </c>
      <c r="B1570" s="153">
        <v>70827949.275981098</v>
      </c>
      <c r="C1570" s="153">
        <v>42666957.205904216</v>
      </c>
      <c r="D1570" s="147"/>
    </row>
    <row r="1571" spans="1:4">
      <c r="A1571" s="152">
        <v>156900</v>
      </c>
      <c r="B1571" s="153">
        <v>70830126.191945195</v>
      </c>
      <c r="C1571" s="153">
        <v>42667341.662108593</v>
      </c>
      <c r="D1571" s="147"/>
    </row>
    <row r="1572" spans="1:4">
      <c r="A1572" s="152">
        <v>157000</v>
      </c>
      <c r="B1572" s="153">
        <v>70832300.46817404</v>
      </c>
      <c r="C1572" s="153">
        <v>42667725.635472365</v>
      </c>
      <c r="D1572" s="147"/>
    </row>
    <row r="1573" spans="1:4">
      <c r="A1573" s="152">
        <v>157100</v>
      </c>
      <c r="B1573" s="153">
        <v>70834472.109466702</v>
      </c>
      <c r="C1573" s="153">
        <v>42668109.126903906</v>
      </c>
      <c r="D1573" s="147"/>
    </row>
    <row r="1574" spans="1:4">
      <c r="A1574" s="152">
        <v>157200</v>
      </c>
      <c r="B1574" s="153">
        <v>70836641.120609596</v>
      </c>
      <c r="C1574" s="153">
        <v>42668492.137310602</v>
      </c>
      <c r="D1574" s="147"/>
    </row>
    <row r="1575" spans="1:4">
      <c r="A1575" s="152">
        <v>157300</v>
      </c>
      <c r="B1575" s="153">
        <v>70838807.506378427</v>
      </c>
      <c r="C1575" s="153">
        <v>42668874.667596608</v>
      </c>
      <c r="D1575" s="147"/>
    </row>
    <row r="1576" spans="1:4">
      <c r="A1576" s="152">
        <v>157400</v>
      </c>
      <c r="B1576" s="153">
        <v>70840971.271536991</v>
      </c>
      <c r="C1576" s="153">
        <v>42669256.718663849</v>
      </c>
      <c r="D1576" s="147"/>
    </row>
    <row r="1577" spans="1:4">
      <c r="A1577" s="152">
        <v>157500</v>
      </c>
      <c r="B1577" s="153">
        <v>70843132.420837566</v>
      </c>
      <c r="C1577" s="153">
        <v>42669638.291413128</v>
      </c>
      <c r="D1577" s="147"/>
    </row>
    <row r="1578" spans="1:4">
      <c r="A1578" s="152">
        <v>157600</v>
      </c>
      <c r="B1578" s="153">
        <v>70845290.95902124</v>
      </c>
      <c r="C1578" s="153">
        <v>42670019.386741392</v>
      </c>
      <c r="D1578" s="147"/>
    </row>
    <row r="1579" spans="1:4">
      <c r="A1579" s="152">
        <v>157700</v>
      </c>
      <c r="B1579" s="153">
        <v>70847446.890816867</v>
      </c>
      <c r="C1579" s="153">
        <v>42670400.005544357</v>
      </c>
      <c r="D1579" s="147"/>
    </row>
    <row r="1580" spans="1:4">
      <c r="A1580" s="152">
        <v>157800</v>
      </c>
      <c r="B1580" s="153">
        <v>70849600.220943153</v>
      </c>
      <c r="C1580" s="153">
        <v>42670780.148715138</v>
      </c>
      <c r="D1580" s="147"/>
    </row>
    <row r="1581" spans="1:4">
      <c r="A1581" s="152">
        <v>157900</v>
      </c>
      <c r="B1581" s="153">
        <v>70851750.954106018</v>
      </c>
      <c r="C1581" s="153">
        <v>42671159.81714467</v>
      </c>
      <c r="D1581" s="147"/>
    </row>
    <row r="1582" spans="1:4">
      <c r="A1582" s="152">
        <v>158000</v>
      </c>
      <c r="B1582" s="153">
        <v>70853899.095000729</v>
      </c>
      <c r="C1582" s="153">
        <v>42671539.011722043</v>
      </c>
      <c r="D1582" s="147"/>
    </row>
    <row r="1583" spans="1:4">
      <c r="A1583" s="152">
        <v>158100</v>
      </c>
      <c r="B1583" s="153">
        <v>70856044.648311645</v>
      </c>
      <c r="C1583" s="153">
        <v>42671917.733333588</v>
      </c>
      <c r="D1583" s="147"/>
    </row>
    <row r="1584" spans="1:4">
      <c r="A1584" s="152">
        <v>158200</v>
      </c>
      <c r="B1584" s="153">
        <v>70858187.618710831</v>
      </c>
      <c r="C1584" s="153">
        <v>42672295.982863598</v>
      </c>
      <c r="D1584" s="147"/>
    </row>
    <row r="1585" spans="1:4">
      <c r="A1585" s="152">
        <v>158300</v>
      </c>
      <c r="B1585" s="153">
        <v>70860328.010860443</v>
      </c>
      <c r="C1585" s="153">
        <v>42672673.761194609</v>
      </c>
      <c r="D1585" s="147"/>
    </row>
    <row r="1586" spans="1:4">
      <c r="A1586" s="152">
        <v>158400</v>
      </c>
      <c r="B1586" s="153">
        <v>70862465.829409912</v>
      </c>
      <c r="C1586" s="153">
        <v>42673051.069205895</v>
      </c>
      <c r="D1586" s="147"/>
    </row>
    <row r="1587" spans="1:4">
      <c r="A1587" s="152">
        <v>158500</v>
      </c>
      <c r="B1587" s="153">
        <v>70864601.078998789</v>
      </c>
      <c r="C1587" s="153">
        <v>42673427.907775395</v>
      </c>
      <c r="D1587" s="147"/>
    </row>
    <row r="1588" spans="1:4">
      <c r="A1588" s="152">
        <v>158600</v>
      </c>
      <c r="B1588" s="153">
        <v>70866733.76425457</v>
      </c>
      <c r="C1588" s="153">
        <v>42673804.277779169</v>
      </c>
      <c r="D1588" s="147"/>
    </row>
    <row r="1589" spans="1:4">
      <c r="A1589" s="152">
        <v>158700</v>
      </c>
      <c r="B1589" s="153">
        <v>70868863.889794484</v>
      </c>
      <c r="C1589" s="153">
        <v>42674180.180090144</v>
      </c>
      <c r="D1589" s="147"/>
    </row>
    <row r="1590" spans="1:4">
      <c r="A1590" s="152">
        <v>158800</v>
      </c>
      <c r="B1590" s="153">
        <v>70870991.460223719</v>
      </c>
      <c r="C1590" s="153">
        <v>42674555.615579598</v>
      </c>
      <c r="D1590" s="147"/>
    </row>
    <row r="1591" spans="1:4">
      <c r="A1591" s="152">
        <v>158900</v>
      </c>
      <c r="B1591" s="153">
        <v>70873116.480136976</v>
      </c>
      <c r="C1591" s="153">
        <v>42674930.585116632</v>
      </c>
      <c r="D1591" s="147"/>
    </row>
    <row r="1592" spans="1:4">
      <c r="A1592" s="152">
        <v>159000</v>
      </c>
      <c r="B1592" s="153">
        <v>70875238.954118103</v>
      </c>
      <c r="C1592" s="153">
        <v>42675305.089568011</v>
      </c>
      <c r="D1592" s="147"/>
    </row>
    <row r="1593" spans="1:4">
      <c r="A1593" s="152">
        <v>159100</v>
      </c>
      <c r="B1593" s="153">
        <v>70877358.88673979</v>
      </c>
      <c r="C1593" s="153">
        <v>42675679.129798949</v>
      </c>
      <c r="D1593" s="147"/>
    </row>
    <row r="1594" spans="1:4">
      <c r="A1594" s="152">
        <v>159200</v>
      </c>
      <c r="B1594" s="153">
        <v>70879476.282563448</v>
      </c>
      <c r="C1594" s="153">
        <v>42676052.706671491</v>
      </c>
      <c r="D1594" s="147"/>
    </row>
    <row r="1595" spans="1:4">
      <c r="A1595" s="152">
        <v>159300</v>
      </c>
      <c r="B1595" s="153">
        <v>70881591.14613995</v>
      </c>
      <c r="C1595" s="153">
        <v>42676425.821046434</v>
      </c>
      <c r="D1595" s="147"/>
    </row>
    <row r="1596" spans="1:4">
      <c r="A1596" s="152">
        <v>159400</v>
      </c>
      <c r="B1596" s="153">
        <v>70883703.482009545</v>
      </c>
      <c r="C1596" s="153">
        <v>42676798.473781928</v>
      </c>
      <c r="D1596" s="147"/>
    </row>
    <row r="1597" spans="1:4">
      <c r="A1597" s="152">
        <v>159500</v>
      </c>
      <c r="B1597" s="153">
        <v>70885813.294700712</v>
      </c>
      <c r="C1597" s="153">
        <v>42677170.665734373</v>
      </c>
      <c r="D1597" s="147"/>
    </row>
    <row r="1598" spans="1:4">
      <c r="A1598" s="152">
        <v>159600</v>
      </c>
      <c r="B1598" s="153">
        <v>70887920.588732436</v>
      </c>
      <c r="C1598" s="153">
        <v>42677542.397757977</v>
      </c>
      <c r="D1598" s="147"/>
    </row>
    <row r="1599" spans="1:4">
      <c r="A1599" s="152">
        <v>159700</v>
      </c>
      <c r="B1599" s="153">
        <v>70890025.368611366</v>
      </c>
      <c r="C1599" s="153">
        <v>42677913.670704447</v>
      </c>
      <c r="D1599" s="147"/>
    </row>
    <row r="1600" spans="1:4">
      <c r="A1600" s="152">
        <v>159800</v>
      </c>
      <c r="B1600" s="153">
        <v>70892127.638834968</v>
      </c>
      <c r="C1600" s="153">
        <v>42678284.485423706</v>
      </c>
      <c r="D1600" s="147"/>
    </row>
    <row r="1601" spans="1:4">
      <c r="A1601" s="152">
        <v>159900</v>
      </c>
      <c r="B1601" s="153">
        <v>70894227.403888628</v>
      </c>
      <c r="C1601" s="153">
        <v>42678654.842763811</v>
      </c>
      <c r="D1601" s="147"/>
    </row>
    <row r="1602" spans="1:4">
      <c r="A1602" s="152">
        <v>160000</v>
      </c>
      <c r="B1602" s="153">
        <v>70896324.668248206</v>
      </c>
      <c r="C1602" s="153">
        <v>42679024.743570097</v>
      </c>
      <c r="D1602" s="147"/>
    </row>
    <row r="1603" spans="1:4">
      <c r="A1603" s="152">
        <v>160100</v>
      </c>
      <c r="B1603" s="153">
        <v>70898419.436377808</v>
      </c>
      <c r="C1603" s="153">
        <v>42679394.188686416</v>
      </c>
      <c r="D1603" s="147"/>
    </row>
    <row r="1604" spans="1:4">
      <c r="A1604" s="152">
        <v>160200</v>
      </c>
      <c r="B1604" s="153">
        <v>70900511.712731972</v>
      </c>
      <c r="C1604" s="153">
        <v>42679763.178954571</v>
      </c>
      <c r="D1604" s="147"/>
    </row>
    <row r="1605" spans="1:4">
      <c r="A1605" s="152">
        <v>160300</v>
      </c>
      <c r="B1605" s="153">
        <v>70902601.501754135</v>
      </c>
      <c r="C1605" s="153">
        <v>42680131.715213619</v>
      </c>
      <c r="D1605" s="147"/>
    </row>
    <row r="1606" spans="1:4">
      <c r="A1606" s="152">
        <v>160400</v>
      </c>
      <c r="B1606" s="153">
        <v>70904688.807876647</v>
      </c>
      <c r="C1606" s="153">
        <v>42680499.798300855</v>
      </c>
      <c r="D1606" s="147"/>
    </row>
    <row r="1607" spans="1:4">
      <c r="A1607" s="152">
        <v>160500</v>
      </c>
      <c r="B1607" s="153">
        <v>70906773.63552244</v>
      </c>
      <c r="C1607" s="153">
        <v>42680867.429052114</v>
      </c>
      <c r="D1607" s="147"/>
    </row>
    <row r="1608" spans="1:4">
      <c r="A1608" s="152">
        <v>160600</v>
      </c>
      <c r="B1608" s="153">
        <v>70908855.989103034</v>
      </c>
      <c r="C1608" s="153">
        <v>42681234.60830038</v>
      </c>
      <c r="D1608" s="147"/>
    </row>
    <row r="1609" spans="1:4">
      <c r="A1609" s="152">
        <v>160700</v>
      </c>
      <c r="B1609" s="153">
        <v>70910935.873020127</v>
      </c>
      <c r="C1609" s="153">
        <v>42681601.336876981</v>
      </c>
      <c r="D1609" s="147"/>
    </row>
    <row r="1610" spans="1:4">
      <c r="A1610" s="152">
        <v>160800</v>
      </c>
      <c r="B1610" s="153">
        <v>70913013.291664273</v>
      </c>
      <c r="C1610" s="153">
        <v>42681967.615611099</v>
      </c>
      <c r="D1610" s="147"/>
    </row>
    <row r="1611" spans="1:4">
      <c r="A1611" s="152">
        <v>160900</v>
      </c>
      <c r="B1611" s="153">
        <v>70915088.249416336</v>
      </c>
      <c r="C1611" s="153">
        <v>42682333.445330121</v>
      </c>
      <c r="D1611" s="147"/>
    </row>
    <row r="1612" spans="1:4">
      <c r="A1612" s="152">
        <v>161000</v>
      </c>
      <c r="B1612" s="153">
        <v>70917160.750646591</v>
      </c>
      <c r="C1612" s="153">
        <v>42682698.82685893</v>
      </c>
      <c r="D1612" s="147"/>
    </row>
    <row r="1613" spans="1:4">
      <c r="A1613" s="152">
        <v>161100</v>
      </c>
      <c r="B1613" s="153">
        <v>70919230.799714565</v>
      </c>
      <c r="C1613" s="153">
        <v>42683063.761020817</v>
      </c>
      <c r="D1613" s="147"/>
    </row>
    <row r="1614" spans="1:4">
      <c r="A1614" s="152">
        <v>161200</v>
      </c>
      <c r="B1614" s="153">
        <v>70921298.400970057</v>
      </c>
      <c r="C1614" s="153">
        <v>42683428.248636842</v>
      </c>
      <c r="D1614" s="147"/>
    </row>
    <row r="1615" spans="1:4">
      <c r="A1615" s="152">
        <v>161300</v>
      </c>
      <c r="B1615" s="153">
        <v>70923363.558752075</v>
      </c>
      <c r="C1615" s="153">
        <v>42683792.29052607</v>
      </c>
      <c r="D1615" s="147"/>
    </row>
    <row r="1616" spans="1:4">
      <c r="A1616" s="152">
        <v>161400</v>
      </c>
      <c r="B1616" s="153">
        <v>70925426.277389616</v>
      </c>
      <c r="C1616" s="153">
        <v>42684155.887505457</v>
      </c>
      <c r="D1616" s="147"/>
    </row>
    <row r="1617" spans="1:4">
      <c r="A1617" s="152">
        <v>161500</v>
      </c>
      <c r="B1617" s="153">
        <v>70927486.561202049</v>
      </c>
      <c r="C1617" s="153">
        <v>42684519.040390655</v>
      </c>
      <c r="D1617" s="147"/>
    </row>
    <row r="1618" spans="1:4">
      <c r="A1618" s="152">
        <v>161600</v>
      </c>
      <c r="B1618" s="153">
        <v>70929544.414497033</v>
      </c>
      <c r="C1618" s="153">
        <v>42684881.749994397</v>
      </c>
      <c r="D1618" s="147"/>
    </row>
    <row r="1619" spans="1:4">
      <c r="A1619" s="152">
        <v>161700</v>
      </c>
      <c r="B1619" s="153">
        <v>70931599.841573715</v>
      </c>
      <c r="C1619" s="153">
        <v>42685244.017128035</v>
      </c>
      <c r="D1619" s="147"/>
    </row>
    <row r="1620" spans="1:4">
      <c r="A1620" s="152">
        <v>161800</v>
      </c>
      <c r="B1620" s="153">
        <v>70933652.846720234</v>
      </c>
      <c r="C1620" s="153">
        <v>42685605.842600174</v>
      </c>
      <c r="D1620" s="147"/>
    </row>
    <row r="1621" spans="1:4">
      <c r="A1621" s="152">
        <v>161900</v>
      </c>
      <c r="B1621" s="153">
        <v>70935703.434214488</v>
      </c>
      <c r="C1621" s="153">
        <v>42685967.227218658</v>
      </c>
      <c r="D1621" s="147"/>
    </row>
    <row r="1622" spans="1:4">
      <c r="A1622" s="152">
        <v>162000</v>
      </c>
      <c r="B1622" s="153">
        <v>70937751.608325109</v>
      </c>
      <c r="C1622" s="153">
        <v>42686328.171788566</v>
      </c>
      <c r="D1622" s="147"/>
    </row>
    <row r="1623" spans="1:4">
      <c r="A1623" s="152">
        <v>162100</v>
      </c>
      <c r="B1623" s="153">
        <v>70939797.373309553</v>
      </c>
      <c r="C1623" s="153">
        <v>42686688.677112944</v>
      </c>
      <c r="D1623" s="147"/>
    </row>
    <row r="1624" spans="1:4">
      <c r="A1624" s="152">
        <v>162200</v>
      </c>
      <c r="B1624" s="153">
        <v>70941840.733416378</v>
      </c>
      <c r="C1624" s="153">
        <v>42687048.743993253</v>
      </c>
      <c r="D1624" s="147"/>
    </row>
    <row r="1625" spans="1:4">
      <c r="A1625" s="152">
        <v>162300</v>
      </c>
      <c r="B1625" s="153">
        <v>70943881.692883655</v>
      </c>
      <c r="C1625" s="153">
        <v>42687408.37322861</v>
      </c>
      <c r="D1625" s="147"/>
    </row>
    <row r="1626" spans="1:4">
      <c r="A1626" s="152">
        <v>162400</v>
      </c>
      <c r="B1626" s="153">
        <v>70945920.255939275</v>
      </c>
      <c r="C1626" s="153">
        <v>42687767.565616861</v>
      </c>
      <c r="D1626" s="147"/>
    </row>
    <row r="1627" spans="1:4">
      <c r="A1627" s="152">
        <v>162500</v>
      </c>
      <c r="B1627" s="153">
        <v>70947956.426801741</v>
      </c>
      <c r="C1627" s="153">
        <v>42688126.321953401</v>
      </c>
      <c r="D1627" s="147"/>
    </row>
    <row r="1628" spans="1:4">
      <c r="A1628" s="152">
        <v>162600</v>
      </c>
      <c r="B1628" s="153">
        <v>70949990.209678888</v>
      </c>
      <c r="C1628" s="153">
        <v>42688484.643031493</v>
      </c>
      <c r="D1628" s="147"/>
    </row>
    <row r="1629" spans="1:4">
      <c r="A1629" s="152">
        <v>162700</v>
      </c>
      <c r="B1629" s="153">
        <v>70952021.608769819</v>
      </c>
      <c r="C1629" s="153">
        <v>42688842.529642791</v>
      </c>
      <c r="D1629" s="147"/>
    </row>
    <row r="1630" spans="1:4">
      <c r="A1630" s="152">
        <v>162800</v>
      </c>
      <c r="B1630" s="153">
        <v>70954050.628262803</v>
      </c>
      <c r="C1630" s="153">
        <v>42689199.982577421</v>
      </c>
      <c r="D1630" s="147"/>
    </row>
    <row r="1631" spans="1:4">
      <c r="A1631" s="152">
        <v>162900</v>
      </c>
      <c r="B1631" s="153">
        <v>70956077.272336572</v>
      </c>
      <c r="C1631" s="153">
        <v>42689557.002622649</v>
      </c>
      <c r="D1631" s="147"/>
    </row>
    <row r="1632" spans="1:4">
      <c r="A1632" s="152">
        <v>163000</v>
      </c>
      <c r="B1632" s="153">
        <v>70958101.5451601</v>
      </c>
      <c r="C1632" s="153">
        <v>42689913.590564974</v>
      </c>
      <c r="D1632" s="147"/>
    </row>
    <row r="1633" spans="1:4">
      <c r="A1633" s="152">
        <v>163100</v>
      </c>
      <c r="B1633" s="153">
        <v>70960123.450892955</v>
      </c>
      <c r="C1633" s="153">
        <v>42690269.747187935</v>
      </c>
      <c r="D1633" s="147"/>
    </row>
    <row r="1634" spans="1:4">
      <c r="A1634" s="152">
        <v>163200</v>
      </c>
      <c r="B1634" s="153">
        <v>70962142.993684798</v>
      </c>
      <c r="C1634" s="153">
        <v>42690625.473273538</v>
      </c>
      <c r="D1634" s="147"/>
    </row>
    <row r="1635" spans="1:4">
      <c r="A1635" s="152">
        <v>163300</v>
      </c>
      <c r="B1635" s="153">
        <v>70964160.177674949</v>
      </c>
      <c r="C1635" s="153">
        <v>42690980.769602478</v>
      </c>
      <c r="D1635" s="147"/>
    </row>
    <row r="1636" spans="1:4">
      <c r="A1636" s="152">
        <v>163400</v>
      </c>
      <c r="B1636" s="153">
        <v>70966175.006994098</v>
      </c>
      <c r="C1636" s="153">
        <v>42691335.636952534</v>
      </c>
      <c r="D1636" s="147"/>
    </row>
    <row r="1637" spans="1:4">
      <c r="A1637" s="152">
        <v>163500</v>
      </c>
      <c r="B1637" s="153">
        <v>70968187.485762447</v>
      </c>
      <c r="C1637" s="153">
        <v>42691690.07610061</v>
      </c>
      <c r="D1637" s="147"/>
    </row>
    <row r="1638" spans="1:4">
      <c r="A1638" s="152">
        <v>163600</v>
      </c>
      <c r="B1638" s="153">
        <v>70970197.618091181</v>
      </c>
      <c r="C1638" s="153">
        <v>42692044.087820865</v>
      </c>
      <c r="D1638" s="147"/>
    </row>
    <row r="1639" spans="1:4">
      <c r="A1639" s="152">
        <v>163700</v>
      </c>
      <c r="B1639" s="153">
        <v>70972205.408081561</v>
      </c>
      <c r="C1639" s="153">
        <v>42692397.672886275</v>
      </c>
      <c r="D1639" s="147"/>
    </row>
    <row r="1640" spans="1:4">
      <c r="A1640" s="152">
        <v>163800</v>
      </c>
      <c r="B1640" s="153">
        <v>70974210.859825477</v>
      </c>
      <c r="C1640" s="153">
        <v>42692750.832067654</v>
      </c>
      <c r="D1640" s="147"/>
    </row>
    <row r="1641" spans="1:4">
      <c r="A1641" s="152">
        <v>163900</v>
      </c>
      <c r="B1641" s="153">
        <v>70976213.97740528</v>
      </c>
      <c r="C1641" s="153">
        <v>42693103.566133991</v>
      </c>
      <c r="D1641" s="147"/>
    </row>
    <row r="1642" spans="1:4">
      <c r="A1642" s="152">
        <v>164000</v>
      </c>
      <c r="B1642" s="153">
        <v>70978214.764893889</v>
      </c>
      <c r="C1642" s="153">
        <v>42693455.875852175</v>
      </c>
      <c r="D1642" s="147"/>
    </row>
    <row r="1643" spans="1:4">
      <c r="A1643" s="152">
        <v>164100</v>
      </c>
      <c r="B1643" s="153">
        <v>70980213.226354033</v>
      </c>
      <c r="C1643" s="153">
        <v>42693807.761987858</v>
      </c>
      <c r="D1643" s="147"/>
    </row>
    <row r="1644" spans="1:4">
      <c r="A1644" s="152">
        <v>164200</v>
      </c>
      <c r="B1644" s="153">
        <v>70982209.365840048</v>
      </c>
      <c r="C1644" s="153">
        <v>42694159.22530432</v>
      </c>
      <c r="D1644" s="147"/>
    </row>
    <row r="1645" spans="1:4">
      <c r="A1645" s="152">
        <v>164300</v>
      </c>
      <c r="B1645" s="153">
        <v>70984203.187396392</v>
      </c>
      <c r="C1645" s="153">
        <v>42694510.266563095</v>
      </c>
      <c r="D1645" s="147"/>
    </row>
    <row r="1646" spans="1:4">
      <c r="A1646" s="152">
        <v>164400</v>
      </c>
      <c r="B1646" s="153">
        <v>70986194.695058092</v>
      </c>
      <c r="C1646" s="153">
        <v>42694860.886524245</v>
      </c>
      <c r="D1646" s="147"/>
    </row>
    <row r="1647" spans="1:4">
      <c r="A1647" s="152">
        <v>164500</v>
      </c>
      <c r="B1647" s="153">
        <v>70988183.892850906</v>
      </c>
      <c r="C1647" s="153">
        <v>42695211.085945368</v>
      </c>
      <c r="D1647" s="147"/>
    </row>
    <row r="1648" spans="1:4">
      <c r="A1648" s="152">
        <v>164600</v>
      </c>
      <c r="B1648" s="153">
        <v>70990170.784790963</v>
      </c>
      <c r="C1648" s="153">
        <v>42695560.865582898</v>
      </c>
      <c r="D1648" s="147"/>
    </row>
    <row r="1649" spans="1:4">
      <c r="A1649" s="152">
        <v>164700</v>
      </c>
      <c r="B1649" s="153">
        <v>70992155.374885634</v>
      </c>
      <c r="C1649" s="153">
        <v>42695910.22619123</v>
      </c>
      <c r="D1649" s="147"/>
    </row>
    <row r="1650" spans="1:4">
      <c r="A1650" s="152">
        <v>164800</v>
      </c>
      <c r="B1650" s="153">
        <v>70994137.667132616</v>
      </c>
      <c r="C1650" s="153">
        <v>42696259.168522678</v>
      </c>
      <c r="D1650" s="147"/>
    </row>
    <row r="1651" spans="1:4">
      <c r="A1651" s="152">
        <v>164900</v>
      </c>
      <c r="B1651" s="153">
        <v>70996117.665520594</v>
      </c>
      <c r="C1651" s="153">
        <v>42696607.693328016</v>
      </c>
      <c r="D1651" s="147"/>
    </row>
    <row r="1652" spans="1:4">
      <c r="A1652" s="152">
        <v>165000</v>
      </c>
      <c r="B1652" s="153">
        <v>70998095.374028683</v>
      </c>
      <c r="C1652" s="153">
        <v>42696955.801356316</v>
      </c>
      <c r="D1652" s="147"/>
    </row>
    <row r="1653" spans="1:4">
      <c r="A1653" s="152">
        <v>165100</v>
      </c>
      <c r="B1653" s="153">
        <v>71000070.79662703</v>
      </c>
      <c r="C1653" s="153">
        <v>42697303.493354425</v>
      </c>
      <c r="D1653" s="147"/>
    </row>
    <row r="1654" spans="1:4">
      <c r="A1654" s="152">
        <v>165200</v>
      </c>
      <c r="B1654" s="153">
        <v>71002043.937276483</v>
      </c>
      <c r="C1654" s="153">
        <v>42697650.770068124</v>
      </c>
      <c r="D1654" s="147"/>
    </row>
    <row r="1655" spans="1:4">
      <c r="A1655" s="152">
        <v>165300</v>
      </c>
      <c r="B1655" s="153">
        <v>71004014.799928874</v>
      </c>
      <c r="C1655" s="153">
        <v>42697997.632240511</v>
      </c>
      <c r="D1655" s="147"/>
    </row>
    <row r="1656" spans="1:4">
      <c r="A1656" s="152">
        <v>165400</v>
      </c>
      <c r="B1656" s="153">
        <v>71005983.388527215</v>
      </c>
      <c r="C1656" s="153">
        <v>42698344.080613852</v>
      </c>
      <c r="D1656" s="147"/>
    </row>
    <row r="1657" spans="1:4">
      <c r="A1657" s="152">
        <v>165500</v>
      </c>
      <c r="B1657" s="153">
        <v>71007949.707004845</v>
      </c>
      <c r="C1657" s="153">
        <v>42698690.115928009</v>
      </c>
      <c r="D1657" s="147"/>
    </row>
    <row r="1658" spans="1:4">
      <c r="A1658" s="152">
        <v>165600</v>
      </c>
      <c r="B1658" s="153">
        <v>71009913.759286374</v>
      </c>
      <c r="C1658" s="153">
        <v>42699035.738921143</v>
      </c>
      <c r="D1658" s="147"/>
    </row>
    <row r="1659" spans="1:4">
      <c r="A1659" s="152">
        <v>165700</v>
      </c>
      <c r="B1659" s="153">
        <v>71011875.549287006</v>
      </c>
      <c r="C1659" s="153">
        <v>42699380.950329907</v>
      </c>
      <c r="D1659" s="147"/>
    </row>
    <row r="1660" spans="1:4">
      <c r="A1660" s="152">
        <v>165800</v>
      </c>
      <c r="B1660" s="153">
        <v>71013835.08091338</v>
      </c>
      <c r="C1660" s="153">
        <v>42699725.750888988</v>
      </c>
      <c r="D1660" s="147"/>
    </row>
    <row r="1661" spans="1:4">
      <c r="A1661" s="152">
        <v>165900</v>
      </c>
      <c r="B1661" s="153">
        <v>71015792.358063161</v>
      </c>
      <c r="C1661" s="153">
        <v>42700070.141331732</v>
      </c>
      <c r="D1661" s="147"/>
    </row>
    <row r="1662" spans="1:4">
      <c r="A1662" s="152">
        <v>166000</v>
      </c>
      <c r="B1662" s="153">
        <v>71017747.384624586</v>
      </c>
      <c r="C1662" s="153">
        <v>42700414.122388639</v>
      </c>
      <c r="D1662" s="147"/>
    </row>
    <row r="1663" spans="1:4">
      <c r="A1663" s="152">
        <v>166100</v>
      </c>
      <c r="B1663" s="153">
        <v>71019700.16447711</v>
      </c>
      <c r="C1663" s="153">
        <v>42700757.694789991</v>
      </c>
      <c r="D1663" s="147"/>
    </row>
    <row r="1664" spans="1:4">
      <c r="A1664" s="152">
        <v>166200</v>
      </c>
      <c r="B1664" s="153">
        <v>71021650.701491803</v>
      </c>
      <c r="C1664" s="153">
        <v>42701100.859263346</v>
      </c>
      <c r="D1664" s="147"/>
    </row>
    <row r="1665" spans="1:4">
      <c r="A1665" s="152">
        <v>166300</v>
      </c>
      <c r="B1665" s="153">
        <v>71023598.999530256</v>
      </c>
      <c r="C1665" s="153">
        <v>42701443.616534904</v>
      </c>
      <c r="D1665" s="147"/>
    </row>
    <row r="1666" spans="1:4">
      <c r="A1666" s="152">
        <v>166400</v>
      </c>
      <c r="B1666" s="153">
        <v>71025545.062445492</v>
      </c>
      <c r="C1666" s="153">
        <v>42701785.967328593</v>
      </c>
      <c r="D1666" s="147"/>
    </row>
    <row r="1667" spans="1:4">
      <c r="A1667" s="152">
        <v>166500</v>
      </c>
      <c r="B1667" s="153">
        <v>71027488.894081131</v>
      </c>
      <c r="C1667" s="153">
        <v>42702127.912367463</v>
      </c>
      <c r="D1667" s="147"/>
    </row>
    <row r="1668" spans="1:4">
      <c r="A1668" s="152">
        <v>166600</v>
      </c>
      <c r="B1668" s="153">
        <v>71029430.498273134</v>
      </c>
      <c r="C1668" s="153">
        <v>42702469.452372223</v>
      </c>
      <c r="D1668" s="147"/>
    </row>
    <row r="1669" spans="1:4">
      <c r="A1669" s="152">
        <v>166700</v>
      </c>
      <c r="B1669" s="153">
        <v>71031369.87884748</v>
      </c>
      <c r="C1669" s="153">
        <v>42702810.588062301</v>
      </c>
      <c r="D1669" s="147"/>
    </row>
    <row r="1670" spans="1:4">
      <c r="A1670" s="152">
        <v>166800</v>
      </c>
      <c r="B1670" s="153">
        <v>71033307.039621755</v>
      </c>
      <c r="C1670" s="153">
        <v>42703151.320154876</v>
      </c>
      <c r="D1670" s="147"/>
    </row>
    <row r="1671" spans="1:4">
      <c r="A1671" s="152">
        <v>166900</v>
      </c>
      <c r="B1671" s="153">
        <v>71035241.984405279</v>
      </c>
      <c r="C1671" s="153">
        <v>42703491.649366252</v>
      </c>
      <c r="D1671" s="147"/>
    </row>
    <row r="1672" spans="1:4">
      <c r="A1672" s="152">
        <v>167000</v>
      </c>
      <c r="B1672" s="153">
        <v>71037174.716998532</v>
      </c>
      <c r="C1672" s="153">
        <v>42703831.576410182</v>
      </c>
      <c r="D1672" s="147"/>
    </row>
    <row r="1673" spans="1:4">
      <c r="A1673" s="152">
        <v>167100</v>
      </c>
      <c r="B1673" s="153">
        <v>71039105.241192713</v>
      </c>
      <c r="C1673" s="153">
        <v>42704171.101999246</v>
      </c>
      <c r="D1673" s="147"/>
    </row>
    <row r="1674" spans="1:4">
      <c r="A1674" s="152">
        <v>167200</v>
      </c>
      <c r="B1674" s="153">
        <v>71041033.560770944</v>
      </c>
      <c r="C1674" s="153">
        <v>42704510.226844154</v>
      </c>
      <c r="D1674" s="147"/>
    </row>
    <row r="1675" spans="1:4">
      <c r="A1675" s="152">
        <v>167300</v>
      </c>
      <c r="B1675" s="153">
        <v>71042959.679507419</v>
      </c>
      <c r="C1675" s="153">
        <v>42704848.951654159</v>
      </c>
      <c r="D1675" s="147"/>
    </row>
    <row r="1676" spans="1:4">
      <c r="A1676" s="152">
        <v>167400</v>
      </c>
      <c r="B1676" s="153">
        <v>71044883.601167753</v>
      </c>
      <c r="C1676" s="153">
        <v>42705187.277136274</v>
      </c>
      <c r="D1676" s="147"/>
    </row>
    <row r="1677" spans="1:4">
      <c r="A1677" s="152">
        <v>167500</v>
      </c>
      <c r="B1677" s="153">
        <v>71046805.329509348</v>
      </c>
      <c r="C1677" s="153">
        <v>42705525.203996606</v>
      </c>
      <c r="D1677" s="147"/>
    </row>
    <row r="1678" spans="1:4">
      <c r="A1678" s="152">
        <v>167600</v>
      </c>
      <c r="B1678" s="153">
        <v>71048724.868280336</v>
      </c>
      <c r="C1678" s="153">
        <v>42705862.732939109</v>
      </c>
      <c r="D1678" s="147"/>
    </row>
    <row r="1679" spans="1:4">
      <c r="A1679" s="152">
        <v>167700</v>
      </c>
      <c r="B1679" s="153">
        <v>71050642.221220791</v>
      </c>
      <c r="C1679" s="153">
        <v>42706199.864666201</v>
      </c>
      <c r="D1679" s="147"/>
    </row>
    <row r="1680" spans="1:4">
      <c r="A1680" s="152">
        <v>167800</v>
      </c>
      <c r="B1680" s="153">
        <v>71052557.392062679</v>
      </c>
      <c r="C1680" s="153">
        <v>42706536.599878795</v>
      </c>
      <c r="D1680" s="147"/>
    </row>
    <row r="1681" spans="1:4">
      <c r="A1681" s="152">
        <v>167900</v>
      </c>
      <c r="B1681" s="153">
        <v>71054470.384528473</v>
      </c>
      <c r="C1681" s="153">
        <v>42706872.939275585</v>
      </c>
      <c r="D1681" s="147"/>
    </row>
    <row r="1682" spans="1:4">
      <c r="A1682" s="152">
        <v>168000</v>
      </c>
      <c r="B1682" s="153">
        <v>71056381.20233278</v>
      </c>
      <c r="C1682" s="153">
        <v>42707208.883554548</v>
      </c>
      <c r="D1682" s="147"/>
    </row>
    <row r="1683" spans="1:4">
      <c r="A1683" s="152">
        <v>168100</v>
      </c>
      <c r="B1683" s="153">
        <v>71058289.849182114</v>
      </c>
      <c r="C1683" s="153">
        <v>42707544.433411434</v>
      </c>
      <c r="D1683" s="147"/>
    </row>
    <row r="1684" spans="1:4">
      <c r="A1684" s="152">
        <v>168200</v>
      </c>
      <c r="B1684" s="153">
        <v>71060196.328773499</v>
      </c>
      <c r="C1684" s="153">
        <v>42707879.589540318</v>
      </c>
      <c r="D1684" s="147"/>
    </row>
    <row r="1685" spans="1:4">
      <c r="A1685" s="152">
        <v>168300</v>
      </c>
      <c r="B1685" s="153">
        <v>71062100.644796714</v>
      </c>
      <c r="C1685" s="153">
        <v>42708214.352633707</v>
      </c>
      <c r="D1685" s="147"/>
    </row>
    <row r="1686" spans="1:4">
      <c r="A1686" s="152">
        <v>168400</v>
      </c>
      <c r="B1686" s="153">
        <v>71064002.800932586</v>
      </c>
      <c r="C1686" s="153">
        <v>42708548.723382838</v>
      </c>
      <c r="D1686" s="147"/>
    </row>
    <row r="1687" spans="1:4">
      <c r="A1687" s="152">
        <v>168500</v>
      </c>
      <c r="B1687" s="153">
        <v>71065902.800853461</v>
      </c>
      <c r="C1687" s="153">
        <v>42708882.702476703</v>
      </c>
      <c r="D1687" s="147"/>
    </row>
    <row r="1688" spans="1:4">
      <c r="A1688" s="152">
        <v>168600</v>
      </c>
      <c r="B1688" s="153">
        <v>71067800.648223758</v>
      </c>
      <c r="C1688" s="153">
        <v>42709216.29060331</v>
      </c>
      <c r="D1688" s="147"/>
    </row>
    <row r="1689" spans="1:4">
      <c r="A1689" s="152">
        <v>168700</v>
      </c>
      <c r="B1689" s="153">
        <v>71069696.346699283</v>
      </c>
      <c r="C1689" s="153">
        <v>42709549.488448799</v>
      </c>
      <c r="D1689" s="147"/>
    </row>
    <row r="1690" spans="1:4">
      <c r="A1690" s="152">
        <v>168800</v>
      </c>
      <c r="B1690" s="153">
        <v>71071589.899927989</v>
      </c>
      <c r="C1690" s="153">
        <v>42709882.29669746</v>
      </c>
      <c r="D1690" s="147"/>
    </row>
    <row r="1691" spans="1:4">
      <c r="A1691" s="152">
        <v>168900</v>
      </c>
      <c r="B1691" s="153">
        <v>71073481.311549038</v>
      </c>
      <c r="C1691" s="153">
        <v>42710214.716032311</v>
      </c>
      <c r="D1691" s="147"/>
    </row>
    <row r="1692" spans="1:4">
      <c r="A1692" s="152">
        <v>169000</v>
      </c>
      <c r="B1692" s="153">
        <v>71075370.585193649</v>
      </c>
      <c r="C1692" s="153">
        <v>42710546.747134797</v>
      </c>
      <c r="D1692" s="147"/>
    </row>
    <row r="1693" spans="1:4">
      <c r="A1693" s="152">
        <v>169100</v>
      </c>
      <c r="B1693" s="153">
        <v>71077257.724485025</v>
      </c>
      <c r="C1693" s="153">
        <v>42710878.390684508</v>
      </c>
      <c r="D1693" s="147"/>
    </row>
    <row r="1694" spans="1:4">
      <c r="A1694" s="152">
        <v>169200</v>
      </c>
      <c r="B1694" s="153">
        <v>71079142.733037844</v>
      </c>
      <c r="C1694" s="153">
        <v>42711209.647359364</v>
      </c>
      <c r="D1694" s="147"/>
    </row>
    <row r="1695" spans="1:4">
      <c r="A1695" s="152">
        <v>169300</v>
      </c>
      <c r="B1695" s="153">
        <v>71081025.614458665</v>
      </c>
      <c r="C1695" s="153">
        <v>42711540.517836407</v>
      </c>
      <c r="D1695" s="147"/>
    </row>
    <row r="1696" spans="1:4">
      <c r="A1696" s="152">
        <v>169400</v>
      </c>
      <c r="B1696" s="153">
        <v>71082906.372346029</v>
      </c>
      <c r="C1696" s="153">
        <v>42711871.002790347</v>
      </c>
      <c r="D1696" s="147"/>
    </row>
    <row r="1697" spans="1:4">
      <c r="A1697" s="152">
        <v>169500</v>
      </c>
      <c r="B1697" s="153">
        <v>71084785.010290697</v>
      </c>
      <c r="C1697" s="153">
        <v>42712201.102894589</v>
      </c>
      <c r="D1697" s="147"/>
    </row>
    <row r="1698" spans="1:4">
      <c r="A1698" s="152">
        <v>169600</v>
      </c>
      <c r="B1698" s="153">
        <v>71086661.531874299</v>
      </c>
      <c r="C1698" s="153">
        <v>42712530.818820983</v>
      </c>
      <c r="D1698" s="147"/>
    </row>
    <row r="1699" spans="1:4">
      <c r="A1699" s="152">
        <v>169700</v>
      </c>
      <c r="B1699" s="153">
        <v>71088535.940671459</v>
      </c>
      <c r="C1699" s="153">
        <v>42712860.151240028</v>
      </c>
      <c r="D1699" s="147"/>
    </row>
    <row r="1700" spans="1:4">
      <c r="A1700" s="152">
        <v>169800</v>
      </c>
      <c r="B1700" s="153">
        <v>71090408.240248382</v>
      </c>
      <c r="C1700" s="153">
        <v>42713189.100820042</v>
      </c>
      <c r="D1700" s="147"/>
    </row>
    <row r="1701" spans="1:4">
      <c r="A1701" s="152">
        <v>169900</v>
      </c>
      <c r="B1701" s="153">
        <v>71092278.434163392</v>
      </c>
      <c r="C1701" s="153">
        <v>42713517.668228395</v>
      </c>
      <c r="D1701" s="147"/>
    </row>
    <row r="1702" spans="1:4">
      <c r="A1702" s="152">
        <v>170000</v>
      </c>
      <c r="B1702" s="153">
        <v>71094146.525966346</v>
      </c>
      <c r="C1702" s="153">
        <v>42713845.854130745</v>
      </c>
      <c r="D1702" s="147"/>
    </row>
    <row r="1703" spans="1:4">
      <c r="A1703" s="152">
        <v>170100</v>
      </c>
      <c r="B1703" s="153">
        <v>71096012.519199803</v>
      </c>
      <c r="C1703" s="153">
        <v>42714173.659191437</v>
      </c>
      <c r="D1703" s="147"/>
    </row>
    <row r="1704" spans="1:4">
      <c r="A1704" s="152">
        <v>170200</v>
      </c>
      <c r="B1704" s="153">
        <v>71097876.417397648</v>
      </c>
      <c r="C1704" s="153">
        <v>42714501.084072515</v>
      </c>
      <c r="D1704" s="147"/>
    </row>
    <row r="1705" spans="1:4">
      <c r="A1705" s="152">
        <v>170300</v>
      </c>
      <c r="B1705" s="153">
        <v>71099738.224086568</v>
      </c>
      <c r="C1705" s="153">
        <v>42714828.129435077</v>
      </c>
      <c r="D1705" s="147"/>
    </row>
    <row r="1706" spans="1:4">
      <c r="A1706" s="152">
        <v>170400</v>
      </c>
      <c r="B1706" s="153">
        <v>71101597.942784429</v>
      </c>
      <c r="C1706" s="153">
        <v>42715154.795938931</v>
      </c>
      <c r="D1706" s="147"/>
    </row>
    <row r="1707" spans="1:4">
      <c r="A1707" s="152">
        <v>170500</v>
      </c>
      <c r="B1707" s="153">
        <v>71103455.577002227</v>
      </c>
      <c r="C1707" s="153">
        <v>42715481.08424174</v>
      </c>
      <c r="D1707" s="147"/>
    </row>
    <row r="1708" spans="1:4">
      <c r="A1708" s="152">
        <v>170600</v>
      </c>
      <c r="B1708" s="153">
        <v>71105311.130242467</v>
      </c>
      <c r="C1708" s="153">
        <v>42715806.994999982</v>
      </c>
      <c r="D1708" s="147"/>
    </row>
    <row r="1709" spans="1:4">
      <c r="A1709" s="152">
        <v>170700</v>
      </c>
      <c r="B1709" s="153">
        <v>71107164.606000006</v>
      </c>
      <c r="C1709" s="153">
        <v>42716132.528868295</v>
      </c>
      <c r="D1709" s="147"/>
    </row>
    <row r="1710" spans="1:4">
      <c r="A1710" s="152">
        <v>170800</v>
      </c>
      <c r="B1710" s="153">
        <v>71109016.007761955</v>
      </c>
      <c r="C1710" s="153">
        <v>42716457.686500616</v>
      </c>
      <c r="D1710" s="147"/>
    </row>
    <row r="1711" spans="1:4">
      <c r="A1711" s="152">
        <v>170900</v>
      </c>
      <c r="B1711" s="153">
        <v>71110865.33900705</v>
      </c>
      <c r="C1711" s="153">
        <v>42716782.46854832</v>
      </c>
      <c r="D1711" s="147"/>
    </row>
    <row r="1712" spans="1:4">
      <c r="A1712" s="152">
        <v>171000</v>
      </c>
      <c r="B1712" s="153">
        <v>71112712.603207409</v>
      </c>
      <c r="C1712" s="153">
        <v>42717106.875662044</v>
      </c>
      <c r="D1712" s="147"/>
    </row>
    <row r="1713" spans="1:4">
      <c r="A1713" s="152">
        <v>171100</v>
      </c>
      <c r="B1713" s="153">
        <v>71114557.803825974</v>
      </c>
      <c r="C1713" s="153">
        <v>42717430.908490531</v>
      </c>
      <c r="D1713" s="147"/>
    </row>
    <row r="1714" spans="1:4">
      <c r="A1714" s="152">
        <v>171200</v>
      </c>
      <c r="B1714" s="153">
        <v>71116400.944318876</v>
      </c>
      <c r="C1714" s="153">
        <v>42717754.567681544</v>
      </c>
      <c r="D1714" s="147"/>
    </row>
    <row r="1715" spans="1:4">
      <c r="A1715" s="152">
        <v>171300</v>
      </c>
      <c r="B1715" s="153">
        <v>71118242.028134793</v>
      </c>
      <c r="C1715" s="153">
        <v>42718077.853880219</v>
      </c>
      <c r="D1715" s="147"/>
    </row>
    <row r="1716" spans="1:4">
      <c r="A1716" s="152">
        <v>171400</v>
      </c>
      <c r="B1716" s="153">
        <v>71120081.058713451</v>
      </c>
      <c r="C1716" s="153">
        <v>42718400.767731689</v>
      </c>
      <c r="D1716" s="147"/>
    </row>
    <row r="1717" spans="1:4">
      <c r="A1717" s="152">
        <v>171500</v>
      </c>
      <c r="B1717" s="153">
        <v>71121918.039488345</v>
      </c>
      <c r="C1717" s="153">
        <v>42718723.309878431</v>
      </c>
      <c r="D1717" s="147"/>
    </row>
    <row r="1718" spans="1:4">
      <c r="A1718" s="152">
        <v>171600</v>
      </c>
      <c r="B1718" s="153">
        <v>71123752.973884404</v>
      </c>
      <c r="C1718" s="153">
        <v>42719045.480961859</v>
      </c>
      <c r="D1718" s="147"/>
    </row>
    <row r="1719" spans="1:4">
      <c r="A1719" s="152">
        <v>171700</v>
      </c>
      <c r="B1719" s="153">
        <v>71125585.865319401</v>
      </c>
      <c r="C1719" s="153">
        <v>42719367.28162232</v>
      </c>
      <c r="D1719" s="147"/>
    </row>
    <row r="1720" spans="1:4">
      <c r="A1720" s="152">
        <v>171800</v>
      </c>
      <c r="B1720" s="153">
        <v>71127416.717202947</v>
      </c>
      <c r="C1720" s="153">
        <v>42719688.712497771</v>
      </c>
      <c r="D1720" s="147"/>
    </row>
    <row r="1721" spans="1:4">
      <c r="A1721" s="152">
        <v>171900</v>
      </c>
      <c r="B1721" s="153">
        <v>71129245.532937691</v>
      </c>
      <c r="C1721" s="153">
        <v>42720009.774225809</v>
      </c>
      <c r="D1721" s="147"/>
    </row>
    <row r="1722" spans="1:4">
      <c r="A1722" s="152">
        <v>172000</v>
      </c>
      <c r="B1722" s="153">
        <v>71131072.315918401</v>
      </c>
      <c r="C1722" s="153">
        <v>42720330.467441492</v>
      </c>
      <c r="D1722" s="147"/>
    </row>
    <row r="1723" spans="1:4">
      <c r="A1723" s="152">
        <v>172100</v>
      </c>
      <c r="B1723" s="153">
        <v>71132897.069532484</v>
      </c>
      <c r="C1723" s="153">
        <v>42720650.792778976</v>
      </c>
      <c r="D1723" s="147"/>
    </row>
    <row r="1724" spans="1:4">
      <c r="A1724" s="152">
        <v>172200</v>
      </c>
      <c r="B1724" s="153">
        <v>71134719.79715915</v>
      </c>
      <c r="C1724" s="153">
        <v>42720970.750871256</v>
      </c>
      <c r="D1724" s="147"/>
    </row>
    <row r="1725" spans="1:4">
      <c r="A1725" s="152">
        <v>172300</v>
      </c>
      <c r="B1725" s="153">
        <v>71136540.502171338</v>
      </c>
      <c r="C1725" s="153">
        <v>42721290.342349462</v>
      </c>
      <c r="D1725" s="147"/>
    </row>
    <row r="1726" spans="1:4">
      <c r="A1726" s="152">
        <v>172400</v>
      </c>
      <c r="B1726" s="153">
        <v>71138359.187933341</v>
      </c>
      <c r="C1726" s="153">
        <v>42721609.567843057</v>
      </c>
      <c r="D1726" s="147"/>
    </row>
    <row r="1727" spans="1:4">
      <c r="A1727" s="152">
        <v>172500</v>
      </c>
      <c r="B1727" s="153">
        <v>71140175.857802913</v>
      </c>
      <c r="C1727" s="153">
        <v>42721928.427980229</v>
      </c>
      <c r="D1727" s="147"/>
    </row>
    <row r="1728" spans="1:4">
      <c r="A1728" s="152">
        <v>172600</v>
      </c>
      <c r="B1728" s="153">
        <v>71141990.515129313</v>
      </c>
      <c r="C1728" s="153">
        <v>42722246.923388496</v>
      </c>
      <c r="D1728" s="147"/>
    </row>
    <row r="1729" spans="1:4">
      <c r="A1729" s="152">
        <v>172700</v>
      </c>
      <c r="B1729" s="153">
        <v>71143803.163255796</v>
      </c>
      <c r="C1729" s="153">
        <v>42722565.05469282</v>
      </c>
      <c r="D1729" s="147"/>
    </row>
    <row r="1730" spans="1:4">
      <c r="A1730" s="152">
        <v>172800</v>
      </c>
      <c r="B1730" s="153">
        <v>71145613.80551672</v>
      </c>
      <c r="C1730" s="153">
        <v>42722882.822516985</v>
      </c>
      <c r="D1730" s="147"/>
    </row>
    <row r="1731" spans="1:4">
      <c r="A1731" s="152">
        <v>172900</v>
      </c>
      <c r="B1731" s="153">
        <v>71147422.445240065</v>
      </c>
      <c r="C1731" s="153">
        <v>42723200.227484286</v>
      </c>
      <c r="D1731" s="147"/>
    </row>
    <row r="1732" spans="1:4">
      <c r="A1732" s="152">
        <v>173000</v>
      </c>
      <c r="B1732" s="153">
        <v>71149229.085745931</v>
      </c>
      <c r="C1732" s="153">
        <v>42723517.27021528</v>
      </c>
      <c r="D1732" s="147"/>
    </row>
    <row r="1733" spans="1:4">
      <c r="A1733" s="152">
        <v>173100</v>
      </c>
      <c r="B1733" s="153">
        <v>71151033.730347887</v>
      </c>
      <c r="C1733" s="153">
        <v>42723833.951330051</v>
      </c>
      <c r="D1733" s="147"/>
    </row>
    <row r="1734" spans="1:4">
      <c r="A1734" s="152">
        <v>173200</v>
      </c>
      <c r="B1734" s="153">
        <v>71152836.382350862</v>
      </c>
      <c r="C1734" s="153">
        <v>42724150.271446496</v>
      </c>
      <c r="D1734" s="147"/>
    </row>
    <row r="1735" spans="1:4">
      <c r="A1735" s="152">
        <v>173300</v>
      </c>
      <c r="B1735" s="153">
        <v>71154637.045053527</v>
      </c>
      <c r="C1735" s="153">
        <v>42724466.231182143</v>
      </c>
      <c r="D1735" s="147"/>
    </row>
    <row r="1736" spans="1:4">
      <c r="A1736" s="152">
        <v>173400</v>
      </c>
      <c r="B1736" s="153">
        <v>71156435.721747443</v>
      </c>
      <c r="C1736" s="153">
        <v>42724781.831152268</v>
      </c>
      <c r="D1736" s="147"/>
    </row>
    <row r="1737" spans="1:4">
      <c r="A1737" s="152">
        <v>173500</v>
      </c>
      <c r="B1737" s="153">
        <v>71158232.415715784</v>
      </c>
      <c r="C1737" s="153">
        <v>42725097.071970664</v>
      </c>
      <c r="D1737" s="147"/>
    </row>
    <row r="1738" spans="1:4">
      <c r="A1738" s="152">
        <v>173600</v>
      </c>
      <c r="B1738" s="153">
        <v>71160027.130235404</v>
      </c>
      <c r="C1738" s="153">
        <v>42725411.954250462</v>
      </c>
      <c r="D1738" s="147"/>
    </row>
    <row r="1739" spans="1:4">
      <c r="A1739" s="152">
        <v>173700</v>
      </c>
      <c r="B1739" s="153">
        <v>71161819.868575707</v>
      </c>
      <c r="C1739" s="153">
        <v>42725726.478602812</v>
      </c>
      <c r="D1739" s="147"/>
    </row>
    <row r="1740" spans="1:4">
      <c r="A1740" s="152">
        <v>173800</v>
      </c>
      <c r="B1740" s="153">
        <v>71163610.63399896</v>
      </c>
      <c r="C1740" s="153">
        <v>42726040.645637698</v>
      </c>
      <c r="D1740" s="147"/>
    </row>
    <row r="1741" spans="1:4">
      <c r="A1741" s="152">
        <v>173900</v>
      </c>
      <c r="B1741" s="153">
        <v>71165399.429760069</v>
      </c>
      <c r="C1741" s="153">
        <v>42726354.455963634</v>
      </c>
      <c r="D1741" s="147"/>
    </row>
    <row r="1742" spans="1:4">
      <c r="A1742" s="152">
        <v>174000</v>
      </c>
      <c r="B1742" s="153">
        <v>71167186.259107023</v>
      </c>
      <c r="C1742" s="153">
        <v>42726667.910187975</v>
      </c>
      <c r="D1742" s="147"/>
    </row>
    <row r="1743" spans="1:4">
      <c r="A1743" s="152">
        <v>174100</v>
      </c>
      <c r="B1743" s="153">
        <v>71168971.125280201</v>
      </c>
      <c r="C1743" s="153">
        <v>42726981.008916281</v>
      </c>
      <c r="D1743" s="147"/>
    </row>
    <row r="1744" spans="1:4">
      <c r="A1744" s="152">
        <v>174200</v>
      </c>
      <c r="B1744" s="153">
        <v>71170754.031513721</v>
      </c>
      <c r="C1744" s="153">
        <v>42727293.752752878</v>
      </c>
      <c r="D1744" s="147"/>
    </row>
    <row r="1745" spans="1:4">
      <c r="A1745" s="152">
        <v>174300</v>
      </c>
      <c r="B1745" s="153">
        <v>71172534.981033891</v>
      </c>
      <c r="C1745" s="153">
        <v>42727606.142301276</v>
      </c>
      <c r="D1745" s="147"/>
    </row>
    <row r="1746" spans="1:4">
      <c r="A1746" s="152">
        <v>174400</v>
      </c>
      <c r="B1746" s="153">
        <v>71174313.977060094</v>
      </c>
      <c r="C1746" s="153">
        <v>42727918.178162858</v>
      </c>
      <c r="D1746" s="147"/>
    </row>
    <row r="1747" spans="1:4">
      <c r="A1747" s="152">
        <v>174500</v>
      </c>
      <c r="B1747" s="153">
        <v>71176091.022804543</v>
      </c>
      <c r="C1747" s="153">
        <v>42728229.860937811</v>
      </c>
      <c r="D1747" s="147"/>
    </row>
    <row r="1748" spans="1:4">
      <c r="A1748" s="152">
        <v>174600</v>
      </c>
      <c r="B1748" s="153">
        <v>71177866.121472746</v>
      </c>
      <c r="C1748" s="153">
        <v>42728541.19122535</v>
      </c>
      <c r="D1748" s="147"/>
    </row>
    <row r="1749" spans="1:4">
      <c r="A1749" s="152">
        <v>174700</v>
      </c>
      <c r="B1749" s="153">
        <v>71179639.276263043</v>
      </c>
      <c r="C1749" s="153">
        <v>42728852.169622831</v>
      </c>
      <c r="D1749" s="147"/>
    </row>
    <row r="1750" spans="1:4">
      <c r="A1750" s="152">
        <v>174800</v>
      </c>
      <c r="B1750" s="153">
        <v>71181410.490366787</v>
      </c>
      <c r="C1750" s="153">
        <v>42729162.796727024</v>
      </c>
      <c r="D1750" s="147"/>
    </row>
    <row r="1751" spans="1:4">
      <c r="A1751" s="152">
        <v>174900</v>
      </c>
      <c r="B1751" s="153">
        <v>71183179.766968325</v>
      </c>
      <c r="C1751" s="153">
        <v>42729473.073132254</v>
      </c>
      <c r="D1751" s="147"/>
    </row>
    <row r="1752" spans="1:4">
      <c r="A1752" s="152">
        <v>175000</v>
      </c>
      <c r="B1752" s="153">
        <v>71184947.109244749</v>
      </c>
      <c r="C1752" s="153">
        <v>42729782.999432355</v>
      </c>
      <c r="D1752" s="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Carlota Erdozain Isturiz</cp:lastModifiedBy>
  <cp:revision/>
  <dcterms:created xsi:type="dcterms:W3CDTF">2014-11-08T12:31:44Z</dcterms:created>
  <dcterms:modified xsi:type="dcterms:W3CDTF">2023-04-04T08:36:09Z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2021-08-10T11:57:02Z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b4fa3111-138c-4812-b5e4-0e9dd58fc0a3</vt:lpwstr>
  </property>
  <property fmtid="{D5CDD505-2E9C-101B-9397-08002B2CF9AE}" pid="8" name="MSIP_Label_ea60d57e-af5b-4752-ac57-3e4f28ca11dc_ContentBits">
    <vt:lpwstr>0</vt:lpwstr>
  </property>
</Properties>
</file>