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charts/chart18.xml" ContentType="application/vnd.openxmlformats-officedocument.drawingml.chart+xml"/>
  <Override PartName="/xl/drawings/drawing22.xml" ContentType="application/vnd.openxmlformats-officedocument.drawing+xml"/>
  <Override PartName="/xl/drawings/drawing24.xml" ContentType="application/vnd.openxmlformats-officedocument.drawing+xml"/>
  <Override PartName="/xl/charts/chart27.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charts/chart16.xml" ContentType="application/vnd.openxmlformats-officedocument.drawingml.chart+xml"/>
  <Override PartName="/xl/drawings/drawing20.xml" ContentType="application/vnd.openxmlformats-officedocument.drawing+xml"/>
  <Override PartName="/xl/charts/chart25.xml" ContentType="application/vnd.openxmlformats-officedocument.drawingml.chart+xml"/>
  <Override PartName="/xl/worksheets/sheet29.xml" ContentType="application/vnd.openxmlformats-officedocument.spreadsheetml.workshee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hart19.xml" ContentType="application/vnd.openxmlformats-officedocument.drawingml.chart+xml"/>
  <Override PartName="/xl/drawings/drawing23.xml" ContentType="application/vnd.openxmlformats-officedocument.drawing+xml"/>
  <Override PartName="/xl/drawings/drawing12.xml" ContentType="application/vnd.openxmlformats-officedocument.drawing+xml"/>
  <Override PartName="/xl/charts/chart17.xml" ContentType="application/vnd.openxmlformats-officedocument.drawingml.chart+xml"/>
  <Override PartName="/xl/drawings/drawing21.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14400" yWindow="-15" windowWidth="14445" windowHeight="12420" tabRatio="858" firstSheet="8" activeTab="14"/>
  </bookViews>
  <sheets>
    <sheet name="Comercio Total" sheetId="1" r:id="rId1"/>
    <sheet name="Varia" sheetId="4" r:id="rId2"/>
    <sheet name="Importaciones " sheetId="5" r:id="rId3"/>
    <sheet name="Variaciones" sheetId="6" r:id="rId4"/>
    <sheet name="Balanza comercial" sheetId="7" r:id="rId5"/>
    <sheet name="variación" sheetId="8" r:id="rId6"/>
    <sheet name="Balanza por continente" sheetId="10" r:id="rId7"/>
    <sheet name="Balanza c.a." sheetId="3" r:id="rId8"/>
    <sheet name="Expo productos" sheetId="30" r:id="rId9"/>
    <sheet name="Expo países" sheetId="31" r:id="rId10"/>
    <sheet name="Expo secciones" sheetId="29" r:id="rId11"/>
    <sheet name="Impo productos" sheetId="32" r:id="rId12"/>
    <sheet name="Impo países" sheetId="33" r:id="rId13"/>
    <sheet name="Impo Secciones" sheetId="34" r:id="rId14"/>
    <sheet name="INDICE" sheetId="35" r:id="rId15"/>
    <sheet name="Comercio Territorio Aduanero" sheetId="2" r:id="rId16"/>
    <sheet name="VariaciónT" sheetId="11" r:id="rId17"/>
    <sheet name="Importaciones" sheetId="23" r:id="rId18"/>
    <sheet name="Variaciones Te" sheetId="22" r:id="rId19"/>
    <sheet name="Hoja1" sheetId="12" r:id="rId20"/>
    <sheet name="Comercio 29-89" sheetId="13" r:id="rId21"/>
    <sheet name="VariaciónD" sheetId="14" r:id="rId22"/>
    <sheet name="ImpoD" sheetId="15" r:id="rId23"/>
    <sheet name="Variaim" sheetId="16" r:id="rId24"/>
    <sheet name="Hoja13" sheetId="17" r:id="rId25"/>
    <sheet name="Hoja14" sheetId="18" r:id="rId26"/>
    <sheet name="Comercio Zonas Francas" sheetId="19" r:id="rId27"/>
    <sheet name="VariaciónZ" sheetId="20" r:id="rId28"/>
    <sheet name="ImportaZF" sheetId="24" r:id="rId29"/>
    <sheet name="VariaIzf" sheetId="25" r:id="rId30"/>
  </sheets>
  <externalReferences>
    <externalReference r:id="rId31"/>
  </externalReferences>
  <calcPr calcId="124519"/>
</workbook>
</file>

<file path=xl/calcChain.xml><?xml version="1.0" encoding="utf-8"?>
<calcChain xmlns="http://schemas.openxmlformats.org/spreadsheetml/2006/main">
  <c r="E15" i="35"/>
  <c r="G11"/>
  <c r="I16"/>
  <c r="I15"/>
  <c r="I14"/>
  <c r="I13"/>
  <c r="I12"/>
  <c r="I11"/>
  <c r="I10"/>
  <c r="I9"/>
  <c r="I8"/>
  <c r="I7"/>
  <c r="I6"/>
  <c r="I5"/>
  <c r="I4"/>
  <c r="I3"/>
  <c r="E6"/>
  <c r="E7"/>
  <c r="E8"/>
  <c r="E9"/>
  <c r="E10"/>
  <c r="E11"/>
  <c r="E12"/>
  <c r="E13"/>
  <c r="E14"/>
  <c r="E16"/>
  <c r="G10"/>
  <c r="G9"/>
  <c r="G16"/>
  <c r="G15"/>
  <c r="G14"/>
  <c r="G13"/>
  <c r="G7"/>
  <c r="G12"/>
  <c r="G8"/>
  <c r="G6"/>
  <c r="G5"/>
  <c r="E5"/>
  <c r="G4"/>
  <c r="E4"/>
  <c r="G3"/>
  <c r="E3"/>
  <c r="D16" i="32" l="1"/>
  <c r="E9" s="1"/>
  <c r="G11" i="10"/>
  <c r="D7" i="34"/>
  <c r="D11"/>
  <c r="D12"/>
  <c r="D13"/>
  <c r="D14"/>
  <c r="D15"/>
  <c r="D16"/>
  <c r="C17"/>
  <c r="D10" s="1"/>
  <c r="C17" i="29"/>
  <c r="D9" s="1"/>
  <c r="G8" i="30"/>
  <c r="G9"/>
  <c r="G10"/>
  <c r="G11"/>
  <c r="G12"/>
  <c r="G13"/>
  <c r="G14"/>
  <c r="G15"/>
  <c r="G16"/>
  <c r="G7"/>
  <c r="F17"/>
  <c r="F18" i="3"/>
  <c r="F19"/>
  <c r="F20"/>
  <c r="F21"/>
  <c r="F22"/>
  <c r="F17"/>
  <c r="D18"/>
  <c r="D19"/>
  <c r="D20"/>
  <c r="D21"/>
  <c r="D22"/>
  <c r="D17"/>
  <c r="G12" i="10"/>
  <c r="G13"/>
  <c r="G14"/>
  <c r="G15"/>
  <c r="G10"/>
  <c r="F16"/>
  <c r="D12"/>
  <c r="D13"/>
  <c r="D14"/>
  <c r="D15"/>
  <c r="D11"/>
  <c r="D10"/>
  <c r="H11"/>
  <c r="H12"/>
  <c r="H13"/>
  <c r="H14"/>
  <c r="H15"/>
  <c r="H10"/>
  <c r="G22" i="3"/>
  <c r="G21"/>
  <c r="G20"/>
  <c r="G19"/>
  <c r="G18"/>
  <c r="G17"/>
  <c r="E15"/>
  <c r="D15"/>
  <c r="C15"/>
  <c r="G15" s="1"/>
  <c r="D8" i="34" l="1"/>
  <c r="D6"/>
  <c r="D9"/>
  <c r="E10" i="32"/>
  <c r="E12"/>
  <c r="E11"/>
  <c r="E14"/>
  <c r="E13"/>
  <c r="D12" i="29"/>
  <c r="D14"/>
  <c r="D8"/>
  <c r="D10"/>
  <c r="D11"/>
  <c r="D13"/>
  <c r="D15"/>
  <c r="D7"/>
  <c r="D16"/>
  <c r="D6"/>
  <c r="E6" i="32"/>
  <c r="E8"/>
  <c r="E15"/>
  <c r="E7"/>
  <c r="F15" i="3"/>
  <c r="K24" i="7" l="1"/>
  <c r="F17"/>
  <c r="F6"/>
  <c r="F7"/>
  <c r="F8"/>
  <c r="F5"/>
  <c r="D9" i="6"/>
  <c r="D10"/>
  <c r="D11"/>
  <c r="D12"/>
  <c r="D13"/>
  <c r="D14"/>
  <c r="D15"/>
  <c r="D16"/>
  <c r="D17"/>
  <c r="D18"/>
  <c r="D19"/>
  <c r="D20"/>
  <c r="D8"/>
  <c r="D5" i="4"/>
  <c r="D6"/>
  <c r="D7"/>
  <c r="D8"/>
  <c r="D9"/>
  <c r="D10"/>
  <c r="D11"/>
  <c r="D12"/>
  <c r="D13"/>
  <c r="D14"/>
  <c r="D15"/>
  <c r="D16"/>
  <c r="D4"/>
  <c r="F21" i="7"/>
  <c r="F10"/>
  <c r="F11"/>
  <c r="F12"/>
  <c r="F13"/>
  <c r="F14"/>
  <c r="F15"/>
  <c r="F16"/>
  <c r="F18"/>
  <c r="F19"/>
  <c r="F20"/>
  <c r="F9"/>
  <c r="F20" i="2" l="1"/>
  <c r="F21"/>
  <c r="F22"/>
  <c r="F19"/>
  <c r="F23"/>
  <c r="E20" i="13"/>
  <c r="F16" i="2"/>
  <c r="F17"/>
  <c r="F18"/>
  <c r="F15"/>
  <c r="F14"/>
  <c r="F12"/>
  <c r="F13"/>
  <c r="F11"/>
</calcChain>
</file>

<file path=xl/sharedStrings.xml><?xml version="1.0" encoding="utf-8"?>
<sst xmlns="http://schemas.openxmlformats.org/spreadsheetml/2006/main" count="886" uniqueCount="226">
  <si>
    <t>I</t>
  </si>
  <si>
    <t>II</t>
  </si>
  <si>
    <t>IV</t>
  </si>
  <si>
    <t>Exportaciones Trimestrales Comercio Total    2011-2014</t>
  </si>
  <si>
    <t>III</t>
  </si>
  <si>
    <t>Exportaciones Comercio Total (Variación porcentual) 2010-2014</t>
  </si>
  <si>
    <t>La gráfica muestra la variación porcentual en las exportaciones de la serie histórica  2010 a 2014.  se observa que a partir del primer trimestre 2012 una baja en las exportaciones de Guatemala con el resto del mundo, teniendo una leve recuperación el el  segundo y cuarto trimestre 2013, seguido del primer trimestre 2014.</t>
  </si>
  <si>
    <t>Exportaciones Comercio Territorio Aduanero (Variación porcentual) 2010-2014</t>
  </si>
  <si>
    <t xml:space="preserve"> </t>
  </si>
  <si>
    <t>Exportaciones Trimestrales Comercio Territorio Aduanero    2011-2014</t>
  </si>
  <si>
    <t>Exportaciones Comercio Decreto 29-89 (Variación porcentual) 2010-2014</t>
  </si>
  <si>
    <t>Exportaciones Trimestrales Comercio Zonas Francas  2011-2014</t>
  </si>
  <si>
    <t>Exportaciones Comercio Zonas Francas (Variación porcentual) 2010-2014</t>
  </si>
  <si>
    <t>Exportaciones Trimestrales Comercio Decreto 29-89   2011-2014</t>
  </si>
  <si>
    <t>Importaciones Trimestrales Comercio Total    2011-2014</t>
  </si>
  <si>
    <t>Importaciones Comercio Total (Variación porcentual) 2011-2014</t>
  </si>
  <si>
    <t>Importaciones Trimestrales Comercio Territorio Aduanero    2011-2014</t>
  </si>
  <si>
    <t>Importaciones Comercio Territorio Aduanero (Variación porcentual) 2011-2014</t>
  </si>
  <si>
    <t>La gráfica muestra la variación porcentual en las Importaciones de la serie histórica  2011 a 2014.  Se observa que a partir del primer trimestre 2012 una baja en las Importaciones a Guatemala del resto del mundo, la serie muestra en el 2013 un comportamiento casi estacional, en algunos trimestres cae y en otros se recupera levemente; con la misma tendencia en el primer trimestre del 2014.</t>
  </si>
  <si>
    <t>Exportaciones</t>
  </si>
  <si>
    <t>Importaciones</t>
  </si>
  <si>
    <t>Saldo</t>
  </si>
  <si>
    <t>Balanza Comercial General trimestral  2011-2014</t>
  </si>
  <si>
    <t xml:space="preserve">Variación porcentual del saldo de la Balanza comercial 2011-2014 </t>
  </si>
  <si>
    <t>( mismo trimestre años anteriores)</t>
  </si>
  <si>
    <t>América</t>
  </si>
  <si>
    <t>Asia</t>
  </si>
  <si>
    <t>Europa</t>
  </si>
  <si>
    <t>Oceanía</t>
  </si>
  <si>
    <t>Otros</t>
  </si>
  <si>
    <t>Cuadro 8</t>
  </si>
  <si>
    <t xml:space="preserve">    Balanza  Comercial con el Mercado Común  Centroaméricano,</t>
  </si>
  <si>
    <t>Según  País,   Comercio Total</t>
  </si>
  <si>
    <t>Primer trimestre 2014</t>
  </si>
  <si>
    <t>( Cifras expresadas en US dólares )</t>
  </si>
  <si>
    <t>País</t>
  </si>
  <si>
    <t>Exportaciones        F . O . B.</t>
  </si>
  <si>
    <t>Importaciones        C . I . F .</t>
  </si>
  <si>
    <r>
      <t xml:space="preserve">Saldo </t>
    </r>
    <r>
      <rPr>
        <sz val="10"/>
        <color indexed="8"/>
        <rFont val="Arial"/>
        <family val="2"/>
      </rPr>
      <t xml:space="preserve"> 1/</t>
    </r>
  </si>
  <si>
    <t>TOTAL</t>
  </si>
  <si>
    <t>Costa Rica</t>
  </si>
  <si>
    <t>El Salvador</t>
  </si>
  <si>
    <t>Honduras</t>
  </si>
  <si>
    <t>Nicaragua</t>
  </si>
  <si>
    <t>Panamá</t>
  </si>
  <si>
    <t>Belice</t>
  </si>
  <si>
    <t>África</t>
  </si>
  <si>
    <t>Total general</t>
  </si>
  <si>
    <t>Balanza Comercial por Continente  primer trimestre 2014</t>
  </si>
  <si>
    <t>Azúcar</t>
  </si>
  <si>
    <t>Café oro</t>
  </si>
  <si>
    <t>Banano</t>
  </si>
  <si>
    <t xml:space="preserve">Minerales de plata </t>
  </si>
  <si>
    <t>Minerales de plomo</t>
  </si>
  <si>
    <t xml:space="preserve"> Cardamomos</t>
  </si>
  <si>
    <t>Blusas de algodón</t>
  </si>
  <si>
    <t>Melones</t>
  </si>
  <si>
    <t>Petróleo crudo</t>
  </si>
  <si>
    <t>Alcohol Etílico</t>
  </si>
  <si>
    <t>USA</t>
  </si>
  <si>
    <t>China</t>
  </si>
  <si>
    <t>México</t>
  </si>
  <si>
    <t>Corea del Sur</t>
  </si>
  <si>
    <t>Japón</t>
  </si>
  <si>
    <t>Colombia</t>
  </si>
  <si>
    <t>Alemania</t>
  </si>
  <si>
    <t>Perú</t>
  </si>
  <si>
    <t>Reino Vegetal</t>
  </si>
  <si>
    <t>Industrias Alimenticias</t>
  </si>
  <si>
    <t>Productos Minerales</t>
  </si>
  <si>
    <t>Textiles y sus manufacturas</t>
  </si>
  <si>
    <t>Industrias Químicas</t>
  </si>
  <si>
    <t>Materias Plásticas</t>
  </si>
  <si>
    <t>Metales Comunes</t>
  </si>
  <si>
    <t>Grasas</t>
  </si>
  <si>
    <t>Pastas de Madera</t>
  </si>
  <si>
    <t>Máquinas y Aparatos</t>
  </si>
  <si>
    <t>Mercancía y Productos diversos</t>
  </si>
  <si>
    <t xml:space="preserve">  Diesel oil </t>
  </si>
  <si>
    <t>Gasolina</t>
  </si>
  <si>
    <t>Medicamentos P/Humanos</t>
  </si>
  <si>
    <t xml:space="preserve"> Gas propano</t>
  </si>
  <si>
    <t xml:space="preserve"> Teléfonos celulares</t>
  </si>
  <si>
    <t xml:space="preserve">  Fuel oil (Bunker C)</t>
  </si>
  <si>
    <t>Vehiculos de carga</t>
  </si>
  <si>
    <t>Papel y cartón crudos</t>
  </si>
  <si>
    <t>Harina de soya</t>
  </si>
  <si>
    <t xml:space="preserve"> Maíz amarillo</t>
  </si>
  <si>
    <t>Canadá</t>
  </si>
  <si>
    <t>Países Bajos</t>
  </si>
  <si>
    <t>Material de Transporte</t>
  </si>
  <si>
    <t>Reino animal</t>
  </si>
  <si>
    <t>T1-2010</t>
  </si>
  <si>
    <t>T2-2010</t>
  </si>
  <si>
    <t>T3-2010</t>
  </si>
  <si>
    <t>T4-2010</t>
  </si>
  <si>
    <t>T1-2011</t>
  </si>
  <si>
    <t>T2-2011</t>
  </si>
  <si>
    <t>T3-2011</t>
  </si>
  <si>
    <t>T4-2011</t>
  </si>
  <si>
    <t>T1-2012</t>
  </si>
  <si>
    <t>T2-2012</t>
  </si>
  <si>
    <t>T3-2012</t>
  </si>
  <si>
    <t>T4-2012</t>
  </si>
  <si>
    <t>T1-2013</t>
  </si>
  <si>
    <t>T2-2013</t>
  </si>
  <si>
    <t>T3-2013</t>
  </si>
  <si>
    <t>T4-2013</t>
  </si>
  <si>
    <t>T1-2014</t>
  </si>
  <si>
    <t>Correlativo</t>
  </si>
  <si>
    <t>Título (nombre del capítulo o sección)</t>
  </si>
  <si>
    <t>Descripción (de gráfica o de capítulo)</t>
  </si>
  <si>
    <t>Título de gráfica</t>
  </si>
  <si>
    <t>Desagregación</t>
  </si>
  <si>
    <t>Fuente</t>
  </si>
  <si>
    <t>Notas al margen</t>
  </si>
  <si>
    <t>Comercio total</t>
  </si>
  <si>
    <t>\hojados{\columna{</t>
  </si>
  <si>
    <t>Exportaciones totales</t>
  </si>
  <si>
    <t>}{</t>
  </si>
  <si>
    <t>}{}{</t>
  </si>
  <si>
    <t>}{\includegraphics[width=22\cuadri]{</t>
  </si>
  <si>
    <t>1_01</t>
  </si>
  <si>
    <t>.tex}}{</t>
  </si>
  <si>
    <t>}}</t>
  </si>
  <si>
    <t>{\columna{</t>
  </si>
  <si>
    <t>Variación porcentual de las exportaciones, mismo trimestre año anterior</t>
  </si>
  <si>
    <t>1_02</t>
  </si>
  <si>
    <t>Importaciones totales</t>
  </si>
  <si>
    <t>1_03</t>
  </si>
  <si>
    <t>Variación porcentual de las importaciones, mismo trimestre año anterior</t>
  </si>
  <si>
    <t>1_04</t>
  </si>
  <si>
    <t>Balanza Comercial General</t>
  </si>
  <si>
    <t>1_05</t>
  </si>
  <si>
    <t>Variación</t>
  </si>
  <si>
    <t>1_06</t>
  </si>
  <si>
    <t>Balanza Comercial por continente</t>
  </si>
  <si>
    <t>1_07</t>
  </si>
  <si>
    <t>1_08</t>
  </si>
  <si>
    <t>Balanza Comercial con Centroamérica</t>
  </si>
  <si>
    <t>1.10</t>
  </si>
  <si>
    <t>Exportaciones 10 principales productos trimestre 2014</t>
  </si>
  <si>
    <t>Exportaciones 10 principales países trimestre 2014</t>
  </si>
  <si>
    <t>Exportaciones 10 principales secciones</t>
  </si>
  <si>
    <t>Importaciones 10 principales productos trimestre 2014</t>
  </si>
  <si>
    <t>IMportaciones 10 principales países trimestre 2014</t>
  </si>
  <si>
    <t>Importaciones 10 principales secciones</t>
  </si>
  <si>
    <t>2</t>
  </si>
  <si>
    <t>Decreto 29-89</t>
  </si>
  <si>
    <t>1.11</t>
  </si>
  <si>
    <t>1.12</t>
  </si>
  <si>
    <t>1.13</t>
  </si>
  <si>
    <t>1.14</t>
  </si>
  <si>
    <t>2.1</t>
  </si>
  <si>
    <t>2.2</t>
  </si>
  <si>
    <t>2.3</t>
  </si>
  <si>
    <t>2.4</t>
  </si>
  <si>
    <t>2.5</t>
  </si>
  <si>
    <t>2.6</t>
  </si>
  <si>
    <t>2.7</t>
  </si>
  <si>
    <t>2.8</t>
  </si>
  <si>
    <t>2.9</t>
  </si>
  <si>
    <t>2.10</t>
  </si>
  <si>
    <t>2.11</t>
  </si>
  <si>
    <t>2.12</t>
  </si>
  <si>
    <t>2.13</t>
  </si>
  <si>
    <t>2.14</t>
  </si>
  <si>
    <t>2.15</t>
  </si>
  <si>
    <t>2.16</t>
  </si>
  <si>
    <t>3.1</t>
  </si>
  <si>
    <t>3.2</t>
  </si>
  <si>
    <t>3.3</t>
  </si>
  <si>
    <t>3.4</t>
  </si>
  <si>
    <t>3.5</t>
  </si>
  <si>
    <t>3.6</t>
  </si>
  <si>
    <t>3.7</t>
  </si>
  <si>
    <t>3.8</t>
  </si>
  <si>
    <t>3.9</t>
  </si>
  <si>
    <t>3.10</t>
  </si>
  <si>
    <t>3.11</t>
  </si>
  <si>
    <t>3.12</t>
  </si>
  <si>
    <t>3.13</t>
  </si>
  <si>
    <t>3.14</t>
  </si>
  <si>
    <t>3.15</t>
  </si>
  <si>
    <t>3.16</t>
  </si>
  <si>
    <t>Exportación de los principales 10 productos, Primer trimestre 2014</t>
  </si>
  <si>
    <t>Exportación de los principales 10 países, Primer trimestre 2014</t>
  </si>
  <si>
    <t>Exportación de las principales secciones del Sistema Arancelario C. A., Primer trimestre 2014</t>
  </si>
  <si>
    <t>Importación de los principales productos Primer trimestre 2014</t>
  </si>
  <si>
    <t>Importación a los principales 10 países, Primer Trimestre 2014</t>
  </si>
  <si>
    <t>Importación de los Principales Secciones del Sistema Arancelario C.A., Primer Trimestre 2014</t>
  </si>
  <si>
    <t>INE, con datos del BANGUAT.</t>
  </si>
  <si>
    <t>Las exportaciones del primer trimestre 2014  revelan un crecimiento de 4\% comparado con el primer trimestre 2013.  Según la serie histórica el primer trimestre del 2013 tuvo una disminución de 1\% comparado al 2012 y este a su vez manifiesta tambien una diferencia de -3\%  al 2011.  No así el 2011 manifiesta un crecimiento de 26\% comparado a 2010</t>
  </si>
  <si>
    <t>Las importaciones muestran un comportamiento de crecimiento a partir del primer trimestre 2011 con un 26\%,  se observan valores negativos en el segundo y tercer trimestre del 2012,  En el primer trimestre 2013 se advierte nuevamente una recuperación de 1\%   y el 2014 este porcentaje  se eleva a 5\%.</t>
  </si>
  <si>
    <t>La gráfica muestra la variación porcentual en las Importaciones de la serie histórica  2011 a 2014.  Se observa que a partir del primer trimestre 2012 una baja en las Importaciones a Guatemala del resto del mundo, la serie se recupera nuevamente a partir del tercer trimestre del 2012,  trimestre 2013,  mostrando trimestres con intervalos de baja y  crecimiento intercalados, primer trimestre  2014 reporta un porcentaje de 5\%.</t>
  </si>
  <si>
    <t>La gráfica muestra la variación porcentual del saldo de la balanza comercial de  2011 a 2014.  Se observa que el saldo siendo negativo  muestra periodos en los cuales es más bajo,  comparando el primer trimestre 2012 el porcentaje es de -31.1\% al  primer trimestre 2013 el cual es  de -3.5\%  y el 2014  el porcentaje se eleva -8.8\%, siendo menos desfavorable para Guatemala.</t>
  </si>
  <si>
    <t>La gráfica muestra la variación porcentual del saldo de la balanza comercial de  2014.  El continente con un mayor volumen de operaciones es con el de América con  un 79\% en las exportaciones y  67\% en las importaciones, seguido  por el continente  de Asia con 13\% en exportaciones y   24\% en las importaciones y en tercer lugar el continente  con un 6\% en las exportaciones y  9\% en las importaciones.</t>
  </si>
  <si>
    <t>Los países centroaméricanos como principales socios comerciales se  el Salvador con un porcentaje de 38.2\% en las exportaciones y 42.9\% en las importaciones seguido de Honduras con 25.7\% en las Exportaciones y 16\% en las importaciones, en tercer lugar es Costa Rica con 12.5\%  en las exportaciones y 30.6\% en las importaciones,  con los otros países se sostiene un porcentaje más bajo en ambas vías.</t>
  </si>
  <si>
    <t>Porcentaje      \%</t>
  </si>
  <si>
    <t>De las secciones del Sistema Arancelario Centroaméricano (SAC) en el primer trimestre 2014 en las exportaciones de Guatemala, la correspondiente a productos del reino vegetal ocupa el primer lugar con un 25.4\%, el segundo lugar con los productos de las Industrias Alimenticias un 21.6\%,  en tercer lugar los productos Minerales con un 14.5\% seguido de Industrias textiles y Productos y materias plásticas on un 13.9\% y 8.6\% respectivamente</t>
  </si>
  <si>
    <t>De las secciones del Sistema Arancelario Centroaméricano (SAC) en el primer trimestre 2014 en las importaciones a Guatemala a productos minerales ocupa el primer lugar con un 24.9\%, el segundo lugar con los productos de las Industrias der m áquinas y aparatos con 16.6\%,  en tercer lugar los productos de las Industrias Químicas con un 13.4\% continuando con materias plásticas y metales comunes con un 7.5\% y 7.0\% respectivamente</t>
  </si>
  <si>
    <t>La gráfica muestra la variación porcentual en las exportaciones de Comercio Territorio Aduanero de la serie histórica  2010 a 2014.  se observa que a partir del primer trimestre 2012 una baja en las exportaciones de Guatemala con el resto del mundo, teniendo una leve recuperación  el  segundo trimestre 2013, el primer trimestre 2014 tambien revela una baja de 4\% respecto al primer trimestre 2013</t>
  </si>
  <si>
    <t>Las importaciones muestran un comportamiento de crecimiento a partir del primer trimestre 2011 con un 26\%,  se observa  un comportamiento estacional incluso a la baja en el 2012,  Y en el primero y segundo trimestre  del 2013; se advierte una leve recuperación  en el primer trimestre del  2014 equivalente a  1\%.</t>
  </si>
  <si>
    <t>Las exportaciones del primer trimestre 2014  revelan un crecimiento de 14\% comparado con el primer trimestre 2013.  Según la serie histórica el primer trimestre del 2013 tuvo una disminución de 1\% comparado al 2012 y este a su vez manifiesta tambien una diferencia de -4\%  al 2011.  No así el 2011 manifiesta un crecimiento de 22\% comparado a 2010</t>
  </si>
  <si>
    <t>La gráfica muestra la variación porcentual en las exportaciones de Comercio Decreto 29-89 de la serie histórica  2010 a 2014.  se observa que a partir del primer trimestre 2012 una baja en las exportaciones de Guatemala con el resto del mundo, teniendo una leve recuperación  el  segundo trimestre 2013, el primer trimestre 2014  revela una recuperación del 14\% respecto al primer trimestre 2013</t>
  </si>
  <si>
    <t>Las importaciones muestran un comportamiento de crecimiento a partir del primer trimestre 2011 con un 24\%,  se observa  un comportamiento estacional incluso a la baja en el 2012,  Y en el primero y segundo trimestre  del 2013 se observa una recuperación con un 20\% y 27\%  en el primero y segundo trimestre respectivamente;  Sin embargo en el primer trimestre del  2014 equivalente  cae a  1\%.</t>
  </si>
  <si>
    <t>La gráfica muestra la variación porcentual en las Importaciones de la serie histórica  2011 a 2014.  Se observa que a partir del primer trimestre 2012 una caída en las Importaciones a Guatemala del resto del mundo, en la serie tambien se observa una recuperación de un 27\% en el segundo trimestre del 2013, seguido de otros crecimientos muy bajos como 1\% en el primer trimestre 2014 comparado con el primero del 2013.</t>
  </si>
  <si>
    <t>Las exportaciones del primer trimestre 2014  revelan un crecimiento de 71\% comparado con el primer trimestre 2013.  Según la serie histórica el primer trimestre del 2013 tuvo una disminución de 11\% comparado al 2012 y este a su vez manifiesta tambien un crecimiento de 16\%   comparado con el año 2011; este año manifiesta un crecimiento de 34\% comparado a 2010</t>
  </si>
  <si>
    <t>La gráfica muestra la variación porcentual en las exportaciones de Comercio Zonas Francas de la serie histórica  2010 a 2014.  Se observa que a partir del primer trimestre 2012 una baja en las exportaciones de Guatemala con el resto del mundo, la serie muestra  una  recuperación  a partir del primer trimestre 2013, la cual se mantiene en el primer trimestre 2014  con un 71\% respecto al  2013</t>
  </si>
  <si>
    <t>Las importaciones muestran un comportamiento de crecimiento a partir del primer trimestre 2011 con un 27\% y 33\% en el primer y segundo trimestre,  a partir del 2012 se observa  una caída -2\% en el primer trimestre    -9\% y -15\% en el tercer y cuarto seguido de un -8\% en el primer trimestre del 2013, en los siguientes trimestres se visualiza  una recuperación desde un 19\% hasta alcanzar un 85\% en el primer trimestre del 2014.</t>
  </si>
  <si>
    <t>La gráfica muestra la variación porcentual en las Importaciones de la serie histórica  2011 a 2014.  Se observa que a partir del primer trimestre 2012 una caída en las Importaciones a Guatemala del resto del mundo, en la serie tambien se observa una recuperación de un 41\% en el tercer trimestre del 2013, seguido de 70\% en el cuarto hasta alcanzar un 85\% en el primer trimestre del 2014.</t>
  </si>
  <si>
    <t>(cifras preliminares en US\$)</t>
  </si>
  <si>
    <t>En el primer trimestre 2013 las exportaciones de Guatemala disminuyeron en 1.2\%  alcanzando US\$ 2,606,486,767,  comparando con el primer trimestre 2014 que crecieron en 3.5\% alcanzando un valor de US\$2,698,912,994.                                      Por su parte las importaciones en el mismo periodo se elevaron den un 51.6\% alcanzando el monto de US\$4,148,760,077  y el 2014  el crecimiento fue de 5.5\% con un monto de US\$4,376,926,898</t>
  </si>
  <si>
    <t>( cifras preliminares expresadas en US\$ )</t>
  </si>
  <si>
    <t>El principal producto de exportación de Guatemala al resto del mundo, constituyó en el primer trimestre 2014, en el azucar con 25.9\%  de porcentaje en esta serie y 292,652,996 US\$, seguido de  café oro con un 16.1\%  182,169,782 y banano con 13.8\% y 155,826,949; seguido de minerales de plata y Minerales de plomo con un 7.6\% y 7.3\% respectivamente.</t>
  </si>
  <si>
    <t>(cifras preliminares expresadas en US\$)</t>
  </si>
  <si>
    <t>El principal socio comercial de Guatemala es Estados unidos a donde se exportó en el primer trimestre 2014,  969,383,445 US\$ con un porcentaje de 35.9\% seguido de El Salvador  a quien se le exportó 318,214,092 con un porcentaje de 11.8\%, en tercer lugar Honduras  a donde se exportó 213,579,857 con un porcentaje de 7.9\%</t>
  </si>
  <si>
    <t>(Cifras preliminares expresadas en US\$)</t>
  </si>
  <si>
    <t>El principal producto de importación para Guatemala del resto del mundo lo constituyó en el primer  trimestre 2014 es el Diesel oil con 34.6\%  de porcentaje en esta serie y US\$423,184,782  seguido de  Gasolina con un 27.5\%  US\$336,131,521 y Medicamentos p/humanos 8.2\%  US\$100,744,903, continuandocon  Gas propano y teléfonos celulares con un 6.9\% y 6.2\% respectivamente</t>
  </si>
  <si>
    <t>El principal socio comercial de Guatemala es Estados unidos de donde se importó en el primer trimestre 2014,  US\$1,720,385,540 con un porcentaje de 39.3\% seguido de China  a quien se le compró US\$536,462,801 con un porcentaje de 12.3\%, en tercer lugar Mexico  País al que se le compró US\$431,480,501 con un porcentaje de 9.9\%, continuando con países  como El Salvador y Corea del Sur con un porcentaje de 3.4\% y 3.2\% respectivamente</t>
  </si>
  <si>
    <t>(Cifras expresadas en US\$ )</t>
  </si>
  <si>
    <t>}{\begin{tikzpicture}[x=1pt,y=1pt,scale=0.90]  \input{</t>
  </si>
  <si>
    <t>.tex}  \end{tikzpicture}}{</t>
  </si>
  <si>
    <t>}{\notitasin{</t>
  </si>
  <si>
    <t>Los datos del año 2014 se presentan como preliminares y serán ajustados por el registro tardío de los mismos.</t>
  </si>
  <si>
    <t>}}}</t>
  </si>
</sst>
</file>

<file path=xl/styles.xml><?xml version="1.0" encoding="utf-8"?>
<styleSheet xmlns="http://schemas.openxmlformats.org/spreadsheetml/2006/main">
  <numFmts count="2">
    <numFmt numFmtId="164" formatCode="0.0"/>
    <numFmt numFmtId="165" formatCode="#,##0.0"/>
  </numFmts>
  <fonts count="15">
    <font>
      <sz val="11"/>
      <color theme="1"/>
      <name val="Calibri"/>
      <family val="2"/>
      <scheme val="minor"/>
    </font>
    <font>
      <sz val="12"/>
      <name val="Arial Narrow"/>
      <family val="2"/>
    </font>
    <font>
      <sz val="12"/>
      <color theme="1"/>
      <name val="Arial Narrow"/>
      <family val="2"/>
    </font>
    <font>
      <sz val="11"/>
      <color theme="1"/>
      <name val="Arial Narrow"/>
      <family val="2"/>
    </font>
    <font>
      <sz val="11"/>
      <name val="Arial Narrow"/>
      <family val="2"/>
    </font>
    <font>
      <i/>
      <sz val="11"/>
      <color theme="1"/>
      <name val="Arial Narrow"/>
      <family val="2"/>
    </font>
    <font>
      <b/>
      <sz val="11"/>
      <color theme="1"/>
      <name val="Calibri"/>
      <family val="2"/>
      <scheme val="minor"/>
    </font>
    <font>
      <b/>
      <sz val="10"/>
      <color indexed="8"/>
      <name val="Arial"/>
      <family val="2"/>
    </font>
    <font>
      <b/>
      <sz val="8"/>
      <color indexed="8"/>
      <name val="Arial"/>
      <family val="2"/>
    </font>
    <font>
      <sz val="10"/>
      <color indexed="8"/>
      <name val="Arial"/>
      <family val="2"/>
    </font>
    <font>
      <b/>
      <sz val="9"/>
      <color indexed="8"/>
      <name val="Arial"/>
      <family val="2"/>
    </font>
    <font>
      <sz val="12"/>
      <color indexed="8"/>
      <name val="Arial"/>
      <family val="2"/>
    </font>
    <font>
      <sz val="10"/>
      <color theme="1"/>
      <name val="Arial"/>
      <family val="2"/>
    </font>
    <font>
      <sz val="11"/>
      <name val="Calibri"/>
      <family val="2"/>
      <scheme val="minor"/>
    </font>
    <font>
      <sz val="10"/>
      <color theme="1"/>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theme="0"/>
        <bgColor indexed="9"/>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right/>
      <top style="medium">
        <color indexed="8"/>
      </top>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style="medium">
        <color indexed="64"/>
      </left>
      <right style="medium">
        <color indexed="64"/>
      </right>
      <top/>
      <bottom/>
      <diagonal/>
    </border>
    <border>
      <left/>
      <right style="medium">
        <color indexed="8"/>
      </right>
      <top/>
      <bottom/>
      <diagonal/>
    </border>
    <border>
      <left style="medium">
        <color indexed="8"/>
      </left>
      <right style="medium">
        <color indexed="8"/>
      </right>
      <top/>
      <bottom/>
      <diagonal/>
    </border>
    <border>
      <left style="medium">
        <color indexed="8"/>
      </left>
      <right/>
      <top/>
      <bottom/>
      <diagonal/>
    </border>
    <border>
      <left/>
      <right/>
      <top/>
      <bottom style="medium">
        <color indexed="8"/>
      </bottom>
      <diagonal/>
    </border>
    <border>
      <left style="medium">
        <color indexed="64"/>
      </left>
      <right style="medium">
        <color indexed="64"/>
      </right>
      <top/>
      <bottom style="medium">
        <color indexed="64"/>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right style="medium">
        <color indexed="64"/>
      </right>
      <top/>
      <bottom/>
      <diagonal/>
    </border>
    <border>
      <left/>
      <right/>
      <top/>
      <bottom style="thin">
        <color theme="4" tint="0.39997558519241921"/>
      </bottom>
      <diagonal/>
    </border>
    <border>
      <left/>
      <right/>
      <top style="thin">
        <color theme="4" tint="0.39997558519241921"/>
      </top>
      <bottom/>
      <diagonal/>
    </border>
    <border>
      <left style="medium">
        <color indexed="64"/>
      </left>
      <right/>
      <top/>
      <bottom/>
      <diagonal/>
    </border>
  </borders>
  <cellStyleXfs count="1">
    <xf numFmtId="0" fontId="0" fillId="0" borderId="0"/>
  </cellStyleXfs>
  <cellXfs count="91">
    <xf numFmtId="0" fontId="0" fillId="0" borderId="0" xfId="0"/>
    <xf numFmtId="3" fontId="1" fillId="0" borderId="0" xfId="0" applyNumberFormat="1" applyFont="1" applyFill="1" applyAlignment="1">
      <alignment horizontal="center"/>
    </xf>
    <xf numFmtId="0" fontId="1" fillId="0" borderId="0" xfId="0" applyFont="1" applyFill="1" applyAlignment="1">
      <alignment horizontal="left"/>
    </xf>
    <xf numFmtId="3" fontId="2" fillId="0" borderId="0" xfId="0" applyNumberFormat="1" applyFont="1" applyAlignment="1">
      <alignment horizontal="center"/>
    </xf>
    <xf numFmtId="3" fontId="0" fillId="0" borderId="0" xfId="0" applyNumberFormat="1"/>
    <xf numFmtId="3" fontId="0" fillId="0" borderId="0" xfId="0" applyNumberFormat="1" applyAlignment="1">
      <alignment horizontal="center"/>
    </xf>
    <xf numFmtId="2" fontId="0" fillId="0" borderId="0" xfId="0" applyNumberFormat="1"/>
    <xf numFmtId="4" fontId="0" fillId="0" borderId="0" xfId="0" applyNumberFormat="1"/>
    <xf numFmtId="3" fontId="3" fillId="0" borderId="0" xfId="0" applyNumberFormat="1" applyFont="1"/>
    <xf numFmtId="3" fontId="3" fillId="0" borderId="0" xfId="0" applyNumberFormat="1" applyFont="1" applyAlignment="1">
      <alignment horizontal="center"/>
    </xf>
    <xf numFmtId="0" fontId="3" fillId="0" borderId="0" xfId="0" applyFont="1"/>
    <xf numFmtId="3" fontId="4" fillId="0" borderId="0" xfId="0" applyNumberFormat="1" applyFont="1" applyFill="1"/>
    <xf numFmtId="0" fontId="0" fillId="0" borderId="0" xfId="0" applyAlignment="1"/>
    <xf numFmtId="3" fontId="5" fillId="0" borderId="0" xfId="0" applyNumberFormat="1" applyFont="1"/>
    <xf numFmtId="3" fontId="1" fillId="0" borderId="0" xfId="0" applyNumberFormat="1" applyFont="1" applyFill="1" applyAlignment="1">
      <alignment horizontal="right"/>
    </xf>
    <xf numFmtId="0" fontId="2" fillId="0" borderId="0" xfId="0" applyFont="1"/>
    <xf numFmtId="3" fontId="2" fillId="0" borderId="0" xfId="0" applyNumberFormat="1" applyFont="1" applyAlignment="1">
      <alignment horizontal="right"/>
    </xf>
    <xf numFmtId="164" fontId="0" fillId="0" borderId="0" xfId="0" applyNumberFormat="1"/>
    <xf numFmtId="164" fontId="1" fillId="0" borderId="0" xfId="0" applyNumberFormat="1" applyFont="1" applyFill="1" applyAlignment="1">
      <alignment horizontal="right"/>
    </xf>
    <xf numFmtId="164" fontId="2" fillId="0" borderId="0" xfId="0" applyNumberFormat="1" applyFont="1" applyAlignment="1">
      <alignment horizontal="right"/>
    </xf>
    <xf numFmtId="0" fontId="9" fillId="2" borderId="0" xfId="0" applyFont="1" applyFill="1" applyBorder="1" applyAlignment="1">
      <alignment vertical="top"/>
    </xf>
    <xf numFmtId="0" fontId="9" fillId="2" borderId="0" xfId="0" applyFont="1" applyFill="1" applyBorder="1" applyAlignment="1">
      <alignment horizontal="center" vertical="top"/>
    </xf>
    <xf numFmtId="0" fontId="10" fillId="3" borderId="1"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7" fillId="3" borderId="0" xfId="0" applyFont="1" applyFill="1" applyBorder="1" applyAlignment="1">
      <alignment horizontal="left" vertical="top"/>
    </xf>
    <xf numFmtId="3" fontId="7" fillId="3" borderId="8" xfId="0" applyNumberFormat="1" applyFont="1" applyFill="1" applyBorder="1" applyAlignment="1">
      <alignment horizontal="right" vertical="top" indent="1"/>
    </xf>
    <xf numFmtId="3" fontId="7" fillId="3" borderId="7"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0" fontId="11" fillId="4" borderId="0" xfId="0" applyFont="1" applyFill="1" applyBorder="1" applyAlignment="1">
      <alignment horizontal="left" vertical="top"/>
    </xf>
    <xf numFmtId="3" fontId="0" fillId="0" borderId="6" xfId="0" applyNumberFormat="1" applyBorder="1" applyAlignment="1">
      <alignment horizontal="right" indent="1"/>
    </xf>
    <xf numFmtId="165" fontId="9" fillId="4" borderId="7" xfId="0" applyNumberFormat="1" applyFont="1" applyFill="1" applyBorder="1" applyAlignment="1">
      <alignment horizontal="center" vertical="top"/>
    </xf>
    <xf numFmtId="3" fontId="0" fillId="0" borderId="8" xfId="0" applyNumberFormat="1" applyBorder="1" applyAlignment="1">
      <alignment horizontal="right" indent="1"/>
    </xf>
    <xf numFmtId="4" fontId="9" fillId="4" borderId="7" xfId="0" applyNumberFormat="1" applyFont="1" applyFill="1" applyBorder="1" applyAlignment="1">
      <alignment horizontal="right" vertical="top" indent="2"/>
    </xf>
    <xf numFmtId="3" fontId="9" fillId="4" borderId="9" xfId="0" applyNumberFormat="1" applyFont="1" applyFill="1" applyBorder="1" applyAlignment="1">
      <alignment horizontal="center" vertical="top"/>
    </xf>
    <xf numFmtId="0" fontId="0" fillId="0" borderId="15" xfId="0" applyNumberFormat="1" applyBorder="1" applyAlignment="1">
      <alignment horizontal="left"/>
    </xf>
    <xf numFmtId="3" fontId="0" fillId="0" borderId="6" xfId="0" applyNumberFormat="1" applyBorder="1"/>
    <xf numFmtId="3" fontId="12" fillId="0" borderId="6" xfId="0" applyNumberFormat="1" applyFont="1" applyBorder="1"/>
    <xf numFmtId="0" fontId="9" fillId="3" borderId="13" xfId="0" applyFont="1" applyFill="1" applyBorder="1" applyAlignment="1">
      <alignment vertical="top"/>
    </xf>
    <xf numFmtId="0" fontId="0" fillId="0" borderId="0" xfId="0" applyNumberFormat="1"/>
    <xf numFmtId="0" fontId="6" fillId="5" borderId="17" xfId="0" applyNumberFormat="1" applyFont="1" applyFill="1" applyBorder="1"/>
    <xf numFmtId="0" fontId="6" fillId="0" borderId="16" xfId="0" applyFont="1" applyBorder="1" applyAlignment="1">
      <alignment horizontal="left"/>
    </xf>
    <xf numFmtId="0" fontId="6" fillId="0" borderId="16" xfId="0" applyNumberFormat="1" applyFont="1" applyBorder="1"/>
    <xf numFmtId="0" fontId="6" fillId="5" borderId="17" xfId="0" applyFont="1" applyFill="1" applyBorder="1" applyAlignment="1">
      <alignment horizontal="left"/>
    </xf>
    <xf numFmtId="3" fontId="3" fillId="0" borderId="18" xfId="0" applyNumberFormat="1" applyFont="1" applyBorder="1"/>
    <xf numFmtId="3" fontId="0" fillId="0" borderId="18" xfId="0" applyNumberFormat="1" applyBorder="1"/>
    <xf numFmtId="165" fontId="0" fillId="0" borderId="0" xfId="0" applyNumberFormat="1"/>
    <xf numFmtId="0" fontId="0" fillId="0" borderId="0" xfId="0" applyAlignment="1">
      <alignment horizontal="center" vertical="center" wrapText="1"/>
    </xf>
    <xf numFmtId="0" fontId="0" fillId="0" borderId="0" xfId="0" applyAlignment="1">
      <alignment horizontal="center" wrapText="1"/>
    </xf>
    <xf numFmtId="0" fontId="7" fillId="2" borderId="5"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2" borderId="0" xfId="0" applyFont="1" applyFill="1" applyBorder="1" applyAlignment="1">
      <alignment horizontal="center" vertical="top"/>
    </xf>
    <xf numFmtId="17" fontId="7" fillId="2" borderId="0" xfId="0" applyNumberFormat="1" applyFont="1" applyFill="1" applyBorder="1" applyAlignment="1">
      <alignment horizontal="center" vertical="top"/>
    </xf>
    <xf numFmtId="0" fontId="8" fillId="2" borderId="0" xfId="0" applyFont="1" applyFill="1" applyBorder="1" applyAlignment="1">
      <alignment horizontal="center" vertical="top"/>
    </xf>
    <xf numFmtId="0" fontId="7" fillId="2" borderId="1"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3" fillId="0" borderId="0" xfId="0" applyNumberFormat="1" applyFont="1"/>
    <xf numFmtId="0" fontId="1" fillId="0" borderId="0" xfId="0" applyNumberFormat="1" applyFont="1" applyFill="1" applyAlignment="1">
      <alignment horizontal="center"/>
    </xf>
    <xf numFmtId="49" fontId="0" fillId="0" borderId="0" xfId="0" applyNumberFormat="1" applyAlignment="1">
      <alignment horizontal="center" vertical="center"/>
    </xf>
    <xf numFmtId="0" fontId="0" fillId="0" borderId="0" xfId="0" applyAlignment="1">
      <alignment vertical="center"/>
    </xf>
    <xf numFmtId="0" fontId="0" fillId="6" borderId="0" xfId="0" applyFill="1" applyAlignment="1">
      <alignment vertical="center"/>
    </xf>
    <xf numFmtId="0" fontId="0" fillId="0" borderId="0" xfId="0" applyAlignment="1">
      <alignment vertical="center" wrapText="1"/>
    </xf>
    <xf numFmtId="0" fontId="0" fillId="6" borderId="0" xfId="0" applyFill="1" applyAlignment="1">
      <alignment vertical="center" wrapText="1"/>
    </xf>
    <xf numFmtId="2" fontId="0" fillId="6" borderId="0" xfId="0" applyNumberFormat="1" applyFill="1" applyAlignment="1">
      <alignment vertical="center"/>
    </xf>
    <xf numFmtId="0" fontId="13" fillId="7" borderId="0" xfId="0" applyFon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49" fontId="0" fillId="8" borderId="0" xfId="0" applyNumberFormat="1" applyFill="1" applyAlignment="1">
      <alignment horizontal="center" vertical="center"/>
    </xf>
    <xf numFmtId="2" fontId="0" fillId="0" borderId="0" xfId="0" applyNumberFormat="1" applyAlignment="1">
      <alignment vertical="center"/>
    </xf>
    <xf numFmtId="16" fontId="0" fillId="0" borderId="0" xfId="0" applyNumberFormat="1" applyAlignment="1">
      <alignment vertical="center"/>
    </xf>
    <xf numFmtId="0" fontId="14" fillId="6" borderId="0" xfId="0" applyFont="1" applyFill="1" applyAlignment="1">
      <alignment vertical="center"/>
    </xf>
    <xf numFmtId="0" fontId="14" fillId="0" borderId="0" xfId="0" applyFont="1" applyAlignment="1">
      <alignment vertical="center"/>
    </xf>
    <xf numFmtId="0" fontId="14" fillId="0" borderId="0" xfId="0" applyFont="1"/>
    <xf numFmtId="0" fontId="6" fillId="0" borderId="0" xfId="0" applyFont="1" applyFill="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1.1111111111111122E-2"/>
          <c:y val="0"/>
          <c:w val="0.98888888888888893"/>
          <c:h val="0.68401152103178109"/>
        </c:manualLayout>
      </c:layout>
      <c:barChart>
        <c:barDir val="col"/>
        <c:grouping val="clustered"/>
        <c:ser>
          <c:idx val="0"/>
          <c:order val="0"/>
          <c:cat>
            <c:multiLvlStrRef>
              <c:f>'Comercio Total'!$A$8:$B$20</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'Comercio Total'!$C$8:$C$20</c:f>
              <c:numCache>
                <c:formatCode>General</c:formatCode>
                <c:ptCount val="13"/>
                <c:pt idx="0">
                  <c:v>2718223074</c:v>
                </c:pt>
                <c:pt idx="1">
                  <c:v>2701982005</c:v>
                </c:pt>
                <c:pt idx="2">
                  <c:v>2494058890</c:v>
                </c:pt>
                <c:pt idx="3">
                  <c:v>2486780872</c:v>
                </c:pt>
                <c:pt idx="4">
                  <c:v>2637641885</c:v>
                </c:pt>
                <c:pt idx="5">
                  <c:v>2577114167</c:v>
                </c:pt>
                <c:pt idx="6">
                  <c:v>2398516538</c:v>
                </c:pt>
                <c:pt idx="7">
                  <c:v>2364366568</c:v>
                </c:pt>
                <c:pt idx="8">
                  <c:v>2606486767</c:v>
                </c:pt>
                <c:pt idx="9">
                  <c:v>2662118708</c:v>
                </c:pt>
                <c:pt idx="10">
                  <c:v>2364573217</c:v>
                </c:pt>
                <c:pt idx="11">
                  <c:v>2396933184</c:v>
                </c:pt>
                <c:pt idx="12">
                  <c:v>2698912994</c:v>
                </c:pt>
              </c:numCache>
            </c:numRef>
          </c:val>
        </c:ser>
        <c:axId val="72993792"/>
        <c:axId val="73060352"/>
      </c:barChart>
      <c:catAx>
        <c:axId val="72993792"/>
        <c:scaling>
          <c:orientation val="minMax"/>
        </c:scaling>
        <c:axPos val="b"/>
        <c:tickLblPos val="nextTo"/>
        <c:txPr>
          <a:bodyPr/>
          <a:lstStyle/>
          <a:p>
            <a:pPr>
              <a:defRPr lang="es-GT" sz="800">
                <a:latin typeface="Arial Narrow" pitchFamily="34" charset="0"/>
              </a:defRPr>
            </a:pPr>
            <a:endParaRPr lang="es-ES"/>
          </a:p>
        </c:txPr>
        <c:crossAx val="73060352"/>
        <c:crosses val="autoZero"/>
        <c:auto val="1"/>
        <c:lblAlgn val="ctr"/>
        <c:lblOffset val="100"/>
      </c:catAx>
      <c:valAx>
        <c:axId val="73060352"/>
        <c:scaling>
          <c:orientation val="minMax"/>
        </c:scaling>
        <c:delete val="1"/>
        <c:axPos val="l"/>
        <c:numFmt formatCode="General" sourceLinked="1"/>
        <c:tickLblPos val="nextTo"/>
        <c:crossAx val="72993792"/>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22104396325459316"/>
          <c:y val="4.6296296296296389E-3"/>
          <c:w val="0.77895603674540792"/>
          <c:h val="0.99537037037037035"/>
        </c:manualLayout>
      </c:layout>
      <c:barChart>
        <c:barDir val="bar"/>
        <c:grouping val="clustered"/>
        <c:ser>
          <c:idx val="0"/>
          <c:order val="0"/>
          <c:dLbls>
            <c:txPr>
              <a:bodyPr/>
              <a:lstStyle/>
              <a:p>
                <a:pPr>
                  <a:defRPr lang="es-GT" sz="800">
                    <a:latin typeface="Arial Narrow" pitchFamily="34" charset="0"/>
                  </a:defRPr>
                </a:pPr>
                <a:endParaRPr lang="es-ES"/>
              </a:p>
            </c:txPr>
            <c:showVal val="1"/>
          </c:dLbls>
          <c:cat>
            <c:strRef>
              <c:f>'[1]C3 2014 (2)'!$A$21:$A$35</c:f>
              <c:strCache>
                <c:ptCount val="15"/>
                <c:pt idx="0">
                  <c:v>USA</c:v>
                </c:pt>
                <c:pt idx="1">
                  <c:v>El Salvador</c:v>
                </c:pt>
                <c:pt idx="2">
                  <c:v>Honduras</c:v>
                </c:pt>
                <c:pt idx="3">
                  <c:v>Corea del Sur</c:v>
                </c:pt>
                <c:pt idx="4">
                  <c:v>Nicaragua</c:v>
                </c:pt>
                <c:pt idx="5">
                  <c:v>Costa Rica</c:v>
                </c:pt>
                <c:pt idx="6">
                  <c:v>México</c:v>
                </c:pt>
                <c:pt idx="7">
                  <c:v>Panamá</c:v>
                </c:pt>
                <c:pt idx="8">
                  <c:v>Canadá</c:v>
                </c:pt>
                <c:pt idx="9">
                  <c:v>Países Bajos</c:v>
                </c:pt>
                <c:pt idx="10">
                  <c:v>Venezuela</c:v>
                </c:pt>
                <c:pt idx="11">
                  <c:v>Japón</c:v>
                </c:pt>
                <c:pt idx="12">
                  <c:v>Ghana</c:v>
                </c:pt>
                <c:pt idx="13">
                  <c:v>Siria</c:v>
                </c:pt>
                <c:pt idx="14">
                  <c:v>República Dominicana</c:v>
                </c:pt>
              </c:strCache>
            </c:strRef>
          </c:cat>
          <c:val>
            <c:numRef>
              <c:f>'[1]C3 2014 (2)'!$B$21:$B$35</c:f>
              <c:numCache>
                <c:formatCode>General</c:formatCode>
                <c:ptCount val="15"/>
                <c:pt idx="0">
                  <c:v>968383445</c:v>
                </c:pt>
                <c:pt idx="1">
                  <c:v>318214092</c:v>
                </c:pt>
                <c:pt idx="2">
                  <c:v>213579857</c:v>
                </c:pt>
                <c:pt idx="3">
                  <c:v>159143051</c:v>
                </c:pt>
                <c:pt idx="4">
                  <c:v>115208493</c:v>
                </c:pt>
                <c:pt idx="5">
                  <c:v>104100900</c:v>
                </c:pt>
                <c:pt idx="6">
                  <c:v>102280940</c:v>
                </c:pt>
                <c:pt idx="7">
                  <c:v>65379728</c:v>
                </c:pt>
                <c:pt idx="8">
                  <c:v>54888439</c:v>
                </c:pt>
                <c:pt idx="9">
                  <c:v>52538374</c:v>
                </c:pt>
                <c:pt idx="10">
                  <c:v>38406134</c:v>
                </c:pt>
                <c:pt idx="11">
                  <c:v>35482943</c:v>
                </c:pt>
                <c:pt idx="12">
                  <c:v>34018403</c:v>
                </c:pt>
                <c:pt idx="13">
                  <c:v>29936919</c:v>
                </c:pt>
                <c:pt idx="14">
                  <c:v>29404138</c:v>
                </c:pt>
              </c:numCache>
            </c:numRef>
          </c:val>
        </c:ser>
        <c:axId val="75790976"/>
        <c:axId val="75813248"/>
      </c:barChart>
      <c:catAx>
        <c:axId val="75790976"/>
        <c:scaling>
          <c:orientation val="maxMin"/>
        </c:scaling>
        <c:delete val="1"/>
        <c:axPos val="l"/>
        <c:tickLblPos val="nextTo"/>
        <c:crossAx val="75813248"/>
        <c:crosses val="autoZero"/>
        <c:auto val="1"/>
        <c:lblAlgn val="ctr"/>
        <c:lblOffset val="100"/>
      </c:catAx>
      <c:valAx>
        <c:axId val="75813248"/>
        <c:scaling>
          <c:orientation val="minMax"/>
        </c:scaling>
        <c:delete val="1"/>
        <c:axPos val="t"/>
        <c:numFmt formatCode="General" sourceLinked="1"/>
        <c:tickLblPos val="nextTo"/>
        <c:crossAx val="75790976"/>
        <c:crosses val="autoZero"/>
        <c:crossBetween val="between"/>
        <c:dispUnits>
          <c:builtInUnit val="millions"/>
          <c:dispUnitsLbl>
            <c:layout/>
            <c:txPr>
              <a:bodyPr/>
              <a:lstStyle/>
              <a:p>
                <a:pPr>
                  <a:defRPr lang="es-GT"/>
                </a:pPr>
                <a:endParaRPr lang="es-ES"/>
              </a:p>
            </c:txPr>
          </c:dispUnitsLbl>
        </c:dispUnits>
      </c:valAx>
      <c:spPr>
        <a:noFill/>
      </c:spPr>
    </c:plotArea>
    <c:plotVisOnly val="1"/>
  </c:chart>
  <c:spPr>
    <a:noFill/>
    <a:ln>
      <a:noFill/>
    </a:ln>
  </c:spPr>
  <c:printSettings>
    <c:headerFooter/>
    <c:pageMargins b="0.750000000000001" l="0.70000000000000062" r="0.70000000000000062" t="0.75000000000000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s-ES"/>
  <c:chart>
    <c:title>
      <c:layout/>
      <c:txPr>
        <a:bodyPr/>
        <a:lstStyle/>
        <a:p>
          <a:pPr>
            <a:defRPr lang="es-GT"/>
          </a:pPr>
          <a:endParaRPr lang="es-ES"/>
        </a:p>
      </c:txPr>
    </c:title>
    <c:plotArea>
      <c:layout>
        <c:manualLayout>
          <c:layoutTarget val="inner"/>
          <c:xMode val="edge"/>
          <c:yMode val="edge"/>
          <c:x val="0.20697462817147863"/>
          <c:y val="0"/>
          <c:w val="0.69861001749781304"/>
          <c:h val="0.94918963254593203"/>
        </c:manualLayout>
      </c:layout>
      <c:barChart>
        <c:barDir val="bar"/>
        <c:grouping val="clustered"/>
        <c:ser>
          <c:idx val="0"/>
          <c:order val="0"/>
          <c:tx>
            <c:strRef>
              <c:f>'Expo países'!$C$8</c:f>
              <c:strCache>
                <c:ptCount val="1"/>
              </c:strCache>
            </c:strRef>
          </c:tx>
          <c:cat>
            <c:strRef>
              <c:f>'Expo países'!$B$9:$B$19</c:f>
              <c:strCache>
                <c:ptCount val="10"/>
                <c:pt idx="0">
                  <c:v>USA</c:v>
                </c:pt>
                <c:pt idx="1">
                  <c:v>El Salvador</c:v>
                </c:pt>
                <c:pt idx="2">
                  <c:v>Honduras</c:v>
                </c:pt>
                <c:pt idx="3">
                  <c:v>Corea del Sur</c:v>
                </c:pt>
                <c:pt idx="4">
                  <c:v>Nicaragua</c:v>
                </c:pt>
                <c:pt idx="5">
                  <c:v>Costa Rica</c:v>
                </c:pt>
                <c:pt idx="6">
                  <c:v>México</c:v>
                </c:pt>
                <c:pt idx="7">
                  <c:v>Panamá</c:v>
                </c:pt>
                <c:pt idx="8">
                  <c:v>Canadá</c:v>
                </c:pt>
                <c:pt idx="9">
                  <c:v>Países Bajos</c:v>
                </c:pt>
              </c:strCache>
            </c:strRef>
          </c:cat>
          <c:val>
            <c:numRef>
              <c:f>'Expo países'!$C$9:$C$19</c:f>
              <c:numCache>
                <c:formatCode>#,##0</c:formatCode>
                <c:ptCount val="11"/>
                <c:pt idx="0">
                  <c:v>968383445</c:v>
                </c:pt>
                <c:pt idx="1">
                  <c:v>318214092</c:v>
                </c:pt>
                <c:pt idx="2">
                  <c:v>213579857</c:v>
                </c:pt>
                <c:pt idx="3">
                  <c:v>159143051</c:v>
                </c:pt>
                <c:pt idx="4">
                  <c:v>115208493</c:v>
                </c:pt>
                <c:pt idx="5">
                  <c:v>104100900</c:v>
                </c:pt>
                <c:pt idx="6">
                  <c:v>102280940</c:v>
                </c:pt>
                <c:pt idx="7">
                  <c:v>65379728</c:v>
                </c:pt>
                <c:pt idx="8">
                  <c:v>54888439</c:v>
                </c:pt>
                <c:pt idx="9">
                  <c:v>52538374</c:v>
                </c:pt>
              </c:numCache>
            </c:numRef>
          </c:val>
        </c:ser>
        <c:axId val="76024064"/>
        <c:axId val="76025856"/>
      </c:barChart>
      <c:catAx>
        <c:axId val="76024064"/>
        <c:scaling>
          <c:orientation val="maxMin"/>
        </c:scaling>
        <c:axPos val="l"/>
        <c:tickLblPos val="nextTo"/>
        <c:txPr>
          <a:bodyPr/>
          <a:lstStyle/>
          <a:p>
            <a:pPr>
              <a:defRPr lang="es-GT"/>
            </a:pPr>
            <a:endParaRPr lang="es-ES"/>
          </a:p>
        </c:txPr>
        <c:crossAx val="76025856"/>
        <c:crosses val="autoZero"/>
        <c:auto val="1"/>
        <c:lblAlgn val="ctr"/>
        <c:lblOffset val="100"/>
      </c:catAx>
      <c:valAx>
        <c:axId val="76025856"/>
        <c:scaling>
          <c:orientation val="minMax"/>
        </c:scaling>
        <c:delete val="1"/>
        <c:axPos val="t"/>
        <c:majorGridlines/>
        <c:numFmt formatCode="#,##0" sourceLinked="1"/>
        <c:tickLblPos val="nextTo"/>
        <c:crossAx val="76024064"/>
        <c:crosses val="autoZero"/>
        <c:crossBetween val="between"/>
      </c:valAx>
    </c:plotArea>
    <c:legend>
      <c:legendPos val="r"/>
      <c:layout/>
      <c:txPr>
        <a:bodyPr/>
        <a:lstStyle/>
        <a:p>
          <a:pPr>
            <a:defRPr lang="es-GT"/>
          </a:pPr>
          <a:endParaRPr lang="es-ES"/>
        </a:p>
      </c:txPr>
    </c:legend>
    <c:plotVisOnly val="1"/>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27848140857392828"/>
          <c:y val="1.8518518518518545E-2"/>
          <c:w val="0.72151859142607166"/>
          <c:h val="0.96759259259259356"/>
        </c:manualLayout>
      </c:layout>
      <c:barChart>
        <c:barDir val="bar"/>
        <c:grouping val="clustered"/>
        <c:ser>
          <c:idx val="0"/>
          <c:order val="0"/>
          <c:cat>
            <c:strRef>
              <c:f>'[1]C4  2014 (2)'!$B$9:$B$19</c:f>
              <c:strCache>
                <c:ptCount val="11"/>
                <c:pt idx="0">
                  <c:v>Reino Vegetal</c:v>
                </c:pt>
                <c:pt idx="1">
                  <c:v>Industrias Alimenticias</c:v>
                </c:pt>
                <c:pt idx="2">
                  <c:v>Productos Minerales</c:v>
                </c:pt>
                <c:pt idx="3">
                  <c:v>Textiles y sus manufacturas</c:v>
                </c:pt>
                <c:pt idx="4">
                  <c:v>Industrias Químicas</c:v>
                </c:pt>
                <c:pt idx="5">
                  <c:v>Materias Plásticas</c:v>
                </c:pt>
                <c:pt idx="6">
                  <c:v>Metales Comunes</c:v>
                </c:pt>
                <c:pt idx="7">
                  <c:v>Grasas</c:v>
                </c:pt>
                <c:pt idx="8">
                  <c:v>Pastas de Madera</c:v>
                </c:pt>
                <c:pt idx="9">
                  <c:v>Máquinas y Aparatos</c:v>
                </c:pt>
                <c:pt idx="10">
                  <c:v>Mercancía y Productos diversos</c:v>
                </c:pt>
              </c:strCache>
            </c:strRef>
          </c:cat>
          <c:val>
            <c:numRef>
              <c:f>'[1]C4  2014 (2)'!$C$9:$C$19</c:f>
              <c:numCache>
                <c:formatCode>General</c:formatCode>
                <c:ptCount val="11"/>
                <c:pt idx="0">
                  <c:v>656179717</c:v>
                </c:pt>
                <c:pt idx="1">
                  <c:v>558828765</c:v>
                </c:pt>
                <c:pt idx="2">
                  <c:v>375142680</c:v>
                </c:pt>
                <c:pt idx="3">
                  <c:v>358544194</c:v>
                </c:pt>
                <c:pt idx="4">
                  <c:v>223752214</c:v>
                </c:pt>
                <c:pt idx="5">
                  <c:v>128489965</c:v>
                </c:pt>
                <c:pt idx="6">
                  <c:v>91117926</c:v>
                </c:pt>
                <c:pt idx="7">
                  <c:v>68395466</c:v>
                </c:pt>
                <c:pt idx="8">
                  <c:v>66354635</c:v>
                </c:pt>
                <c:pt idx="9">
                  <c:v>38337968</c:v>
                </c:pt>
                <c:pt idx="10">
                  <c:v>22838556</c:v>
                </c:pt>
              </c:numCache>
            </c:numRef>
          </c:val>
        </c:ser>
        <c:axId val="76059776"/>
        <c:axId val="76061312"/>
      </c:barChart>
      <c:catAx>
        <c:axId val="76059776"/>
        <c:scaling>
          <c:orientation val="maxMin"/>
        </c:scaling>
        <c:axPos val="l"/>
        <c:tickLblPos val="nextTo"/>
        <c:txPr>
          <a:bodyPr/>
          <a:lstStyle/>
          <a:p>
            <a:pPr>
              <a:defRPr lang="es-GT" sz="800">
                <a:latin typeface="Arial Narrow" pitchFamily="34" charset="0"/>
              </a:defRPr>
            </a:pPr>
            <a:endParaRPr lang="es-ES"/>
          </a:p>
        </c:txPr>
        <c:crossAx val="76061312"/>
        <c:crosses val="autoZero"/>
        <c:auto val="1"/>
        <c:lblAlgn val="ctr"/>
        <c:lblOffset val="100"/>
      </c:catAx>
      <c:valAx>
        <c:axId val="76061312"/>
        <c:scaling>
          <c:orientation val="minMax"/>
        </c:scaling>
        <c:delete val="1"/>
        <c:axPos val="t"/>
        <c:numFmt formatCode="General" sourceLinked="1"/>
        <c:tickLblPos val="nextTo"/>
        <c:crossAx val="76059776"/>
        <c:crosses val="autoZero"/>
        <c:crossBetween val="between"/>
        <c:dispUnits>
          <c:builtInUnit val="millions"/>
          <c:dispUnitsLbl>
            <c:layout/>
            <c:txPr>
              <a:bodyPr/>
              <a:lstStyle/>
              <a:p>
                <a:pPr>
                  <a:defRPr lang="es-GT"/>
                </a:pPr>
                <a:endParaRPr lang="es-ES"/>
              </a:p>
            </c:txPr>
          </c:dispUnitsLbl>
        </c:dispUnits>
      </c:valAx>
      <c:spPr>
        <a:noFill/>
      </c:spPr>
    </c:plotArea>
    <c:plotVisOnly val="1"/>
  </c:chart>
  <c:spPr>
    <a:noFill/>
    <a:ln>
      <a:noFill/>
    </a:ln>
  </c:spPr>
  <c:printSettings>
    <c:headerFooter/>
    <c:pageMargins b="0.750000000000001" l="0.70000000000000062" r="0.70000000000000062" t="0.75000000000000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s-ES"/>
  <c:chart>
    <c:plotArea>
      <c:layout/>
      <c:barChart>
        <c:barDir val="bar"/>
        <c:grouping val="clustered"/>
        <c:ser>
          <c:idx val="0"/>
          <c:order val="0"/>
          <c:cat>
            <c:strRef>
              <c:f>'[1]C9  2014 (2)'!$C$2:$C$11</c:f>
              <c:strCache>
                <c:ptCount val="10"/>
                <c:pt idx="0">
                  <c:v>  Diesel oil </c:v>
                </c:pt>
                <c:pt idx="1">
                  <c:v>Gasolina</c:v>
                </c:pt>
                <c:pt idx="2">
                  <c:v>Medicamentos P/Humanos</c:v>
                </c:pt>
                <c:pt idx="3">
                  <c:v> Gas propano</c:v>
                </c:pt>
                <c:pt idx="4">
                  <c:v> Teléfonos celulares</c:v>
                </c:pt>
                <c:pt idx="5">
                  <c:v>  Fuel oil (Bunker C)</c:v>
                </c:pt>
                <c:pt idx="6">
                  <c:v>Vehiculos de carga</c:v>
                </c:pt>
                <c:pt idx="7">
                  <c:v>Papel y cartón crudos</c:v>
                </c:pt>
                <c:pt idx="8">
                  <c:v>Harina de soya</c:v>
                </c:pt>
                <c:pt idx="9">
                  <c:v> Maíz amarillo</c:v>
                </c:pt>
              </c:strCache>
            </c:strRef>
          </c:cat>
          <c:val>
            <c:numRef>
              <c:f>'[1]C9  2014 (2)'!$D$2:$D$11</c:f>
              <c:numCache>
                <c:formatCode>General</c:formatCode>
                <c:ptCount val="10"/>
                <c:pt idx="0">
                  <c:v>423184782</c:v>
                </c:pt>
                <c:pt idx="1">
                  <c:v>336131521</c:v>
                </c:pt>
                <c:pt idx="2">
                  <c:v>100744903</c:v>
                </c:pt>
                <c:pt idx="3">
                  <c:v>84688763</c:v>
                </c:pt>
                <c:pt idx="4">
                  <c:v>75438663</c:v>
                </c:pt>
                <c:pt idx="5">
                  <c:v>44675996</c:v>
                </c:pt>
                <c:pt idx="6">
                  <c:v>43203311</c:v>
                </c:pt>
                <c:pt idx="7">
                  <c:v>39244162</c:v>
                </c:pt>
                <c:pt idx="8">
                  <c:v>39060272</c:v>
                </c:pt>
                <c:pt idx="9">
                  <c:v>36948816</c:v>
                </c:pt>
              </c:numCache>
            </c:numRef>
          </c:val>
        </c:ser>
        <c:axId val="76114176"/>
        <c:axId val="76120064"/>
      </c:barChart>
      <c:catAx>
        <c:axId val="76114176"/>
        <c:scaling>
          <c:orientation val="maxMin"/>
        </c:scaling>
        <c:axPos val="l"/>
        <c:tickLblPos val="nextTo"/>
        <c:txPr>
          <a:bodyPr/>
          <a:lstStyle/>
          <a:p>
            <a:pPr>
              <a:defRPr lang="es-GT" sz="800">
                <a:latin typeface="Arial Narrow" pitchFamily="34" charset="0"/>
              </a:defRPr>
            </a:pPr>
            <a:endParaRPr lang="es-ES"/>
          </a:p>
        </c:txPr>
        <c:crossAx val="76120064"/>
        <c:crosses val="autoZero"/>
        <c:auto val="1"/>
        <c:lblAlgn val="ctr"/>
        <c:lblOffset val="100"/>
      </c:catAx>
      <c:valAx>
        <c:axId val="76120064"/>
        <c:scaling>
          <c:orientation val="minMax"/>
        </c:scaling>
        <c:delete val="1"/>
        <c:axPos val="t"/>
        <c:numFmt formatCode="General" sourceLinked="1"/>
        <c:tickLblPos val="nextTo"/>
        <c:crossAx val="76114176"/>
        <c:crosses val="autoZero"/>
        <c:crossBetween val="between"/>
        <c:dispUnits>
          <c:builtInUnit val="millions"/>
          <c:dispUnitsLbl>
            <c:layout/>
            <c:txPr>
              <a:bodyPr/>
              <a:lstStyle/>
              <a:p>
                <a:pPr>
                  <a:defRPr lang="es-GT"/>
                </a:pPr>
                <a:endParaRPr lang="es-ES"/>
              </a:p>
            </c:txPr>
          </c:dispUnitsLbl>
        </c:dispUnits>
      </c:valAx>
      <c:spPr>
        <a:noFill/>
      </c:spPr>
    </c:plotArea>
    <c:plotVisOnly val="1"/>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s-ES"/>
  <c:chart>
    <c:plotArea>
      <c:layout/>
      <c:barChart>
        <c:barDir val="bar"/>
        <c:grouping val="clustered"/>
        <c:ser>
          <c:idx val="0"/>
          <c:order val="0"/>
          <c:cat>
            <c:strRef>
              <c:f>'Impo países'!$B$8:$B$17</c:f>
              <c:strCache>
                <c:ptCount val="10"/>
                <c:pt idx="0">
                  <c:v>USA</c:v>
                </c:pt>
                <c:pt idx="1">
                  <c:v>China</c:v>
                </c:pt>
                <c:pt idx="2">
                  <c:v>México</c:v>
                </c:pt>
                <c:pt idx="3">
                  <c:v>El Salvador</c:v>
                </c:pt>
                <c:pt idx="4">
                  <c:v>Corea del Sur</c:v>
                </c:pt>
                <c:pt idx="5">
                  <c:v>Costa Rica</c:v>
                </c:pt>
                <c:pt idx="6">
                  <c:v>Japón</c:v>
                </c:pt>
                <c:pt idx="7">
                  <c:v>Colombia</c:v>
                </c:pt>
                <c:pt idx="8">
                  <c:v>Alemania</c:v>
                </c:pt>
                <c:pt idx="9">
                  <c:v>Perú</c:v>
                </c:pt>
              </c:strCache>
            </c:strRef>
          </c:cat>
          <c:val>
            <c:numRef>
              <c:f>'Impo países'!$C$8:$C$17</c:f>
              <c:numCache>
                <c:formatCode>#,##0</c:formatCode>
                <c:ptCount val="10"/>
                <c:pt idx="0">
                  <c:v>1720385540</c:v>
                </c:pt>
                <c:pt idx="1">
                  <c:v>536462801</c:v>
                </c:pt>
                <c:pt idx="2">
                  <c:v>431480501</c:v>
                </c:pt>
                <c:pt idx="3">
                  <c:v>149980408</c:v>
                </c:pt>
                <c:pt idx="4">
                  <c:v>140419806</c:v>
                </c:pt>
                <c:pt idx="5">
                  <c:v>107014668</c:v>
                </c:pt>
                <c:pt idx="6">
                  <c:v>105637421</c:v>
                </c:pt>
                <c:pt idx="7">
                  <c:v>95970620</c:v>
                </c:pt>
                <c:pt idx="8">
                  <c:v>94305426</c:v>
                </c:pt>
                <c:pt idx="9">
                  <c:v>74909071</c:v>
                </c:pt>
              </c:numCache>
            </c:numRef>
          </c:val>
        </c:ser>
        <c:axId val="76237056"/>
        <c:axId val="76247040"/>
      </c:barChart>
      <c:catAx>
        <c:axId val="76237056"/>
        <c:scaling>
          <c:orientation val="maxMin"/>
        </c:scaling>
        <c:axPos val="l"/>
        <c:tickLblPos val="nextTo"/>
        <c:txPr>
          <a:bodyPr/>
          <a:lstStyle/>
          <a:p>
            <a:pPr>
              <a:defRPr lang="es-GT"/>
            </a:pPr>
            <a:endParaRPr lang="es-ES"/>
          </a:p>
        </c:txPr>
        <c:crossAx val="76247040"/>
        <c:crosses val="autoZero"/>
        <c:auto val="1"/>
        <c:lblAlgn val="ctr"/>
        <c:lblOffset val="100"/>
      </c:catAx>
      <c:valAx>
        <c:axId val="76247040"/>
        <c:scaling>
          <c:orientation val="minMax"/>
        </c:scaling>
        <c:axPos val="t"/>
        <c:majorGridlines/>
        <c:numFmt formatCode="#,##0" sourceLinked="1"/>
        <c:tickLblPos val="nextTo"/>
        <c:txPr>
          <a:bodyPr/>
          <a:lstStyle/>
          <a:p>
            <a:pPr>
              <a:defRPr lang="es-GT"/>
            </a:pPr>
            <a:endParaRPr lang="es-ES"/>
          </a:p>
        </c:txPr>
        <c:crossAx val="76237056"/>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30071697530864333"/>
          <c:y val="6.8244444444444463E-3"/>
          <c:w val="0.69928302469135806"/>
          <c:h val="0.98149316631523009"/>
        </c:manualLayout>
      </c:layout>
      <c:barChart>
        <c:barDir val="bar"/>
        <c:grouping val="clustered"/>
        <c:ser>
          <c:idx val="0"/>
          <c:order val="0"/>
          <c:cat>
            <c:strRef>
              <c:f>'[1]C7  2014 (2)'!$D$3:$D$13</c:f>
              <c:strCache>
                <c:ptCount val="11"/>
                <c:pt idx="0">
                  <c:v>Productos Minerales</c:v>
                </c:pt>
                <c:pt idx="1">
                  <c:v>Máquinas y Aparatos</c:v>
                </c:pt>
                <c:pt idx="2">
                  <c:v>Industrias Químicas</c:v>
                </c:pt>
                <c:pt idx="3">
                  <c:v>Materias Plásticas</c:v>
                </c:pt>
                <c:pt idx="4">
                  <c:v>Metales Comunes</c:v>
                </c:pt>
                <c:pt idx="5">
                  <c:v>Industrias Alimenticias</c:v>
                </c:pt>
                <c:pt idx="6">
                  <c:v>Textiles y sus manufacturas</c:v>
                </c:pt>
                <c:pt idx="7">
                  <c:v>Material de Transporte</c:v>
                </c:pt>
                <c:pt idx="8">
                  <c:v>Pastas de Madera</c:v>
                </c:pt>
                <c:pt idx="9">
                  <c:v>Reino Vegetal</c:v>
                </c:pt>
                <c:pt idx="10">
                  <c:v>Reino animal</c:v>
                </c:pt>
              </c:strCache>
            </c:strRef>
          </c:cat>
          <c:val>
            <c:numRef>
              <c:f>'[1]C7  2014 (2)'!$E$3:$E$13</c:f>
              <c:numCache>
                <c:formatCode>General</c:formatCode>
                <c:ptCount val="11"/>
                <c:pt idx="0">
                  <c:v>1023261654</c:v>
                </c:pt>
                <c:pt idx="1">
                  <c:v>681751033</c:v>
                </c:pt>
                <c:pt idx="2">
                  <c:v>551662141</c:v>
                </c:pt>
                <c:pt idx="3">
                  <c:v>306642966</c:v>
                </c:pt>
                <c:pt idx="4">
                  <c:v>288846014</c:v>
                </c:pt>
                <c:pt idx="5">
                  <c:v>285983414</c:v>
                </c:pt>
                <c:pt idx="6">
                  <c:v>283630204</c:v>
                </c:pt>
                <c:pt idx="7">
                  <c:v>253393013</c:v>
                </c:pt>
                <c:pt idx="8">
                  <c:v>178980336</c:v>
                </c:pt>
                <c:pt idx="9">
                  <c:v>158321865</c:v>
                </c:pt>
                <c:pt idx="10">
                  <c:v>95528365</c:v>
                </c:pt>
              </c:numCache>
            </c:numRef>
          </c:val>
        </c:ser>
        <c:axId val="75727232"/>
        <c:axId val="75728768"/>
      </c:barChart>
      <c:catAx>
        <c:axId val="75727232"/>
        <c:scaling>
          <c:orientation val="maxMin"/>
        </c:scaling>
        <c:axPos val="l"/>
        <c:tickLblPos val="nextTo"/>
        <c:txPr>
          <a:bodyPr/>
          <a:lstStyle/>
          <a:p>
            <a:pPr>
              <a:defRPr lang="es-GT" sz="800">
                <a:latin typeface="Arial Narrow" pitchFamily="34" charset="0"/>
              </a:defRPr>
            </a:pPr>
            <a:endParaRPr lang="es-ES"/>
          </a:p>
        </c:txPr>
        <c:crossAx val="75728768"/>
        <c:crosses val="autoZero"/>
        <c:auto val="1"/>
        <c:lblAlgn val="ctr"/>
        <c:lblOffset val="100"/>
      </c:catAx>
      <c:valAx>
        <c:axId val="75728768"/>
        <c:scaling>
          <c:orientation val="minMax"/>
        </c:scaling>
        <c:delete val="1"/>
        <c:axPos val="t"/>
        <c:numFmt formatCode="General" sourceLinked="1"/>
        <c:tickLblPos val="nextTo"/>
        <c:crossAx val="75727232"/>
        <c:crosses val="autoZero"/>
        <c:crossBetween val="between"/>
        <c:dispUnits>
          <c:builtInUnit val="millions"/>
          <c:dispUnitsLbl>
            <c:layout/>
            <c:txPr>
              <a:bodyPr/>
              <a:lstStyle/>
              <a:p>
                <a:pPr>
                  <a:defRPr lang="es-GT"/>
                </a:pPr>
                <a:endParaRPr lang="es-ES"/>
              </a:p>
            </c:txPr>
          </c:dispUnitsLbl>
        </c:dispUnits>
      </c:valAx>
      <c:spPr>
        <a:noFill/>
      </c:spPr>
    </c:plotArea>
    <c:plotVisOnly val="1"/>
  </c:chart>
  <c:spPr>
    <a:noFill/>
    <a:ln>
      <a:noFill/>
    </a:ln>
  </c:spPr>
  <c:printSettings>
    <c:headerFooter/>
    <c:pageMargins b="0.750000000000001" l="0.70000000000000062" r="0.70000000000000062" t="0.75000000000000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cat>
            <c:multiLvlStrRef>
              <c:f>'Comercio Territorio Aduanero'!$C$7:$D$23</c:f>
              <c:multiLvlStrCache>
                <c:ptCount val="17"/>
                <c:lvl>
                  <c:pt idx="0">
                    <c:v>I</c:v>
                  </c:pt>
                  <c:pt idx="1">
                    <c:v>II</c:v>
                  </c:pt>
                  <c:pt idx="2">
                    <c:v>III</c:v>
                  </c:pt>
                  <c:pt idx="3">
                    <c:v>IV</c:v>
                  </c:pt>
                  <c:pt idx="4">
                    <c:v>T1-2011</c:v>
                  </c:pt>
                  <c:pt idx="5">
                    <c:v>T2-2011</c:v>
                  </c:pt>
                  <c:pt idx="6">
                    <c:v>T3-2011</c:v>
                  </c:pt>
                  <c:pt idx="7">
                    <c:v>T4-2011</c:v>
                  </c:pt>
                  <c:pt idx="8">
                    <c:v>T1-2012</c:v>
                  </c:pt>
                  <c:pt idx="9">
                    <c:v>T2-2012</c:v>
                  </c:pt>
                  <c:pt idx="10">
                    <c:v>T3-2012</c:v>
                  </c:pt>
                  <c:pt idx="11">
                    <c:v>T4-2012</c:v>
                  </c:pt>
                  <c:pt idx="12">
                    <c:v>T1-2013</c:v>
                  </c:pt>
                  <c:pt idx="13">
                    <c:v>T2-2013</c:v>
                  </c:pt>
                  <c:pt idx="14">
                    <c:v>T3-2013</c:v>
                  </c:pt>
                  <c:pt idx="15">
                    <c:v>T4-2013</c:v>
                  </c:pt>
                  <c:pt idx="16">
                    <c:v>T1-2014</c:v>
                  </c:pt>
                </c:lvl>
                <c:lvl>
                  <c:pt idx="0">
                    <c:v>2,010</c:v>
                  </c:pt>
                  <c:pt idx="4">
                    <c:v>2,011</c:v>
                  </c:pt>
                  <c:pt idx="8">
                    <c:v>2,012</c:v>
                  </c:pt>
                  <c:pt idx="12">
                    <c:v>2,013</c:v>
                  </c:pt>
                  <c:pt idx="16">
                    <c:v>2,014</c:v>
                  </c:pt>
                </c:lvl>
              </c:multiLvlStrCache>
            </c:multiLvlStrRef>
          </c:cat>
          <c:val>
            <c:numRef>
              <c:f>'Comercio Territorio Aduanero'!$E$7:$E$23</c:f>
              <c:numCache>
                <c:formatCode>#,##0</c:formatCode>
                <c:ptCount val="17"/>
                <c:pt idx="0">
                  <c:v>1447620351</c:v>
                </c:pt>
                <c:pt idx="1">
                  <c:v>1481462111</c:v>
                </c:pt>
                <c:pt idx="2">
                  <c:v>1197593170</c:v>
                </c:pt>
                <c:pt idx="3">
                  <c:v>1350917625</c:v>
                </c:pt>
                <c:pt idx="4">
                  <c:v>1844962478</c:v>
                </c:pt>
                <c:pt idx="5">
                  <c:v>1788448926</c:v>
                </c:pt>
                <c:pt idx="6">
                  <c:v>1505650505</c:v>
                </c:pt>
                <c:pt idx="7">
                  <c:v>1486043722</c:v>
                </c:pt>
                <c:pt idx="8">
                  <c:v>1784983308</c:v>
                </c:pt>
                <c:pt idx="9">
                  <c:v>1751095197</c:v>
                </c:pt>
                <c:pt idx="10">
                  <c:v>1509302131</c:v>
                </c:pt>
                <c:pt idx="11">
                  <c:v>1468979510</c:v>
                </c:pt>
                <c:pt idx="12">
                  <c:v>1769738510</c:v>
                </c:pt>
                <c:pt idx="13">
                  <c:v>1790665357</c:v>
                </c:pt>
                <c:pt idx="14">
                  <c:v>1436685482</c:v>
                </c:pt>
                <c:pt idx="15">
                  <c:v>1430162409</c:v>
                </c:pt>
                <c:pt idx="16">
                  <c:v>1693346671</c:v>
                </c:pt>
              </c:numCache>
            </c:numRef>
          </c:val>
        </c:ser>
        <c:axId val="76362112"/>
        <c:axId val="76363648"/>
      </c:barChart>
      <c:catAx>
        <c:axId val="76362112"/>
        <c:scaling>
          <c:orientation val="minMax"/>
        </c:scaling>
        <c:axPos val="b"/>
        <c:tickLblPos val="nextTo"/>
        <c:txPr>
          <a:bodyPr/>
          <a:lstStyle/>
          <a:p>
            <a:pPr>
              <a:defRPr lang="es-GT"/>
            </a:pPr>
            <a:endParaRPr lang="es-ES"/>
          </a:p>
        </c:txPr>
        <c:crossAx val="76363648"/>
        <c:crosses val="autoZero"/>
        <c:auto val="1"/>
        <c:lblAlgn val="ctr"/>
        <c:lblOffset val="100"/>
      </c:catAx>
      <c:valAx>
        <c:axId val="76363648"/>
        <c:scaling>
          <c:orientation val="minMax"/>
        </c:scaling>
        <c:delete val="1"/>
        <c:axPos val="l"/>
        <c:numFmt formatCode="#,##0" sourceLinked="1"/>
        <c:tickLblPos val="nextTo"/>
        <c:crossAx val="76362112"/>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10019685039370078"/>
          <c:y val="2.8252405949256338E-2"/>
          <c:w val="0.8803587051618541"/>
          <c:h val="0.94299249052201861"/>
        </c:manualLayout>
      </c:layout>
      <c:lineChart>
        <c:grouping val="standard"/>
        <c:ser>
          <c:idx val="0"/>
          <c:order val="0"/>
          <c:marker>
            <c:symbol val="none"/>
          </c:marker>
          <c:cat>
            <c:multiLvlStrRef>
              <c:f>VariaciónT!$B$4:$C$16</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VariaciónT!$D$4:$D$16</c:f>
              <c:numCache>
                <c:formatCode>#,##0.00</c:formatCode>
                <c:ptCount val="13"/>
                <c:pt idx="0">
                  <c:v>0.27447951165201601</c:v>
                </c:pt>
                <c:pt idx="1">
                  <c:v>0.20721880952647598</c:v>
                </c:pt>
                <c:pt idx="2">
                  <c:v>0.25723037064414789</c:v>
                </c:pt>
                <c:pt idx="3">
                  <c:v>0.10002541568735546</c:v>
                </c:pt>
                <c:pt idx="4">
                  <c:v>-3.2509696384188436E-2</c:v>
                </c:pt>
                <c:pt idx="5">
                  <c:v>-2.0886103291495428E-2</c:v>
                </c:pt>
                <c:pt idx="6">
                  <c:v>2.4252812906273569E-3</c:v>
                </c:pt>
                <c:pt idx="7">
                  <c:v>-1.1482981117832858E-2</c:v>
                </c:pt>
                <c:pt idx="8">
                  <c:v>-8.5405829464484384E-3</c:v>
                </c:pt>
                <c:pt idx="9">
                  <c:v>2.2597377953975428E-2</c:v>
                </c:pt>
                <c:pt idx="10">
                  <c:v>-4.8112732042515094E-2</c:v>
                </c:pt>
                <c:pt idx="11">
                  <c:v>-2.6424535356521117E-2</c:v>
                </c:pt>
                <c:pt idx="12">
                  <c:v>-4.3165608121394139E-2</c:v>
                </c:pt>
              </c:numCache>
            </c:numRef>
          </c:val>
        </c:ser>
        <c:marker val="1"/>
        <c:axId val="76416896"/>
        <c:axId val="76418432"/>
      </c:lineChart>
      <c:catAx>
        <c:axId val="76416896"/>
        <c:scaling>
          <c:orientation val="minMax"/>
        </c:scaling>
        <c:axPos val="b"/>
        <c:tickLblPos val="nextTo"/>
        <c:txPr>
          <a:bodyPr/>
          <a:lstStyle/>
          <a:p>
            <a:pPr>
              <a:defRPr lang="es-GT"/>
            </a:pPr>
            <a:endParaRPr lang="es-ES"/>
          </a:p>
        </c:txPr>
        <c:crossAx val="76418432"/>
        <c:crosses val="autoZero"/>
        <c:auto val="1"/>
        <c:lblAlgn val="ctr"/>
        <c:lblOffset val="100"/>
      </c:catAx>
      <c:valAx>
        <c:axId val="76418432"/>
        <c:scaling>
          <c:orientation val="minMax"/>
        </c:scaling>
        <c:axPos val="l"/>
        <c:numFmt formatCode="#,##0.00" sourceLinked="1"/>
        <c:tickLblPos val="nextTo"/>
        <c:txPr>
          <a:bodyPr/>
          <a:lstStyle/>
          <a:p>
            <a:pPr>
              <a:defRPr lang="es-GT"/>
            </a:pPr>
            <a:endParaRPr lang="es-ES"/>
          </a:p>
        </c:txPr>
        <c:crossAx val="76416896"/>
        <c:crosses val="autoZero"/>
        <c:crossBetween val="between"/>
      </c:valAx>
    </c:plotArea>
    <c:plotVisOnly val="1"/>
  </c:chart>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1812664041994754"/>
          <c:y val="3.7511665208515635E-2"/>
          <c:w val="0.79095581802274761"/>
          <c:h val="0.67099883347915035"/>
        </c:manualLayout>
      </c:layout>
      <c:barChart>
        <c:barDir val="col"/>
        <c:grouping val="clustered"/>
        <c:ser>
          <c:idx val="0"/>
          <c:order val="0"/>
          <c:cat>
            <c:multiLvlStrRef>
              <c:f>Importaciones!$B$8:$C$20</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Importaciones!$D$8:$D$20</c:f>
              <c:numCache>
                <c:formatCode>#,##0</c:formatCode>
                <c:ptCount val="13"/>
                <c:pt idx="0">
                  <c:v>3093605278</c:v>
                </c:pt>
                <c:pt idx="1">
                  <c:v>3521054499</c:v>
                </c:pt>
                <c:pt idx="2">
                  <c:v>3462146216</c:v>
                </c:pt>
                <c:pt idx="3">
                  <c:v>3384084569</c:v>
                </c:pt>
                <c:pt idx="4">
                  <c:v>3397227431</c:v>
                </c:pt>
                <c:pt idx="5">
                  <c:v>3519765882</c:v>
                </c:pt>
                <c:pt idx="6">
                  <c:v>3361102705</c:v>
                </c:pt>
                <c:pt idx="7">
                  <c:v>3576724277</c:v>
                </c:pt>
                <c:pt idx="8">
                  <c:v>3339100768</c:v>
                </c:pt>
                <c:pt idx="9">
                  <c:v>3564061529</c:v>
                </c:pt>
                <c:pt idx="10">
                  <c:v>3409312755</c:v>
                </c:pt>
                <c:pt idx="11">
                  <c:v>3423460546</c:v>
                </c:pt>
                <c:pt idx="12">
                  <c:v>3370322984</c:v>
                </c:pt>
              </c:numCache>
            </c:numRef>
          </c:val>
        </c:ser>
        <c:axId val="76442240"/>
        <c:axId val="76452224"/>
      </c:barChart>
      <c:catAx>
        <c:axId val="76442240"/>
        <c:scaling>
          <c:orientation val="minMax"/>
        </c:scaling>
        <c:axPos val="b"/>
        <c:tickLblPos val="nextTo"/>
        <c:txPr>
          <a:bodyPr/>
          <a:lstStyle/>
          <a:p>
            <a:pPr>
              <a:defRPr lang="es-GT"/>
            </a:pPr>
            <a:endParaRPr lang="es-ES"/>
          </a:p>
        </c:txPr>
        <c:crossAx val="76452224"/>
        <c:crosses val="autoZero"/>
        <c:auto val="1"/>
        <c:lblAlgn val="ctr"/>
        <c:lblOffset val="100"/>
      </c:catAx>
      <c:valAx>
        <c:axId val="76452224"/>
        <c:scaling>
          <c:orientation val="minMax"/>
        </c:scaling>
        <c:axPos val="l"/>
        <c:numFmt formatCode="#,##0" sourceLinked="1"/>
        <c:tickLblPos val="nextTo"/>
        <c:txPr>
          <a:bodyPr/>
          <a:lstStyle/>
          <a:p>
            <a:pPr>
              <a:defRPr lang="es-GT"/>
            </a:pPr>
            <a:endParaRPr lang="es-ES"/>
          </a:p>
        </c:txPr>
        <c:crossAx val="76442240"/>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10019685039370078"/>
          <c:y val="2.8252405949256338E-2"/>
          <c:w val="0.89980314960629926"/>
          <c:h val="0.93154418197725164"/>
        </c:manualLayout>
      </c:layout>
      <c:lineChart>
        <c:grouping val="standard"/>
        <c:ser>
          <c:idx val="0"/>
          <c:order val="0"/>
          <c:marker>
            <c:symbol val="none"/>
          </c:marker>
          <c:cat>
            <c:multiLvlStrRef>
              <c:f>'Variaciones Te'!$B$3:$C$15</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'Variaciones Te'!$D$3:$D$15</c:f>
              <c:numCache>
                <c:formatCode>0.00</c:formatCode>
                <c:ptCount val="13"/>
                <c:pt idx="0">
                  <c:v>0.26309813938718363</c:v>
                </c:pt>
                <c:pt idx="1">
                  <c:v>0.24836223649585287</c:v>
                </c:pt>
                <c:pt idx="2">
                  <c:v>0.21534713997791277</c:v>
                </c:pt>
                <c:pt idx="3">
                  <c:v>0.10785653725058464</c:v>
                </c:pt>
                <c:pt idx="4">
                  <c:v>9.8145085011068334E-2</c:v>
                </c:pt>
                <c:pt idx="5">
                  <c:v>-3.6597473863753116E-4</c:v>
                </c:pt>
                <c:pt idx="6">
                  <c:v>-2.9185223470065025E-2</c:v>
                </c:pt>
                <c:pt idx="7">
                  <c:v>5.6925205050926131E-2</c:v>
                </c:pt>
                <c:pt idx="8">
                  <c:v>-1.7110029923104064E-2</c:v>
                </c:pt>
                <c:pt idx="9">
                  <c:v>1.2584827651897834E-2</c:v>
                </c:pt>
                <c:pt idx="10">
                  <c:v>1.4343521823442673E-2</c:v>
                </c:pt>
                <c:pt idx="11">
                  <c:v>-4.2850306350298517E-2</c:v>
                </c:pt>
                <c:pt idx="12">
                  <c:v>9.3504863043414321E-3</c:v>
                </c:pt>
              </c:numCache>
            </c:numRef>
          </c:val>
        </c:ser>
        <c:marker val="1"/>
        <c:axId val="76521472"/>
        <c:axId val="76523008"/>
      </c:lineChart>
      <c:catAx>
        <c:axId val="76521472"/>
        <c:scaling>
          <c:orientation val="minMax"/>
        </c:scaling>
        <c:axPos val="b"/>
        <c:tickLblPos val="nextTo"/>
        <c:txPr>
          <a:bodyPr/>
          <a:lstStyle/>
          <a:p>
            <a:pPr>
              <a:defRPr lang="es-GT"/>
            </a:pPr>
            <a:endParaRPr lang="es-ES"/>
          </a:p>
        </c:txPr>
        <c:crossAx val="76523008"/>
        <c:crosses val="autoZero"/>
        <c:auto val="1"/>
        <c:lblAlgn val="ctr"/>
        <c:lblOffset val="100"/>
      </c:catAx>
      <c:valAx>
        <c:axId val="76523008"/>
        <c:scaling>
          <c:orientation val="minMax"/>
        </c:scaling>
        <c:axPos val="l"/>
        <c:numFmt formatCode="0.00" sourceLinked="1"/>
        <c:tickLblPos val="nextTo"/>
        <c:txPr>
          <a:bodyPr/>
          <a:lstStyle/>
          <a:p>
            <a:pPr>
              <a:defRPr lang="es-GT"/>
            </a:pPr>
            <a:endParaRPr lang="es-ES"/>
          </a:p>
        </c:txPr>
        <c:crossAx val="76521472"/>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10019685039370078"/>
          <c:y val="2.8252405949256338E-2"/>
          <c:w val="0.89980314960629926"/>
          <c:h val="0.90169437153689214"/>
        </c:manualLayout>
      </c:layout>
      <c:lineChart>
        <c:grouping val="standard"/>
        <c:ser>
          <c:idx val="0"/>
          <c:order val="0"/>
          <c:marker>
            <c:symbol val="none"/>
          </c:marker>
          <c:cat>
            <c:multiLvlStrRef>
              <c:f>Varia!$B$4:$C$16</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Varia!$D$4:$D$16</c:f>
              <c:numCache>
                <c:formatCode>0.0</c:formatCode>
                <c:ptCount val="13"/>
                <c:pt idx="0">
                  <c:v>26.104841123570299</c:v>
                </c:pt>
                <c:pt idx="1">
                  <c:v>22.616572370997766</c:v>
                </c:pt>
                <c:pt idx="2">
                  <c:v>29.953190158120723</c:v>
                </c:pt>
                <c:pt idx="3">
                  <c:v>13.671321487167166</c:v>
                </c:pt>
                <c:pt idx="4">
                  <c:v>-2.9644803537562825</c:v>
                </c:pt>
                <c:pt idx="5">
                  <c:v>-4.6213423245947904</c:v>
                </c:pt>
                <c:pt idx="6">
                  <c:v>-3.8307977563432738</c:v>
                </c:pt>
                <c:pt idx="7">
                  <c:v>-4.922601157919793</c:v>
                </c:pt>
                <c:pt idx="8">
                  <c:v>-1.18117315990377</c:v>
                </c:pt>
                <c:pt idx="9">
                  <c:v>3.2984390869634339</c:v>
                </c:pt>
                <c:pt idx="10">
                  <c:v>-1.4151797772594676</c:v>
                </c:pt>
                <c:pt idx="11">
                  <c:v>1.3773928476559227</c:v>
                </c:pt>
                <c:pt idx="12">
                  <c:v>3.5460079126501842</c:v>
                </c:pt>
              </c:numCache>
            </c:numRef>
          </c:val>
        </c:ser>
        <c:marker val="1"/>
        <c:axId val="71309952"/>
        <c:axId val="75436416"/>
      </c:lineChart>
      <c:catAx>
        <c:axId val="71309952"/>
        <c:scaling>
          <c:orientation val="minMax"/>
        </c:scaling>
        <c:axPos val="b"/>
        <c:tickLblPos val="low"/>
        <c:txPr>
          <a:bodyPr/>
          <a:lstStyle/>
          <a:p>
            <a:pPr>
              <a:defRPr lang="es-GT"/>
            </a:pPr>
            <a:endParaRPr lang="es-ES"/>
          </a:p>
        </c:txPr>
        <c:crossAx val="75436416"/>
        <c:crosses val="autoZero"/>
        <c:auto val="1"/>
        <c:lblAlgn val="ctr"/>
        <c:lblOffset val="100"/>
      </c:catAx>
      <c:valAx>
        <c:axId val="75436416"/>
        <c:scaling>
          <c:orientation val="minMax"/>
        </c:scaling>
        <c:axPos val="l"/>
        <c:numFmt formatCode="0.0" sourceLinked="1"/>
        <c:tickLblPos val="nextTo"/>
        <c:txPr>
          <a:bodyPr/>
          <a:lstStyle/>
          <a:p>
            <a:pPr>
              <a:defRPr lang="es-GT"/>
            </a:pPr>
            <a:endParaRPr lang="es-ES"/>
          </a:p>
        </c:txPr>
        <c:crossAx val="71309952"/>
        <c:crosses val="autoZero"/>
        <c:crossBetween val="between"/>
      </c:valAx>
    </c:plotArea>
    <c:plotVisOnly val="1"/>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cat>
            <c:multiLvlStrRef>
              <c:f>'Comercio 29-89'!$B$8:$C$20</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'Comercio 29-89'!$D$8:$D$20</c:f>
              <c:numCache>
                <c:formatCode>#,##0</c:formatCode>
                <c:ptCount val="13"/>
                <c:pt idx="0">
                  <c:v>784882739</c:v>
                </c:pt>
                <c:pt idx="1">
                  <c:v>818928337</c:v>
                </c:pt>
                <c:pt idx="2">
                  <c:v>871216029</c:v>
                </c:pt>
                <c:pt idx="3">
                  <c:v>877186700</c:v>
                </c:pt>
                <c:pt idx="4">
                  <c:v>749778245</c:v>
                </c:pt>
                <c:pt idx="5">
                  <c:v>727617542</c:v>
                </c:pt>
                <c:pt idx="6">
                  <c:v>774832382</c:v>
                </c:pt>
                <c:pt idx="7">
                  <c:v>787713358</c:v>
                </c:pt>
                <c:pt idx="8">
                  <c:v>744813127</c:v>
                </c:pt>
                <c:pt idx="9">
                  <c:v>763441065</c:v>
                </c:pt>
                <c:pt idx="10">
                  <c:v>766976364</c:v>
                </c:pt>
                <c:pt idx="11">
                  <c:v>793819656</c:v>
                </c:pt>
                <c:pt idx="12">
                  <c:v>848488154</c:v>
                </c:pt>
              </c:numCache>
            </c:numRef>
          </c:val>
        </c:ser>
        <c:axId val="76583680"/>
        <c:axId val="76585216"/>
      </c:barChart>
      <c:catAx>
        <c:axId val="76583680"/>
        <c:scaling>
          <c:orientation val="minMax"/>
        </c:scaling>
        <c:axPos val="b"/>
        <c:tickLblPos val="nextTo"/>
        <c:txPr>
          <a:bodyPr/>
          <a:lstStyle/>
          <a:p>
            <a:pPr>
              <a:defRPr lang="es-GT"/>
            </a:pPr>
            <a:endParaRPr lang="es-ES"/>
          </a:p>
        </c:txPr>
        <c:crossAx val="76585216"/>
        <c:crosses val="autoZero"/>
        <c:auto val="1"/>
        <c:lblAlgn val="ctr"/>
        <c:lblOffset val="100"/>
      </c:catAx>
      <c:valAx>
        <c:axId val="76585216"/>
        <c:scaling>
          <c:orientation val="minMax"/>
        </c:scaling>
        <c:axPos val="l"/>
        <c:numFmt formatCode="#,##0" sourceLinked="1"/>
        <c:tickLblPos val="nextTo"/>
        <c:txPr>
          <a:bodyPr/>
          <a:lstStyle/>
          <a:p>
            <a:pPr>
              <a:defRPr lang="es-GT"/>
            </a:pPr>
            <a:endParaRPr lang="es-ES"/>
          </a:p>
        </c:txPr>
        <c:crossAx val="76583680"/>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marker>
            <c:symbol val="none"/>
          </c:marker>
          <c:cat>
            <c:multiLvlStrRef>
              <c:f>VariaciónD!$B$9:$C$21</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VariaciónD!$D$9:$D$21</c:f>
              <c:numCache>
                <c:formatCode>0.00</c:formatCode>
                <c:ptCount val="13"/>
                <c:pt idx="0">
                  <c:v>0.22268934842830346</c:v>
                </c:pt>
                <c:pt idx="1">
                  <c:v>0.28870776283124511</c:v>
                </c:pt>
                <c:pt idx="2">
                  <c:v>0.37004944133141704</c:v>
                </c:pt>
                <c:pt idx="3">
                  <c:v>0.18577491803727031</c:v>
                </c:pt>
                <c:pt idx="4">
                  <c:v>-4.4725781643160878E-2</c:v>
                </c:pt>
                <c:pt idx="5">
                  <c:v>-0.11150034853415991</c:v>
                </c:pt>
                <c:pt idx="6">
                  <c:v>-0.11063116815083296</c:v>
                </c:pt>
                <c:pt idx="7">
                  <c:v>-0.10200034040643802</c:v>
                </c:pt>
                <c:pt idx="8">
                  <c:v>-6.6221153162425717E-3</c:v>
                </c:pt>
                <c:pt idx="9">
                  <c:v>4.9234001288000817E-2</c:v>
                </c:pt>
                <c:pt idx="10">
                  <c:v>-1.0138990293258043E-2</c:v>
                </c:pt>
                <c:pt idx="11">
                  <c:v>7.7519289700809235E-3</c:v>
                </c:pt>
                <c:pt idx="12">
                  <c:v>0.13919602547499133</c:v>
                </c:pt>
              </c:numCache>
            </c:numRef>
          </c:val>
        </c:ser>
        <c:marker val="1"/>
        <c:axId val="76621696"/>
        <c:axId val="76623232"/>
      </c:lineChart>
      <c:catAx>
        <c:axId val="76621696"/>
        <c:scaling>
          <c:orientation val="minMax"/>
        </c:scaling>
        <c:axPos val="b"/>
        <c:tickLblPos val="nextTo"/>
        <c:txPr>
          <a:bodyPr/>
          <a:lstStyle/>
          <a:p>
            <a:pPr>
              <a:defRPr lang="es-GT"/>
            </a:pPr>
            <a:endParaRPr lang="es-ES"/>
          </a:p>
        </c:txPr>
        <c:crossAx val="76623232"/>
        <c:crosses val="autoZero"/>
        <c:auto val="1"/>
        <c:lblAlgn val="ctr"/>
        <c:lblOffset val="100"/>
      </c:catAx>
      <c:valAx>
        <c:axId val="76623232"/>
        <c:scaling>
          <c:orientation val="minMax"/>
        </c:scaling>
        <c:axPos val="l"/>
        <c:numFmt formatCode="0.00" sourceLinked="1"/>
        <c:tickLblPos val="nextTo"/>
        <c:txPr>
          <a:bodyPr/>
          <a:lstStyle/>
          <a:p>
            <a:pPr>
              <a:defRPr lang="es-GT"/>
            </a:pPr>
            <a:endParaRPr lang="es-ES"/>
          </a:p>
        </c:txPr>
        <c:crossAx val="76621696"/>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cat>
            <c:multiLvlStrRef>
              <c:f>ImpoD!$B$7:$C$19</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ImpoD!$D$7:$D$19</c:f>
              <c:numCache>
                <c:formatCode>#,##0</c:formatCode>
                <c:ptCount val="13"/>
                <c:pt idx="0">
                  <c:v>509265617</c:v>
                </c:pt>
                <c:pt idx="1">
                  <c:v>589500992</c:v>
                </c:pt>
                <c:pt idx="2">
                  <c:v>512078037</c:v>
                </c:pt>
                <c:pt idx="3">
                  <c:v>466295297</c:v>
                </c:pt>
                <c:pt idx="4">
                  <c:v>482979467</c:v>
                </c:pt>
                <c:pt idx="5">
                  <c:v>524495555</c:v>
                </c:pt>
                <c:pt idx="6">
                  <c:v>534645734</c:v>
                </c:pt>
                <c:pt idx="7">
                  <c:v>571933147</c:v>
                </c:pt>
                <c:pt idx="8">
                  <c:v>581291638</c:v>
                </c:pt>
                <c:pt idx="9">
                  <c:v>665385721</c:v>
                </c:pt>
                <c:pt idx="10">
                  <c:v>629918402</c:v>
                </c:pt>
                <c:pt idx="11">
                  <c:v>581325107</c:v>
                </c:pt>
                <c:pt idx="12">
                  <c:v>584560633</c:v>
                </c:pt>
              </c:numCache>
            </c:numRef>
          </c:val>
        </c:ser>
        <c:axId val="76675328"/>
        <c:axId val="76156928"/>
      </c:barChart>
      <c:catAx>
        <c:axId val="76675328"/>
        <c:scaling>
          <c:orientation val="minMax"/>
        </c:scaling>
        <c:axPos val="b"/>
        <c:tickLblPos val="nextTo"/>
        <c:txPr>
          <a:bodyPr/>
          <a:lstStyle/>
          <a:p>
            <a:pPr>
              <a:defRPr lang="es-GT"/>
            </a:pPr>
            <a:endParaRPr lang="es-ES"/>
          </a:p>
        </c:txPr>
        <c:crossAx val="76156928"/>
        <c:crosses val="autoZero"/>
        <c:auto val="1"/>
        <c:lblAlgn val="ctr"/>
        <c:lblOffset val="100"/>
      </c:catAx>
      <c:valAx>
        <c:axId val="76156928"/>
        <c:scaling>
          <c:orientation val="minMax"/>
        </c:scaling>
        <c:axPos val="l"/>
        <c:numFmt formatCode="#,##0" sourceLinked="1"/>
        <c:tickLblPos val="nextTo"/>
        <c:txPr>
          <a:bodyPr/>
          <a:lstStyle/>
          <a:p>
            <a:pPr>
              <a:defRPr lang="es-GT"/>
            </a:pPr>
            <a:endParaRPr lang="es-ES"/>
          </a:p>
        </c:txPr>
        <c:crossAx val="76675328"/>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44" l="0.7000000000000004" r="0.7000000000000004" t="0.75000000000000044" header="0.30000000000000021" footer="0.3000000000000002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11408573928258978"/>
          <c:y val="5.7153068632378401E-2"/>
          <c:w val="0.85535870516185453"/>
          <c:h val="0.9100099721577356"/>
        </c:manualLayout>
      </c:layout>
      <c:lineChart>
        <c:grouping val="standard"/>
        <c:ser>
          <c:idx val="0"/>
          <c:order val="0"/>
          <c:marker>
            <c:symbol val="none"/>
          </c:marker>
          <c:cat>
            <c:multiLvlStrRef>
              <c:f>Variaim!$B$4:$C$16</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Variaim!$D$4:$D$16</c:f>
              <c:numCache>
                <c:formatCode>0.00</c:formatCode>
                <c:ptCount val="13"/>
                <c:pt idx="0">
                  <c:v>0.24102939208960517</c:v>
                </c:pt>
                <c:pt idx="1">
                  <c:v>0.35031185187860259</c:v>
                </c:pt>
                <c:pt idx="2">
                  <c:v>5.5244673195326444E-2</c:v>
                </c:pt>
                <c:pt idx="3">
                  <c:v>3.838313423712103E-3</c:v>
                </c:pt>
                <c:pt idx="4">
                  <c:v>-5.1615795613392024E-2</c:v>
                </c:pt>
                <c:pt idx="5">
                  <c:v>-0.11027197219712226</c:v>
                </c:pt>
                <c:pt idx="6">
                  <c:v>4.4070816104929023E-2</c:v>
                </c:pt>
                <c:pt idx="7">
                  <c:v>0.22654710583538229</c:v>
                </c:pt>
                <c:pt idx="8">
                  <c:v>0.20355352083735689</c:v>
                </c:pt>
                <c:pt idx="9">
                  <c:v>0.26862032415126946</c:v>
                </c:pt>
                <c:pt idx="10">
                  <c:v>0.17819775215862843</c:v>
                </c:pt>
                <c:pt idx="11">
                  <c:v>1.6421429758467943E-2</c:v>
                </c:pt>
                <c:pt idx="12">
                  <c:v>5.6236745659155041E-3</c:v>
                </c:pt>
              </c:numCache>
            </c:numRef>
          </c:val>
        </c:ser>
        <c:marker val="1"/>
        <c:axId val="76189056"/>
        <c:axId val="76543104"/>
      </c:lineChart>
      <c:catAx>
        <c:axId val="76189056"/>
        <c:scaling>
          <c:orientation val="minMax"/>
        </c:scaling>
        <c:axPos val="b"/>
        <c:tickLblPos val="nextTo"/>
        <c:txPr>
          <a:bodyPr/>
          <a:lstStyle/>
          <a:p>
            <a:pPr>
              <a:defRPr lang="es-GT"/>
            </a:pPr>
            <a:endParaRPr lang="es-ES"/>
          </a:p>
        </c:txPr>
        <c:crossAx val="76543104"/>
        <c:crosses val="autoZero"/>
        <c:auto val="1"/>
        <c:lblAlgn val="ctr"/>
        <c:lblOffset val="100"/>
      </c:catAx>
      <c:valAx>
        <c:axId val="76543104"/>
        <c:scaling>
          <c:orientation val="minMax"/>
        </c:scaling>
        <c:axPos val="l"/>
        <c:majorGridlines/>
        <c:numFmt formatCode="0.00" sourceLinked="1"/>
        <c:tickLblPos val="nextTo"/>
        <c:txPr>
          <a:bodyPr/>
          <a:lstStyle/>
          <a:p>
            <a:pPr>
              <a:defRPr lang="es-GT"/>
            </a:pPr>
            <a:endParaRPr lang="es-ES"/>
          </a:p>
        </c:txPr>
        <c:crossAx val="76189056"/>
        <c:crosses val="autoZero"/>
        <c:crossBetween val="between"/>
      </c:valAx>
    </c:plotArea>
    <c:plotVisOnly val="1"/>
  </c:chart>
  <c:printSettings>
    <c:headerFooter/>
    <c:pageMargins b="0.75000000000000044" l="0.7000000000000004" r="0.7000000000000004" t="0.75000000000000044" header="0.30000000000000021" footer="0.3000000000000002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cat>
            <c:multiLvlStrRef>
              <c:f>'Comercio Zonas Francas'!$B$8:$C$20</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'Comercio Zonas Francas'!$D$8:$D$20</c:f>
              <c:numCache>
                <c:formatCode>#,##0</c:formatCode>
                <c:ptCount val="13"/>
                <c:pt idx="0">
                  <c:v>88377857</c:v>
                </c:pt>
                <c:pt idx="1">
                  <c:v>94604742</c:v>
                </c:pt>
                <c:pt idx="2">
                  <c:v>117192356</c:v>
                </c:pt>
                <c:pt idx="3">
                  <c:v>123550450</c:v>
                </c:pt>
                <c:pt idx="4">
                  <c:v>102880332</c:v>
                </c:pt>
                <c:pt idx="5">
                  <c:v>98401428</c:v>
                </c:pt>
                <c:pt idx="6">
                  <c:v>114382025</c:v>
                </c:pt>
                <c:pt idx="7">
                  <c:v>107673700</c:v>
                </c:pt>
                <c:pt idx="8">
                  <c:v>91935130</c:v>
                </c:pt>
                <c:pt idx="9">
                  <c:v>108012286</c:v>
                </c:pt>
                <c:pt idx="10">
                  <c:v>160911371</c:v>
                </c:pt>
                <c:pt idx="11">
                  <c:v>172951119</c:v>
                </c:pt>
                <c:pt idx="12">
                  <c:v>157078169</c:v>
                </c:pt>
              </c:numCache>
            </c:numRef>
          </c:val>
        </c:ser>
        <c:axId val="76964224"/>
        <c:axId val="76965760"/>
      </c:barChart>
      <c:catAx>
        <c:axId val="76964224"/>
        <c:scaling>
          <c:orientation val="minMax"/>
        </c:scaling>
        <c:axPos val="b"/>
        <c:tickLblPos val="nextTo"/>
        <c:txPr>
          <a:bodyPr/>
          <a:lstStyle/>
          <a:p>
            <a:pPr>
              <a:defRPr lang="es-GT"/>
            </a:pPr>
            <a:endParaRPr lang="es-ES"/>
          </a:p>
        </c:txPr>
        <c:crossAx val="76965760"/>
        <c:crosses val="autoZero"/>
        <c:auto val="1"/>
        <c:lblAlgn val="ctr"/>
        <c:lblOffset val="100"/>
      </c:catAx>
      <c:valAx>
        <c:axId val="76965760"/>
        <c:scaling>
          <c:orientation val="minMax"/>
        </c:scaling>
        <c:axPos val="l"/>
        <c:numFmt formatCode="#,##0" sourceLinked="1"/>
        <c:tickLblPos val="nextTo"/>
        <c:txPr>
          <a:bodyPr/>
          <a:lstStyle/>
          <a:p>
            <a:pPr>
              <a:defRPr lang="es-GT"/>
            </a:pPr>
            <a:endParaRPr lang="es-ES"/>
          </a:p>
        </c:txPr>
        <c:crossAx val="76964224"/>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10019685039370078"/>
          <c:y val="2.8252405949256338E-2"/>
          <c:w val="0.89980314960629926"/>
          <c:h val="0.86996609798775149"/>
        </c:manualLayout>
      </c:layout>
      <c:lineChart>
        <c:grouping val="standard"/>
        <c:ser>
          <c:idx val="0"/>
          <c:order val="0"/>
          <c:marker>
            <c:symbol val="none"/>
          </c:marker>
          <c:cat>
            <c:multiLvlStrRef>
              <c:f>VariaciónZ!$B$9:$C$21</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VariaciónZ!$D$9:$D$21</c:f>
              <c:numCache>
                <c:formatCode>#,##0.00</c:formatCode>
                <c:ptCount val="13"/>
                <c:pt idx="0">
                  <c:v>0.33957496732338499</c:v>
                </c:pt>
                <c:pt idx="1">
                  <c:v>9.1478441548900058E-2</c:v>
                </c:pt>
                <c:pt idx="2">
                  <c:v>0.36741518278732044</c:v>
                </c:pt>
                <c:pt idx="3">
                  <c:v>0.27347493814572821</c:v>
                </c:pt>
                <c:pt idx="4">
                  <c:v>0.16409625094213354</c:v>
                </c:pt>
                <c:pt idx="5">
                  <c:v>4.0132089784674863E-2</c:v>
                </c:pt>
                <c:pt idx="6">
                  <c:v>-2.3980497499342057E-2</c:v>
                </c:pt>
                <c:pt idx="7">
                  <c:v>-0.12850418594185609</c:v>
                </c:pt>
                <c:pt idx="8">
                  <c:v>-0.10638770100391981</c:v>
                </c:pt>
                <c:pt idx="9">
                  <c:v>9.7669903733510921E-2</c:v>
                </c:pt>
                <c:pt idx="10">
                  <c:v>0.40678896880869164</c:v>
                </c:pt>
                <c:pt idx="11">
                  <c:v>0.6062522138646671</c:v>
                </c:pt>
                <c:pt idx="12">
                  <c:v>0.70857613406322484</c:v>
                </c:pt>
              </c:numCache>
            </c:numRef>
          </c:val>
        </c:ser>
        <c:marker val="1"/>
        <c:axId val="77006336"/>
        <c:axId val="77007872"/>
      </c:lineChart>
      <c:catAx>
        <c:axId val="77006336"/>
        <c:scaling>
          <c:orientation val="minMax"/>
        </c:scaling>
        <c:axPos val="b"/>
        <c:tickLblPos val="nextTo"/>
        <c:txPr>
          <a:bodyPr/>
          <a:lstStyle/>
          <a:p>
            <a:pPr>
              <a:defRPr lang="es-GT"/>
            </a:pPr>
            <a:endParaRPr lang="es-ES"/>
          </a:p>
        </c:txPr>
        <c:crossAx val="77007872"/>
        <c:crosses val="autoZero"/>
        <c:auto val="1"/>
        <c:lblAlgn val="ctr"/>
        <c:lblOffset val="100"/>
      </c:catAx>
      <c:valAx>
        <c:axId val="77007872"/>
        <c:scaling>
          <c:orientation val="minMax"/>
        </c:scaling>
        <c:axPos val="l"/>
        <c:numFmt formatCode="#,##0.00" sourceLinked="1"/>
        <c:tickLblPos val="nextTo"/>
        <c:txPr>
          <a:bodyPr/>
          <a:lstStyle/>
          <a:p>
            <a:pPr>
              <a:defRPr lang="es-GT"/>
            </a:pPr>
            <a:endParaRPr lang="es-ES"/>
          </a:p>
        </c:txPr>
        <c:crossAx val="77006336"/>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8.5252405949256496E-2"/>
          <c:y val="2.8252405949256338E-2"/>
          <c:w val="0.88696981627296589"/>
          <c:h val="0.69877661125692625"/>
        </c:manualLayout>
      </c:layout>
      <c:barChart>
        <c:barDir val="col"/>
        <c:grouping val="clustered"/>
        <c:ser>
          <c:idx val="0"/>
          <c:order val="0"/>
          <c:cat>
            <c:multiLvlStrRef>
              <c:f>ImportaZF!$B$7:$C$19</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ImportaZF!$D$7:$D$19</c:f>
              <c:numCache>
                <c:formatCode>#,##0</c:formatCode>
                <c:ptCount val="13"/>
                <c:pt idx="0">
                  <c:v>251826240</c:v>
                </c:pt>
                <c:pt idx="1">
                  <c:v>283729974</c:v>
                </c:pt>
                <c:pt idx="2">
                  <c:v>276070341</c:v>
                </c:pt>
                <c:pt idx="3">
                  <c:v>263238098</c:v>
                </c:pt>
                <c:pt idx="4">
                  <c:v>247248011</c:v>
                </c:pt>
                <c:pt idx="5">
                  <c:v>303070762</c:v>
                </c:pt>
                <c:pt idx="6">
                  <c:v>251005056</c:v>
                </c:pt>
                <c:pt idx="7">
                  <c:v>223745124</c:v>
                </c:pt>
                <c:pt idx="8">
                  <c:v>228367671</c:v>
                </c:pt>
                <c:pt idx="9">
                  <c:v>359369396</c:v>
                </c:pt>
                <c:pt idx="10">
                  <c:v>353958568</c:v>
                </c:pt>
                <c:pt idx="11">
                  <c:v>379426830</c:v>
                </c:pt>
                <c:pt idx="12">
                  <c:v>422043281</c:v>
                </c:pt>
              </c:numCache>
            </c:numRef>
          </c:val>
        </c:ser>
        <c:axId val="77072640"/>
        <c:axId val="77094912"/>
      </c:barChart>
      <c:catAx>
        <c:axId val="77072640"/>
        <c:scaling>
          <c:orientation val="minMax"/>
        </c:scaling>
        <c:axPos val="b"/>
        <c:tickLblPos val="nextTo"/>
        <c:txPr>
          <a:bodyPr/>
          <a:lstStyle/>
          <a:p>
            <a:pPr>
              <a:defRPr lang="es-GT"/>
            </a:pPr>
            <a:endParaRPr lang="es-ES"/>
          </a:p>
        </c:txPr>
        <c:crossAx val="77094912"/>
        <c:crosses val="autoZero"/>
        <c:auto val="1"/>
        <c:lblAlgn val="ctr"/>
        <c:lblOffset val="100"/>
      </c:catAx>
      <c:valAx>
        <c:axId val="77094912"/>
        <c:scaling>
          <c:orientation val="minMax"/>
        </c:scaling>
        <c:axPos val="l"/>
        <c:numFmt formatCode="#,##0" sourceLinked="1"/>
        <c:tickLblPos val="nextTo"/>
        <c:txPr>
          <a:bodyPr/>
          <a:lstStyle/>
          <a:p>
            <a:pPr>
              <a:defRPr lang="es-GT"/>
            </a:pPr>
            <a:endParaRPr lang="es-ES"/>
          </a:p>
        </c:txPr>
        <c:crossAx val="77072640"/>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44" l="0.7000000000000004" r="0.7000000000000004" t="0.75000000000000044" header="0.30000000000000021" footer="0.3000000000000002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marker>
            <c:symbol val="none"/>
          </c:marker>
          <c:cat>
            <c:multiLvlStrRef>
              <c:f>VariaIzf!$B$3:$C$15</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VariaIzf!$D$3:$D$15</c:f>
              <c:numCache>
                <c:formatCode>0.00</c:formatCode>
                <c:ptCount val="13"/>
                <c:pt idx="0">
                  <c:v>0.27497057380380108</c:v>
                </c:pt>
                <c:pt idx="1">
                  <c:v>0.33476241476170121</c:v>
                </c:pt>
                <c:pt idx="2">
                  <c:v>0.20578348988531814</c:v>
                </c:pt>
                <c:pt idx="3">
                  <c:v>4.5316397528708752E-2</c:v>
                </c:pt>
                <c:pt idx="4">
                  <c:v>-1.8180111016230849E-2</c:v>
                </c:pt>
                <c:pt idx="5">
                  <c:v>6.8166178311495518E-2</c:v>
                </c:pt>
                <c:pt idx="6">
                  <c:v>-9.0793110586261827E-2</c:v>
                </c:pt>
                <c:pt idx="7">
                  <c:v>-0.15002757693531121</c:v>
                </c:pt>
                <c:pt idx="8">
                  <c:v>-7.6361948974384308E-2</c:v>
                </c:pt>
                <c:pt idx="9">
                  <c:v>0.18576069043572074</c:v>
                </c:pt>
                <c:pt idx="10">
                  <c:v>0.4101650924513649</c:v>
                </c:pt>
                <c:pt idx="11">
                  <c:v>0.69579932387710941</c:v>
                </c:pt>
                <c:pt idx="12">
                  <c:v>0.84808681172739209</c:v>
                </c:pt>
              </c:numCache>
            </c:numRef>
          </c:val>
        </c:ser>
        <c:marker val="1"/>
        <c:axId val="77110656"/>
        <c:axId val="77120640"/>
      </c:lineChart>
      <c:catAx>
        <c:axId val="77110656"/>
        <c:scaling>
          <c:orientation val="minMax"/>
        </c:scaling>
        <c:axPos val="b"/>
        <c:tickLblPos val="nextTo"/>
        <c:txPr>
          <a:bodyPr/>
          <a:lstStyle/>
          <a:p>
            <a:pPr>
              <a:defRPr lang="es-GT"/>
            </a:pPr>
            <a:endParaRPr lang="es-ES"/>
          </a:p>
        </c:txPr>
        <c:crossAx val="77120640"/>
        <c:crosses val="autoZero"/>
        <c:auto val="1"/>
        <c:lblAlgn val="ctr"/>
        <c:lblOffset val="100"/>
      </c:catAx>
      <c:valAx>
        <c:axId val="77120640"/>
        <c:scaling>
          <c:orientation val="minMax"/>
        </c:scaling>
        <c:axPos val="l"/>
        <c:numFmt formatCode="0.00" sourceLinked="1"/>
        <c:tickLblPos val="nextTo"/>
        <c:txPr>
          <a:bodyPr/>
          <a:lstStyle/>
          <a:p>
            <a:pPr>
              <a:defRPr lang="es-GT"/>
            </a:pPr>
            <a:endParaRPr lang="es-ES"/>
          </a:p>
        </c:txPr>
        <c:crossAx val="77110656"/>
        <c:crosses val="autoZero"/>
        <c:crossBetween val="between"/>
      </c:valAx>
    </c:plotArea>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18404418197725311"/>
          <c:y val="5.1400554097404488E-2"/>
          <c:w val="0.79095581802274761"/>
          <c:h val="0.67099883347915035"/>
        </c:manualLayout>
      </c:layout>
      <c:barChart>
        <c:barDir val="col"/>
        <c:grouping val="clustered"/>
        <c:ser>
          <c:idx val="0"/>
          <c:order val="0"/>
          <c:cat>
            <c:multiLvlStrRef>
              <c:f>'Importaciones '!$B$8:$C$20</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'Importaciones '!$D$8:$D$20</c:f>
              <c:numCache>
                <c:formatCode>General</c:formatCode>
                <c:ptCount val="13"/>
                <c:pt idx="0">
                  <c:v>3854697135</c:v>
                </c:pt>
                <c:pt idx="1">
                  <c:v>4394285465</c:v>
                </c:pt>
                <c:pt idx="2">
                  <c:v>4250294594</c:v>
                </c:pt>
                <c:pt idx="3">
                  <c:v>4113617964</c:v>
                </c:pt>
                <c:pt idx="4">
                  <c:v>4127454909</c:v>
                </c:pt>
                <c:pt idx="5">
                  <c:v>4347332199</c:v>
                </c:pt>
                <c:pt idx="6">
                  <c:v>4146753495</c:v>
                </c:pt>
                <c:pt idx="7">
                  <c:v>4372402548</c:v>
                </c:pt>
                <c:pt idx="8">
                  <c:v>4148760077</c:v>
                </c:pt>
                <c:pt idx="9">
                  <c:v>4588816646</c:v>
                </c:pt>
                <c:pt idx="10">
                  <c:v>4393189725</c:v>
                </c:pt>
                <c:pt idx="11">
                  <c:v>4384212483</c:v>
                </c:pt>
                <c:pt idx="12">
                  <c:v>4376926898</c:v>
                </c:pt>
              </c:numCache>
            </c:numRef>
          </c:val>
        </c:ser>
        <c:axId val="75447680"/>
        <c:axId val="75457664"/>
      </c:barChart>
      <c:catAx>
        <c:axId val="75447680"/>
        <c:scaling>
          <c:orientation val="minMax"/>
        </c:scaling>
        <c:axPos val="b"/>
        <c:tickLblPos val="nextTo"/>
        <c:txPr>
          <a:bodyPr/>
          <a:lstStyle/>
          <a:p>
            <a:pPr>
              <a:defRPr lang="es-GT"/>
            </a:pPr>
            <a:endParaRPr lang="es-ES"/>
          </a:p>
        </c:txPr>
        <c:crossAx val="75457664"/>
        <c:crosses val="autoZero"/>
        <c:auto val="1"/>
        <c:lblAlgn val="ctr"/>
        <c:lblOffset val="100"/>
      </c:catAx>
      <c:valAx>
        <c:axId val="75457664"/>
        <c:scaling>
          <c:orientation val="minMax"/>
        </c:scaling>
        <c:axPos val="l"/>
        <c:numFmt formatCode="General" sourceLinked="1"/>
        <c:tickLblPos val="nextTo"/>
        <c:txPr>
          <a:bodyPr/>
          <a:lstStyle/>
          <a:p>
            <a:pPr>
              <a:defRPr lang="es-GT"/>
            </a:pPr>
            <a:endParaRPr lang="es-ES"/>
          </a:p>
        </c:txPr>
        <c:crossAx val="75447680"/>
        <c:crosses val="autoZero"/>
        <c:crossBetween val="between"/>
        <c:dispUnits>
          <c:builtInUnit val="millions"/>
          <c:dispUnitsLbl>
            <c:layout/>
            <c:txPr>
              <a:bodyPr/>
              <a:lstStyle/>
              <a:p>
                <a:pPr>
                  <a:defRPr lang="es-GT"/>
                </a:pPr>
                <a:endParaRPr lang="es-ES"/>
              </a:p>
            </c:txPr>
          </c:dispUnitsLbl>
        </c:dispUnits>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marker>
            <c:symbol val="none"/>
          </c:marker>
          <c:cat>
            <c:multiLvlStrRef>
              <c:f>Variaciones!$B$8:$C$20</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Variaciones!$D$8:$D$20</c:f>
              <c:numCache>
                <c:formatCode>0.0</c:formatCode>
                <c:ptCount val="13"/>
                <c:pt idx="0">
                  <c:v>26.090288829456341</c:v>
                </c:pt>
                <c:pt idx="1">
                  <c:v>26.648319656885477</c:v>
                </c:pt>
                <c:pt idx="2">
                  <c:v>19.292658955575035</c:v>
                </c:pt>
                <c:pt idx="3">
                  <c:v>9.7634386012197751</c:v>
                </c:pt>
                <c:pt idx="4">
                  <c:v>7.075984557214765</c:v>
                </c:pt>
                <c:pt idx="5">
                  <c:v>-1.0685074143220286</c:v>
                </c:pt>
                <c:pt idx="6">
                  <c:v>-2.4360922921946471</c:v>
                </c:pt>
                <c:pt idx="7">
                  <c:v>6.2909241029364571</c:v>
                </c:pt>
                <c:pt idx="8">
                  <c:v>0.51618172626293202</c:v>
                </c:pt>
                <c:pt idx="9">
                  <c:v>5.554773271192559</c:v>
                </c:pt>
                <c:pt idx="10">
                  <c:v>5.942871460701582</c:v>
                </c:pt>
                <c:pt idx="11">
                  <c:v>0.27010173172188345</c:v>
                </c:pt>
                <c:pt idx="12">
                  <c:v>5.4996388502896787</c:v>
                </c:pt>
              </c:numCache>
            </c:numRef>
          </c:val>
        </c:ser>
        <c:marker val="1"/>
        <c:axId val="75547392"/>
        <c:axId val="75548928"/>
      </c:lineChart>
      <c:catAx>
        <c:axId val="75547392"/>
        <c:scaling>
          <c:orientation val="minMax"/>
        </c:scaling>
        <c:axPos val="b"/>
        <c:tickLblPos val="nextTo"/>
        <c:txPr>
          <a:bodyPr/>
          <a:lstStyle/>
          <a:p>
            <a:pPr>
              <a:defRPr lang="es-GT"/>
            </a:pPr>
            <a:endParaRPr lang="es-ES"/>
          </a:p>
        </c:txPr>
        <c:crossAx val="75548928"/>
        <c:crosses val="autoZero"/>
        <c:auto val="1"/>
        <c:lblAlgn val="ctr"/>
        <c:lblOffset val="100"/>
      </c:catAx>
      <c:valAx>
        <c:axId val="75548928"/>
        <c:scaling>
          <c:orientation val="minMax"/>
        </c:scaling>
        <c:axPos val="l"/>
        <c:numFmt formatCode="0.0" sourceLinked="1"/>
        <c:tickLblPos val="nextTo"/>
        <c:txPr>
          <a:bodyPr/>
          <a:lstStyle/>
          <a:p>
            <a:pPr>
              <a:defRPr lang="es-GT"/>
            </a:pPr>
            <a:endParaRPr lang="es-ES"/>
          </a:p>
        </c:txPr>
        <c:crossAx val="75547392"/>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12058573928258975"/>
          <c:y val="2.8252405949256338E-2"/>
          <c:w val="0.67910892388451483"/>
          <c:h val="0.89719889180519141"/>
        </c:manualLayout>
      </c:layout>
      <c:barChart>
        <c:barDir val="col"/>
        <c:grouping val="clustered"/>
        <c:ser>
          <c:idx val="0"/>
          <c:order val="0"/>
          <c:tx>
            <c:strRef>
              <c:f>'Balanza comercial'!$D$4</c:f>
              <c:strCache>
                <c:ptCount val="1"/>
                <c:pt idx="0">
                  <c:v>Exportaciones</c:v>
                </c:pt>
              </c:strCache>
            </c:strRef>
          </c:tx>
          <c:cat>
            <c:multiLvlStrRef>
              <c:f>'Balanza comercial'!$B$9:$C$21</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'Balanza comercial'!$D$9:$D$21</c:f>
              <c:numCache>
                <c:formatCode>General</c:formatCode>
                <c:ptCount val="13"/>
                <c:pt idx="0">
                  <c:v>2718223074</c:v>
                </c:pt>
                <c:pt idx="1">
                  <c:v>2701982005</c:v>
                </c:pt>
                <c:pt idx="2">
                  <c:v>2494058890</c:v>
                </c:pt>
                <c:pt idx="3">
                  <c:v>2486780872</c:v>
                </c:pt>
                <c:pt idx="4">
                  <c:v>2637641885</c:v>
                </c:pt>
                <c:pt idx="5">
                  <c:v>2577114167</c:v>
                </c:pt>
                <c:pt idx="6">
                  <c:v>2398516538</c:v>
                </c:pt>
                <c:pt idx="7">
                  <c:v>2364366568</c:v>
                </c:pt>
                <c:pt idx="8">
                  <c:v>2606486767</c:v>
                </c:pt>
                <c:pt idx="9">
                  <c:v>2662118708</c:v>
                </c:pt>
                <c:pt idx="10">
                  <c:v>2364573217</c:v>
                </c:pt>
                <c:pt idx="11">
                  <c:v>2396933184</c:v>
                </c:pt>
                <c:pt idx="12">
                  <c:v>2698912994</c:v>
                </c:pt>
              </c:numCache>
            </c:numRef>
          </c:val>
        </c:ser>
        <c:ser>
          <c:idx val="1"/>
          <c:order val="1"/>
          <c:tx>
            <c:strRef>
              <c:f>'Balanza comercial'!$E$4</c:f>
              <c:strCache>
                <c:ptCount val="1"/>
                <c:pt idx="0">
                  <c:v>Importaciones</c:v>
                </c:pt>
              </c:strCache>
            </c:strRef>
          </c:tx>
          <c:cat>
            <c:multiLvlStrRef>
              <c:f>'Balanza comercial'!$B$9:$C$21</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'Balanza comercial'!$E$9:$E$21</c:f>
              <c:numCache>
                <c:formatCode>General</c:formatCode>
                <c:ptCount val="13"/>
                <c:pt idx="0">
                  <c:v>3854697135</c:v>
                </c:pt>
                <c:pt idx="1">
                  <c:v>4394285465</c:v>
                </c:pt>
                <c:pt idx="2">
                  <c:v>4250294594</c:v>
                </c:pt>
                <c:pt idx="3">
                  <c:v>4113617964</c:v>
                </c:pt>
                <c:pt idx="4">
                  <c:v>4127454909</c:v>
                </c:pt>
                <c:pt idx="5">
                  <c:v>4347332199</c:v>
                </c:pt>
                <c:pt idx="6">
                  <c:v>4146753495</c:v>
                </c:pt>
                <c:pt idx="7">
                  <c:v>4372402548</c:v>
                </c:pt>
                <c:pt idx="8">
                  <c:v>4148760077</c:v>
                </c:pt>
                <c:pt idx="9">
                  <c:v>4588816646</c:v>
                </c:pt>
                <c:pt idx="10">
                  <c:v>4393189725</c:v>
                </c:pt>
                <c:pt idx="11">
                  <c:v>4384212483</c:v>
                </c:pt>
                <c:pt idx="12">
                  <c:v>4376926898</c:v>
                </c:pt>
              </c:numCache>
            </c:numRef>
          </c:val>
        </c:ser>
        <c:ser>
          <c:idx val="2"/>
          <c:order val="2"/>
          <c:tx>
            <c:strRef>
              <c:f>'Balanza comercial'!$F$4</c:f>
              <c:strCache>
                <c:ptCount val="1"/>
                <c:pt idx="0">
                  <c:v>Saldo</c:v>
                </c:pt>
              </c:strCache>
            </c:strRef>
          </c:tx>
          <c:cat>
            <c:multiLvlStrRef>
              <c:f>'Balanza comercial'!$B$9:$C$21</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'Balanza comercial'!$F$9:$F$21</c:f>
              <c:numCache>
                <c:formatCode>General</c:formatCode>
                <c:ptCount val="13"/>
                <c:pt idx="0">
                  <c:v>-1136474061</c:v>
                </c:pt>
                <c:pt idx="1">
                  <c:v>-1692303460</c:v>
                </c:pt>
                <c:pt idx="2">
                  <c:v>-1756235704</c:v>
                </c:pt>
                <c:pt idx="3">
                  <c:v>-1626837092</c:v>
                </c:pt>
                <c:pt idx="4">
                  <c:v>-1489813024</c:v>
                </c:pt>
                <c:pt idx="5">
                  <c:v>-1770218032</c:v>
                </c:pt>
                <c:pt idx="6">
                  <c:v>-1748236957</c:v>
                </c:pt>
                <c:pt idx="7">
                  <c:v>-2008035980</c:v>
                </c:pt>
                <c:pt idx="8">
                  <c:v>-1542273310</c:v>
                </c:pt>
                <c:pt idx="9">
                  <c:v>-1926697938</c:v>
                </c:pt>
                <c:pt idx="10">
                  <c:v>-2028616508</c:v>
                </c:pt>
                <c:pt idx="11">
                  <c:v>-1987279299</c:v>
                </c:pt>
                <c:pt idx="12">
                  <c:v>-1678013904</c:v>
                </c:pt>
              </c:numCache>
            </c:numRef>
          </c:val>
        </c:ser>
        <c:axId val="75656192"/>
        <c:axId val="75662080"/>
      </c:barChart>
      <c:catAx>
        <c:axId val="75656192"/>
        <c:scaling>
          <c:orientation val="minMax"/>
        </c:scaling>
        <c:axPos val="b"/>
        <c:tickLblPos val="low"/>
        <c:txPr>
          <a:bodyPr/>
          <a:lstStyle/>
          <a:p>
            <a:pPr>
              <a:defRPr lang="es-GT"/>
            </a:pPr>
            <a:endParaRPr lang="es-ES"/>
          </a:p>
        </c:txPr>
        <c:crossAx val="75662080"/>
        <c:crosses val="autoZero"/>
        <c:auto val="1"/>
        <c:lblAlgn val="ctr"/>
        <c:lblOffset val="100"/>
      </c:catAx>
      <c:valAx>
        <c:axId val="75662080"/>
        <c:scaling>
          <c:orientation val="minMax"/>
        </c:scaling>
        <c:axPos val="l"/>
        <c:numFmt formatCode="General" sourceLinked="1"/>
        <c:tickLblPos val="nextTo"/>
        <c:txPr>
          <a:bodyPr/>
          <a:lstStyle/>
          <a:p>
            <a:pPr>
              <a:defRPr lang="es-GT"/>
            </a:pPr>
            <a:endParaRPr lang="es-ES"/>
          </a:p>
        </c:txPr>
        <c:crossAx val="75656192"/>
        <c:crosses val="autoZero"/>
        <c:crossBetween val="between"/>
        <c:dispUnits>
          <c:builtInUnit val="millions"/>
          <c:dispUnitsLbl>
            <c:layout/>
            <c:txPr>
              <a:bodyPr/>
              <a:lstStyle/>
              <a:p>
                <a:pPr>
                  <a:defRPr lang="es-GT"/>
                </a:pPr>
                <a:endParaRPr lang="es-ES"/>
              </a:p>
            </c:txPr>
          </c:dispUnitsLbl>
        </c:dispUnits>
      </c:valAx>
    </c:plotArea>
    <c:legend>
      <c:legendPos val="r"/>
      <c:layout>
        <c:manualLayout>
          <c:xMode val="edge"/>
          <c:yMode val="edge"/>
          <c:x val="0.80475131233595831"/>
          <c:y val="1.5909979337689186E-3"/>
          <c:w val="0.18135979877515318"/>
          <c:h val="0.99131671041119851"/>
        </c:manualLayout>
      </c:layout>
      <c:txPr>
        <a:bodyPr/>
        <a:lstStyle/>
        <a:p>
          <a:pPr>
            <a:defRPr lang="es-GT"/>
          </a:pPr>
          <a:endParaRPr lang="es-ES"/>
        </a:p>
      </c:txPr>
    </c:legend>
    <c:plotVisOnly val="1"/>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marker>
            <c:symbol val="none"/>
          </c:marker>
          <c:cat>
            <c:multiLvlStrRef>
              <c:f>variación!$B$6:$C$18</c:f>
              <c:multiLvlStrCache>
                <c:ptCount val="13"/>
                <c:lvl>
                  <c:pt idx="0">
                    <c:v>T1-2011</c:v>
                  </c:pt>
                  <c:pt idx="1">
                    <c:v>T2-2011</c:v>
                  </c:pt>
                  <c:pt idx="2">
                    <c:v>T3-2011</c:v>
                  </c:pt>
                  <c:pt idx="3">
                    <c:v>T4-2011</c:v>
                  </c:pt>
                  <c:pt idx="4">
                    <c:v>T1-2012</c:v>
                  </c:pt>
                  <c:pt idx="5">
                    <c:v>T2-2012</c:v>
                  </c:pt>
                  <c:pt idx="6">
                    <c:v>T3-2012</c:v>
                  </c:pt>
                  <c:pt idx="7">
                    <c:v>T4-2012</c:v>
                  </c:pt>
                  <c:pt idx="8">
                    <c:v>T1-2013</c:v>
                  </c:pt>
                  <c:pt idx="9">
                    <c:v>T2-2013</c:v>
                  </c:pt>
                  <c:pt idx="10">
                    <c:v>T3-2013</c:v>
                  </c:pt>
                  <c:pt idx="11">
                    <c:v>T4-2013</c:v>
                  </c:pt>
                  <c:pt idx="12">
                    <c:v>T1-2014</c:v>
                  </c:pt>
                </c:lvl>
                <c:lvl>
                  <c:pt idx="0">
                    <c:v>2,011</c:v>
                  </c:pt>
                  <c:pt idx="4">
                    <c:v>2,012</c:v>
                  </c:pt>
                  <c:pt idx="8">
                    <c:v>2,013</c:v>
                  </c:pt>
                  <c:pt idx="12">
                    <c:v>2,014</c:v>
                  </c:pt>
                </c:lvl>
              </c:multiLvlStrCache>
            </c:multiLvlStrRef>
          </c:cat>
          <c:val>
            <c:numRef>
              <c:f>variación!$D$6:$D$18</c:f>
              <c:numCache>
                <c:formatCode>0.0</c:formatCode>
                <c:ptCount val="13"/>
                <c:pt idx="0">
                  <c:v>26.055496215565132</c:v>
                </c:pt>
                <c:pt idx="1">
                  <c:v>33.665585771108141</c:v>
                </c:pt>
                <c:pt idx="2">
                  <c:v>6.8454537355988165</c:v>
                </c:pt>
                <c:pt idx="3">
                  <c:v>4.283212403729153</c:v>
                </c:pt>
                <c:pt idx="4">
                  <c:v>31.090807535817568</c:v>
                </c:pt>
                <c:pt idx="5">
                  <c:v>4.6040544052306176</c:v>
                </c:pt>
                <c:pt idx="6">
                  <c:v>-0.45544837642134128</c:v>
                </c:pt>
                <c:pt idx="7">
                  <c:v>23.431902916066537</c:v>
                </c:pt>
                <c:pt idx="8">
                  <c:v>3.5212664377942682</c:v>
                </c:pt>
                <c:pt idx="9">
                  <c:v>8.8395837784574169</c:v>
                </c:pt>
                <c:pt idx="10">
                  <c:v>16.037846006935787</c:v>
                </c:pt>
                <c:pt idx="11">
                  <c:v>-1.0336807311590146</c:v>
                </c:pt>
                <c:pt idx="12">
                  <c:v>8.8013319766261144</c:v>
                </c:pt>
              </c:numCache>
            </c:numRef>
          </c:val>
        </c:ser>
        <c:marker val="1"/>
        <c:axId val="75608832"/>
        <c:axId val="75610368"/>
      </c:lineChart>
      <c:catAx>
        <c:axId val="75608832"/>
        <c:scaling>
          <c:orientation val="minMax"/>
        </c:scaling>
        <c:axPos val="b"/>
        <c:tickLblPos val="nextTo"/>
        <c:txPr>
          <a:bodyPr/>
          <a:lstStyle/>
          <a:p>
            <a:pPr>
              <a:defRPr lang="es-GT"/>
            </a:pPr>
            <a:endParaRPr lang="es-ES"/>
          </a:p>
        </c:txPr>
        <c:crossAx val="75610368"/>
        <c:crosses val="autoZero"/>
        <c:auto val="1"/>
        <c:lblAlgn val="ctr"/>
        <c:lblOffset val="100"/>
      </c:catAx>
      <c:valAx>
        <c:axId val="75610368"/>
        <c:scaling>
          <c:orientation val="minMax"/>
        </c:scaling>
        <c:axPos val="l"/>
        <c:numFmt formatCode="0.0" sourceLinked="1"/>
        <c:tickLblPos val="nextTo"/>
        <c:txPr>
          <a:bodyPr/>
          <a:lstStyle/>
          <a:p>
            <a:pPr>
              <a:defRPr lang="es-GT"/>
            </a:pPr>
            <a:endParaRPr lang="es-ES"/>
          </a:p>
        </c:txPr>
        <c:crossAx val="75608832"/>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0.13318285214348208"/>
          <c:y val="2.822934457524312E-2"/>
          <c:w val="0.59573512685914254"/>
          <c:h val="0.89728280447476361"/>
        </c:manualLayout>
      </c:layout>
      <c:barChart>
        <c:barDir val="col"/>
        <c:grouping val="clustered"/>
        <c:ser>
          <c:idx val="0"/>
          <c:order val="0"/>
          <c:tx>
            <c:strRef>
              <c:f>'Balanza por continente'!$E$3</c:f>
              <c:strCache>
                <c:ptCount val="1"/>
                <c:pt idx="0">
                  <c:v>Exportaciones</c:v>
                </c:pt>
              </c:strCache>
            </c:strRef>
          </c:tx>
          <c:cat>
            <c:strRef>
              <c:f>'Balanza por continente'!$C$10:$C$15</c:f>
              <c:strCache>
                <c:ptCount val="6"/>
                <c:pt idx="0">
                  <c:v>África</c:v>
                </c:pt>
                <c:pt idx="1">
                  <c:v>América</c:v>
                </c:pt>
                <c:pt idx="2">
                  <c:v>Asia</c:v>
                </c:pt>
                <c:pt idx="3">
                  <c:v>Europa</c:v>
                </c:pt>
                <c:pt idx="4">
                  <c:v>Oceanía</c:v>
                </c:pt>
                <c:pt idx="5">
                  <c:v>Otros</c:v>
                </c:pt>
              </c:strCache>
            </c:strRef>
          </c:cat>
          <c:val>
            <c:numRef>
              <c:f>'Balanza por continente'!$E$10:$E$15</c:f>
              <c:numCache>
                <c:formatCode>General</c:formatCode>
                <c:ptCount val="6"/>
                <c:pt idx="0">
                  <c:v>63438408</c:v>
                </c:pt>
                <c:pt idx="1">
                  <c:v>2127958689</c:v>
                </c:pt>
                <c:pt idx="2">
                  <c:v>338548028</c:v>
                </c:pt>
                <c:pt idx="3">
                  <c:v>161626694</c:v>
                </c:pt>
                <c:pt idx="4">
                  <c:v>2328451</c:v>
                </c:pt>
                <c:pt idx="5">
                  <c:v>5012724</c:v>
                </c:pt>
              </c:numCache>
            </c:numRef>
          </c:val>
        </c:ser>
        <c:ser>
          <c:idx val="1"/>
          <c:order val="1"/>
          <c:tx>
            <c:strRef>
              <c:f>'Balanza por continente'!$F$3</c:f>
              <c:strCache>
                <c:ptCount val="1"/>
                <c:pt idx="0">
                  <c:v>Importaciones</c:v>
                </c:pt>
              </c:strCache>
            </c:strRef>
          </c:tx>
          <c:cat>
            <c:strRef>
              <c:f>'Balanza por continente'!$C$10:$C$15</c:f>
              <c:strCache>
                <c:ptCount val="6"/>
                <c:pt idx="0">
                  <c:v>África</c:v>
                </c:pt>
                <c:pt idx="1">
                  <c:v>América</c:v>
                </c:pt>
                <c:pt idx="2">
                  <c:v>Asia</c:v>
                </c:pt>
                <c:pt idx="3">
                  <c:v>Europa</c:v>
                </c:pt>
                <c:pt idx="4">
                  <c:v>Oceanía</c:v>
                </c:pt>
                <c:pt idx="5">
                  <c:v>Otros</c:v>
                </c:pt>
              </c:strCache>
            </c:strRef>
          </c:cat>
          <c:val>
            <c:numRef>
              <c:f>'Balanza por continente'!$F$10:$F$15</c:f>
              <c:numCache>
                <c:formatCode>General</c:formatCode>
                <c:ptCount val="6"/>
                <c:pt idx="0">
                  <c:v>6736798</c:v>
                </c:pt>
                <c:pt idx="1">
                  <c:v>2919406348</c:v>
                </c:pt>
                <c:pt idx="2">
                  <c:v>1046274013</c:v>
                </c:pt>
                <c:pt idx="3">
                  <c:v>388542095</c:v>
                </c:pt>
                <c:pt idx="4">
                  <c:v>13966150</c:v>
                </c:pt>
                <c:pt idx="5">
                  <c:v>2001494</c:v>
                </c:pt>
              </c:numCache>
            </c:numRef>
          </c:val>
        </c:ser>
        <c:ser>
          <c:idx val="2"/>
          <c:order val="2"/>
          <c:tx>
            <c:strRef>
              <c:f>'Balanza por continente'!$H$3</c:f>
              <c:strCache>
                <c:ptCount val="1"/>
                <c:pt idx="0">
                  <c:v>Saldo</c:v>
                </c:pt>
              </c:strCache>
            </c:strRef>
          </c:tx>
          <c:cat>
            <c:strRef>
              <c:f>'Balanza por continente'!$C$10:$C$15</c:f>
              <c:strCache>
                <c:ptCount val="6"/>
                <c:pt idx="0">
                  <c:v>África</c:v>
                </c:pt>
                <c:pt idx="1">
                  <c:v>América</c:v>
                </c:pt>
                <c:pt idx="2">
                  <c:v>Asia</c:v>
                </c:pt>
                <c:pt idx="3">
                  <c:v>Europa</c:v>
                </c:pt>
                <c:pt idx="4">
                  <c:v>Oceanía</c:v>
                </c:pt>
                <c:pt idx="5">
                  <c:v>Otros</c:v>
                </c:pt>
              </c:strCache>
            </c:strRef>
          </c:cat>
          <c:val>
            <c:numRef>
              <c:f>'Balanza por continente'!$H$10:$H$15</c:f>
              <c:numCache>
                <c:formatCode>General</c:formatCode>
                <c:ptCount val="6"/>
                <c:pt idx="0">
                  <c:v>56701610</c:v>
                </c:pt>
                <c:pt idx="1">
                  <c:v>-791447659</c:v>
                </c:pt>
                <c:pt idx="2">
                  <c:v>-707725985</c:v>
                </c:pt>
                <c:pt idx="3">
                  <c:v>-226915401</c:v>
                </c:pt>
                <c:pt idx="4">
                  <c:v>-11637699</c:v>
                </c:pt>
                <c:pt idx="5">
                  <c:v>3011230</c:v>
                </c:pt>
              </c:numCache>
            </c:numRef>
          </c:val>
        </c:ser>
        <c:axId val="75828224"/>
        <c:axId val="75850496"/>
      </c:barChart>
      <c:catAx>
        <c:axId val="75828224"/>
        <c:scaling>
          <c:orientation val="minMax"/>
        </c:scaling>
        <c:axPos val="b"/>
        <c:tickLblPos val="nextTo"/>
        <c:txPr>
          <a:bodyPr/>
          <a:lstStyle/>
          <a:p>
            <a:pPr>
              <a:defRPr lang="es-GT"/>
            </a:pPr>
            <a:endParaRPr lang="es-ES"/>
          </a:p>
        </c:txPr>
        <c:crossAx val="75850496"/>
        <c:crosses val="autoZero"/>
        <c:auto val="1"/>
        <c:lblAlgn val="ctr"/>
        <c:lblOffset val="100"/>
      </c:catAx>
      <c:valAx>
        <c:axId val="75850496"/>
        <c:scaling>
          <c:orientation val="minMax"/>
        </c:scaling>
        <c:axPos val="l"/>
        <c:numFmt formatCode="General" sourceLinked="1"/>
        <c:tickLblPos val="nextTo"/>
        <c:txPr>
          <a:bodyPr/>
          <a:lstStyle/>
          <a:p>
            <a:pPr>
              <a:defRPr lang="es-GT"/>
            </a:pPr>
            <a:endParaRPr lang="es-ES"/>
          </a:p>
        </c:txPr>
        <c:crossAx val="75828224"/>
        <c:crosses val="autoZero"/>
        <c:crossBetween val="between"/>
      </c:valAx>
    </c:plotArea>
    <c:legend>
      <c:legendPos val="r"/>
      <c:layout>
        <c:manualLayout>
          <c:xMode val="edge"/>
          <c:yMode val="edge"/>
          <c:x val="0.77336242344706907"/>
          <c:y val="0"/>
          <c:w val="0.20997090988626427"/>
          <c:h val="0.97257926868579603"/>
        </c:manualLayout>
      </c:layout>
      <c:txPr>
        <a:bodyPr/>
        <a:lstStyle/>
        <a:p>
          <a:pPr>
            <a:defRPr lang="es-GT"/>
          </a:pPr>
          <a:endParaRPr lang="es-ES"/>
        </a:p>
      </c:txPr>
    </c:legend>
    <c:plotVisOnly val="1"/>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ES"/>
  <c:style val="3"/>
  <c:chart>
    <c:plotArea>
      <c:layout>
        <c:manualLayout>
          <c:layoutTarget val="inner"/>
          <c:xMode val="edge"/>
          <c:yMode val="edge"/>
          <c:x val="8.3333333333333367E-3"/>
          <c:y val="9.2533333333333426E-3"/>
          <c:w val="0.99166666666666659"/>
          <c:h val="0.88340833333333335"/>
        </c:manualLayout>
      </c:layout>
      <c:barChart>
        <c:barDir val="col"/>
        <c:grouping val="clustered"/>
        <c:ser>
          <c:idx val="0"/>
          <c:order val="0"/>
          <c:tx>
            <c:v>Exportaciones</c:v>
          </c:tx>
          <c:cat>
            <c:strRef>
              <c:f>'[1]C8  2014 (2)'!$A$19:$A$24</c:f>
              <c:strCache>
                <c:ptCount val="6"/>
                <c:pt idx="0">
                  <c:v>Costa Rica</c:v>
                </c:pt>
                <c:pt idx="1">
                  <c:v>El Salvador</c:v>
                </c:pt>
                <c:pt idx="2">
                  <c:v>Honduras</c:v>
                </c:pt>
                <c:pt idx="3">
                  <c:v>Nicaragua</c:v>
                </c:pt>
                <c:pt idx="4">
                  <c:v>Panamá</c:v>
                </c:pt>
                <c:pt idx="5">
                  <c:v>Belice</c:v>
                </c:pt>
              </c:strCache>
            </c:strRef>
          </c:cat>
          <c:val>
            <c:numRef>
              <c:f>'[1]C8  2014 (2)'!$B$19:$B$24</c:f>
              <c:numCache>
                <c:formatCode>General</c:formatCode>
                <c:ptCount val="6"/>
                <c:pt idx="0">
                  <c:v>104100900</c:v>
                </c:pt>
                <c:pt idx="1">
                  <c:v>318214092</c:v>
                </c:pt>
                <c:pt idx="2">
                  <c:v>213579857</c:v>
                </c:pt>
                <c:pt idx="3">
                  <c:v>115208493</c:v>
                </c:pt>
                <c:pt idx="4">
                  <c:v>65379728</c:v>
                </c:pt>
                <c:pt idx="5">
                  <c:v>16015564</c:v>
                </c:pt>
              </c:numCache>
            </c:numRef>
          </c:val>
        </c:ser>
        <c:ser>
          <c:idx val="1"/>
          <c:order val="1"/>
          <c:tx>
            <c:v>Importaciones</c:v>
          </c:tx>
          <c:cat>
            <c:strRef>
              <c:f>'[1]C8  2014 (2)'!$A$19:$A$24</c:f>
              <c:strCache>
                <c:ptCount val="6"/>
                <c:pt idx="0">
                  <c:v>Costa Rica</c:v>
                </c:pt>
                <c:pt idx="1">
                  <c:v>El Salvador</c:v>
                </c:pt>
                <c:pt idx="2">
                  <c:v>Honduras</c:v>
                </c:pt>
                <c:pt idx="3">
                  <c:v>Nicaragua</c:v>
                </c:pt>
                <c:pt idx="4">
                  <c:v>Panamá</c:v>
                </c:pt>
                <c:pt idx="5">
                  <c:v>Belice</c:v>
                </c:pt>
              </c:strCache>
            </c:strRef>
          </c:cat>
          <c:val>
            <c:numRef>
              <c:f>'[1]C8  2014 (2)'!$D$19:$D$24</c:f>
              <c:numCache>
                <c:formatCode>General</c:formatCode>
                <c:ptCount val="6"/>
                <c:pt idx="0">
                  <c:v>107014668</c:v>
                </c:pt>
                <c:pt idx="1">
                  <c:v>149980408</c:v>
                </c:pt>
                <c:pt idx="2">
                  <c:v>55939908</c:v>
                </c:pt>
                <c:pt idx="3">
                  <c:v>24592822</c:v>
                </c:pt>
                <c:pt idx="4">
                  <c:v>11355065</c:v>
                </c:pt>
                <c:pt idx="5">
                  <c:v>757268</c:v>
                </c:pt>
              </c:numCache>
            </c:numRef>
          </c:val>
        </c:ser>
        <c:ser>
          <c:idx val="2"/>
          <c:order val="2"/>
          <c:tx>
            <c:v>Saldo</c:v>
          </c:tx>
          <c:cat>
            <c:strRef>
              <c:f>'[1]C8  2014 (2)'!$A$19:$A$24</c:f>
              <c:strCache>
                <c:ptCount val="6"/>
                <c:pt idx="0">
                  <c:v>Costa Rica</c:v>
                </c:pt>
                <c:pt idx="1">
                  <c:v>El Salvador</c:v>
                </c:pt>
                <c:pt idx="2">
                  <c:v>Honduras</c:v>
                </c:pt>
                <c:pt idx="3">
                  <c:v>Nicaragua</c:v>
                </c:pt>
                <c:pt idx="4">
                  <c:v>Panamá</c:v>
                </c:pt>
                <c:pt idx="5">
                  <c:v>Belice</c:v>
                </c:pt>
              </c:strCache>
            </c:strRef>
          </c:cat>
          <c:val>
            <c:numRef>
              <c:f>'[1]C8  2014 (2)'!$F$19:$F$24</c:f>
              <c:numCache>
                <c:formatCode>General</c:formatCode>
                <c:ptCount val="6"/>
                <c:pt idx="0">
                  <c:v>-2913768</c:v>
                </c:pt>
                <c:pt idx="1">
                  <c:v>168233684</c:v>
                </c:pt>
                <c:pt idx="2">
                  <c:v>157639949</c:v>
                </c:pt>
                <c:pt idx="3">
                  <c:v>90615671</c:v>
                </c:pt>
                <c:pt idx="4">
                  <c:v>54024663</c:v>
                </c:pt>
                <c:pt idx="5">
                  <c:v>15258296</c:v>
                </c:pt>
              </c:numCache>
            </c:numRef>
          </c:val>
        </c:ser>
        <c:axId val="75926528"/>
        <c:axId val="75936512"/>
      </c:barChart>
      <c:catAx>
        <c:axId val="75926528"/>
        <c:scaling>
          <c:orientation val="minMax"/>
        </c:scaling>
        <c:axPos val="b"/>
        <c:tickLblPos val="nextTo"/>
        <c:txPr>
          <a:bodyPr/>
          <a:lstStyle/>
          <a:p>
            <a:pPr>
              <a:defRPr lang="es-GT" sz="800">
                <a:latin typeface="Arial Narrow" pitchFamily="34" charset="0"/>
              </a:defRPr>
            </a:pPr>
            <a:endParaRPr lang="es-ES"/>
          </a:p>
        </c:txPr>
        <c:crossAx val="75936512"/>
        <c:crosses val="autoZero"/>
        <c:auto val="1"/>
        <c:lblAlgn val="ctr"/>
        <c:lblOffset val="100"/>
      </c:catAx>
      <c:valAx>
        <c:axId val="75936512"/>
        <c:scaling>
          <c:orientation val="minMax"/>
          <c:min val="-60000000"/>
        </c:scaling>
        <c:delete val="1"/>
        <c:axPos val="l"/>
        <c:numFmt formatCode="General" sourceLinked="1"/>
        <c:tickLblPos val="nextTo"/>
        <c:crossAx val="75926528"/>
        <c:crosses val="autoZero"/>
        <c:crossBetween val="between"/>
        <c:dispUnits>
          <c:builtInUnit val="millions"/>
          <c:dispUnitsLbl>
            <c:layout/>
            <c:txPr>
              <a:bodyPr/>
              <a:lstStyle/>
              <a:p>
                <a:pPr>
                  <a:defRPr lang="es-GT"/>
                </a:pPr>
                <a:endParaRPr lang="es-ES"/>
              </a:p>
            </c:txPr>
          </c:dispUnitsLbl>
        </c:dispUnits>
      </c:valAx>
      <c:spPr>
        <a:noFill/>
      </c:spPr>
    </c:plotArea>
    <c:legend>
      <c:legendPos val="r"/>
      <c:layout>
        <c:manualLayout>
          <c:xMode val="edge"/>
          <c:yMode val="edge"/>
          <c:x val="3.9179790026246846E-3"/>
          <c:y val="0.91120144324158237"/>
          <c:w val="0.9794153543307087"/>
          <c:h val="8.4431599762762793E-2"/>
        </c:manualLayout>
      </c:layout>
      <c:txPr>
        <a:bodyPr/>
        <a:lstStyle/>
        <a:p>
          <a:pPr>
            <a:defRPr lang="es-GT" sz="800">
              <a:latin typeface="Arial Narrow" pitchFamily="34" charset="0"/>
            </a:defRPr>
          </a:pPr>
          <a:endParaRPr lang="es-ES"/>
        </a:p>
      </c:txPr>
    </c:legend>
    <c:plotVisOnly val="1"/>
  </c:chart>
  <c:spPr>
    <a:noFill/>
    <a:ln>
      <a:noFill/>
    </a:ln>
  </c:spPr>
  <c:printSettings>
    <c:headerFooter/>
    <c:pageMargins b="0.750000000000001" l="0.70000000000000062" r="0.70000000000000062" t="0.75000000000000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0.24062029746281721"/>
          <c:y val="0"/>
          <c:w val="0.7593797025371849"/>
          <c:h val="0.98611111111111116"/>
        </c:manualLayout>
      </c:layout>
      <c:barChart>
        <c:barDir val="bar"/>
        <c:grouping val="clustered"/>
        <c:ser>
          <c:idx val="0"/>
          <c:order val="0"/>
          <c:dLbls>
            <c:txPr>
              <a:bodyPr/>
              <a:lstStyle/>
              <a:p>
                <a:pPr>
                  <a:defRPr lang="es-GT" sz="800">
                    <a:latin typeface="Arial Narrow" pitchFamily="34" charset="0"/>
                  </a:defRPr>
                </a:pPr>
                <a:endParaRPr lang="es-ES"/>
              </a:p>
            </c:txPr>
            <c:showVal val="1"/>
          </c:dLbls>
          <c:cat>
            <c:strRef>
              <c:f>'[1]Principales 10'!$C$3:$C$12</c:f>
              <c:strCache>
                <c:ptCount val="10"/>
                <c:pt idx="0">
                  <c:v>Azúcar</c:v>
                </c:pt>
                <c:pt idx="1">
                  <c:v>Café oro</c:v>
                </c:pt>
                <c:pt idx="2">
                  <c:v>Banano</c:v>
                </c:pt>
                <c:pt idx="3">
                  <c:v>Minerales de plata </c:v>
                </c:pt>
                <c:pt idx="4">
                  <c:v>Minerales de plomo</c:v>
                </c:pt>
                <c:pt idx="5">
                  <c:v> Cardamomos</c:v>
                </c:pt>
                <c:pt idx="6">
                  <c:v>Blusas de algodón</c:v>
                </c:pt>
                <c:pt idx="7">
                  <c:v>Melones</c:v>
                </c:pt>
                <c:pt idx="8">
                  <c:v>Petróleo crudo</c:v>
                </c:pt>
                <c:pt idx="9">
                  <c:v>Alcohol Etílico</c:v>
                </c:pt>
              </c:strCache>
            </c:strRef>
          </c:cat>
          <c:val>
            <c:numRef>
              <c:f>'[1]Principales 10'!$D$3:$D$12</c:f>
              <c:numCache>
                <c:formatCode>General</c:formatCode>
                <c:ptCount val="10"/>
                <c:pt idx="0">
                  <c:v>292652996</c:v>
                </c:pt>
                <c:pt idx="1">
                  <c:v>182169782</c:v>
                </c:pt>
                <c:pt idx="2">
                  <c:v>155826949</c:v>
                </c:pt>
                <c:pt idx="3">
                  <c:v>85591578</c:v>
                </c:pt>
                <c:pt idx="4">
                  <c:v>82871564</c:v>
                </c:pt>
                <c:pt idx="5">
                  <c:v>73981724</c:v>
                </c:pt>
                <c:pt idx="6">
                  <c:v>69544340</c:v>
                </c:pt>
                <c:pt idx="7">
                  <c:v>67334142</c:v>
                </c:pt>
                <c:pt idx="8">
                  <c:v>64603459</c:v>
                </c:pt>
                <c:pt idx="9">
                  <c:v>55908469</c:v>
                </c:pt>
              </c:numCache>
            </c:numRef>
          </c:val>
        </c:ser>
        <c:axId val="75990144"/>
        <c:axId val="75991680"/>
      </c:barChart>
      <c:catAx>
        <c:axId val="75990144"/>
        <c:scaling>
          <c:orientation val="maxMin"/>
        </c:scaling>
        <c:axPos val="l"/>
        <c:tickLblPos val="nextTo"/>
        <c:txPr>
          <a:bodyPr/>
          <a:lstStyle/>
          <a:p>
            <a:pPr>
              <a:defRPr lang="es-GT" sz="800">
                <a:latin typeface="Arial Narrow" pitchFamily="34" charset="0"/>
              </a:defRPr>
            </a:pPr>
            <a:endParaRPr lang="es-ES"/>
          </a:p>
        </c:txPr>
        <c:crossAx val="75991680"/>
        <c:crosses val="autoZero"/>
        <c:auto val="1"/>
        <c:lblAlgn val="ctr"/>
        <c:lblOffset val="100"/>
      </c:catAx>
      <c:valAx>
        <c:axId val="75991680"/>
        <c:scaling>
          <c:orientation val="minMax"/>
        </c:scaling>
        <c:delete val="1"/>
        <c:axPos val="t"/>
        <c:numFmt formatCode="General" sourceLinked="1"/>
        <c:tickLblPos val="nextTo"/>
        <c:crossAx val="75990144"/>
        <c:crosses val="autoZero"/>
        <c:crossBetween val="between"/>
        <c:dispUnits>
          <c:builtInUnit val="millions"/>
          <c:dispUnitsLbl>
            <c:layout/>
            <c:txPr>
              <a:bodyPr/>
              <a:lstStyle/>
              <a:p>
                <a:pPr>
                  <a:defRPr lang="es-GT"/>
                </a:pPr>
                <a:endParaRPr lang="es-ES"/>
              </a:p>
            </c:txPr>
          </c:dispUnitsLbl>
        </c:dispUnits>
      </c:valAx>
      <c:spPr>
        <a:noFill/>
      </c:spPr>
    </c:plotArea>
    <c:plotVisOnly val="1"/>
  </c:chart>
  <c:spPr>
    <a:noFill/>
    <a:ln>
      <a:noFill/>
    </a:ln>
  </c:sp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742950</xdr:colOff>
      <xdr:row>5</xdr:row>
      <xdr:rowOff>47624</xdr:rowOff>
    </xdr:from>
    <xdr:to>
      <xdr:col>9</xdr:col>
      <xdr:colOff>742950</xdr:colOff>
      <xdr:row>17</xdr:row>
      <xdr:rowOff>190499</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7</xdr:row>
      <xdr:rowOff>0</xdr:rowOff>
    </xdr:from>
    <xdr:to>
      <xdr:col>9</xdr:col>
      <xdr:colOff>192000</xdr:colOff>
      <xdr:row>16</xdr:row>
      <xdr:rowOff>85500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6</xdr:row>
      <xdr:rowOff>123825</xdr:rowOff>
    </xdr:from>
    <xdr:to>
      <xdr:col>10</xdr:col>
      <xdr:colOff>342900</xdr:colOff>
      <xdr:row>21</xdr:row>
      <xdr:rowOff>9525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676275</xdr:colOff>
      <xdr:row>4</xdr:row>
      <xdr:rowOff>152400</xdr:rowOff>
    </xdr:from>
    <xdr:to>
      <xdr:col>9</xdr:col>
      <xdr:colOff>106275</xdr:colOff>
      <xdr:row>13</xdr:row>
      <xdr:rowOff>85500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727363</xdr:colOff>
      <xdr:row>17</xdr:row>
      <xdr:rowOff>155863</xdr:rowOff>
    </xdr:from>
    <xdr:to>
      <xdr:col>5</xdr:col>
      <xdr:colOff>131385</xdr:colOff>
      <xdr:row>26</xdr:row>
      <xdr:rowOff>102818</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333375</xdr:colOff>
      <xdr:row>5</xdr:row>
      <xdr:rowOff>161925</xdr:rowOff>
    </xdr:from>
    <xdr:to>
      <xdr:col>10</xdr:col>
      <xdr:colOff>333375</xdr:colOff>
      <xdr:row>20</xdr:row>
      <xdr:rowOff>47625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390525</xdr:colOff>
      <xdr:row>4</xdr:row>
      <xdr:rowOff>133350</xdr:rowOff>
    </xdr:from>
    <xdr:to>
      <xdr:col>8</xdr:col>
      <xdr:colOff>582525</xdr:colOff>
      <xdr:row>14</xdr:row>
      <xdr:rowOff>28350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66675</xdr:colOff>
      <xdr:row>6</xdr:row>
      <xdr:rowOff>0</xdr:rowOff>
    </xdr:from>
    <xdr:to>
      <xdr:col>13</xdr:col>
      <xdr:colOff>66675</xdr:colOff>
      <xdr:row>19</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228600</xdr:colOff>
      <xdr:row>2</xdr:row>
      <xdr:rowOff>95250</xdr:rowOff>
    </xdr:from>
    <xdr:to>
      <xdr:col>10</xdr:col>
      <xdr:colOff>228600</xdr:colOff>
      <xdr:row>16</xdr:row>
      <xdr:rowOff>171450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581025</xdr:colOff>
      <xdr:row>3</xdr:row>
      <xdr:rowOff>85725</xdr:rowOff>
    </xdr:from>
    <xdr:to>
      <xdr:col>11</xdr:col>
      <xdr:colOff>581025</xdr:colOff>
      <xdr:row>16</xdr:row>
      <xdr:rowOff>95250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85725</xdr:colOff>
      <xdr:row>3</xdr:row>
      <xdr:rowOff>28575</xdr:rowOff>
    </xdr:from>
    <xdr:to>
      <xdr:col>11</xdr:col>
      <xdr:colOff>85725</xdr:colOff>
      <xdr:row>16</xdr:row>
      <xdr:rowOff>57150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581025</xdr:colOff>
      <xdr:row>3</xdr:row>
      <xdr:rowOff>161925</xdr:rowOff>
    </xdr:from>
    <xdr:to>
      <xdr:col>11</xdr:col>
      <xdr:colOff>581025</xdr:colOff>
      <xdr:row>17</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3</xdr:row>
      <xdr:rowOff>19050</xdr:rowOff>
    </xdr:from>
    <xdr:to>
      <xdr:col>10</xdr:col>
      <xdr:colOff>285750</xdr:colOff>
      <xdr:row>17</xdr:row>
      <xdr:rowOff>95250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333375</xdr:colOff>
      <xdr:row>5</xdr:row>
      <xdr:rowOff>152400</xdr:rowOff>
    </xdr:from>
    <xdr:to>
      <xdr:col>11</xdr:col>
      <xdr:colOff>333375</xdr:colOff>
      <xdr:row>19</xdr:row>
      <xdr:rowOff>95250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419100</xdr:colOff>
      <xdr:row>1</xdr:row>
      <xdr:rowOff>76200</xdr:rowOff>
    </xdr:from>
    <xdr:to>
      <xdr:col>11</xdr:col>
      <xdr:colOff>419100</xdr:colOff>
      <xdr:row>14</xdr:row>
      <xdr:rowOff>114300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590550</xdr:colOff>
      <xdr:row>1</xdr:row>
      <xdr:rowOff>152400</xdr:rowOff>
    </xdr:from>
    <xdr:to>
      <xdr:col>10</xdr:col>
      <xdr:colOff>590550</xdr:colOff>
      <xdr:row>16</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466725</xdr:colOff>
      <xdr:row>2</xdr:row>
      <xdr:rowOff>57150</xdr:rowOff>
    </xdr:from>
    <xdr:to>
      <xdr:col>11</xdr:col>
      <xdr:colOff>466725</xdr:colOff>
      <xdr:row>16</xdr:row>
      <xdr:rowOff>19050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333375</xdr:colOff>
      <xdr:row>5</xdr:row>
      <xdr:rowOff>152400</xdr:rowOff>
    </xdr:from>
    <xdr:to>
      <xdr:col>11</xdr:col>
      <xdr:colOff>333375</xdr:colOff>
      <xdr:row>19</xdr:row>
      <xdr:rowOff>95250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361950</xdr:colOff>
      <xdr:row>1</xdr:row>
      <xdr:rowOff>142875</xdr:rowOff>
    </xdr:from>
    <xdr:to>
      <xdr:col>11</xdr:col>
      <xdr:colOff>361950</xdr:colOff>
      <xdr:row>14</xdr:row>
      <xdr:rowOff>200025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742950</xdr:colOff>
      <xdr:row>1</xdr:row>
      <xdr:rowOff>161925</xdr:rowOff>
    </xdr:from>
    <xdr:to>
      <xdr:col>10</xdr:col>
      <xdr:colOff>742950</xdr:colOff>
      <xdr:row>14</xdr:row>
      <xdr:rowOff>200025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295275</xdr:colOff>
      <xdr:row>3</xdr:row>
      <xdr:rowOff>28575</xdr:rowOff>
    </xdr:from>
    <xdr:to>
      <xdr:col>11</xdr:col>
      <xdr:colOff>295275</xdr:colOff>
      <xdr:row>16</xdr:row>
      <xdr:rowOff>66675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5</xdr:row>
      <xdr:rowOff>123825</xdr:rowOff>
    </xdr:from>
    <xdr:to>
      <xdr:col>11</xdr:col>
      <xdr:colOff>333375</xdr:colOff>
      <xdr:row>18</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333375</xdr:colOff>
      <xdr:row>2</xdr:row>
      <xdr:rowOff>133350</xdr:rowOff>
    </xdr:from>
    <xdr:to>
      <xdr:col>13</xdr:col>
      <xdr:colOff>333375</xdr:colOff>
      <xdr:row>19</xdr:row>
      <xdr:rowOff>190500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38100</xdr:colOff>
      <xdr:row>3</xdr:row>
      <xdr:rowOff>76200</xdr:rowOff>
    </xdr:from>
    <xdr:to>
      <xdr:col>11</xdr:col>
      <xdr:colOff>38100</xdr:colOff>
      <xdr:row>16</xdr:row>
      <xdr:rowOff>133350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537884</xdr:colOff>
      <xdr:row>4</xdr:row>
      <xdr:rowOff>179295</xdr:rowOff>
    </xdr:from>
    <xdr:to>
      <xdr:col>14</xdr:col>
      <xdr:colOff>537884</xdr:colOff>
      <xdr:row>19</xdr:row>
      <xdr:rowOff>67236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389659</xdr:colOff>
      <xdr:row>7</xdr:row>
      <xdr:rowOff>129886</xdr:rowOff>
    </xdr:from>
    <xdr:to>
      <xdr:col>11</xdr:col>
      <xdr:colOff>581659</xdr:colOff>
      <xdr:row>17</xdr:row>
      <xdr:rowOff>7568</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552450</xdr:colOff>
      <xdr:row>18</xdr:row>
      <xdr:rowOff>123825</xdr:rowOff>
    </xdr:from>
    <xdr:to>
      <xdr:col>6</xdr:col>
      <xdr:colOff>744450</xdr:colOff>
      <xdr:row>28</xdr:row>
      <xdr:rowOff>18825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UARIO%202014/PRIMER%20TRIMESTRE/CUADROS%20INFORME%20EJECUTIVO%20Primer%20Trimestre%20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12014"/>
      <sheetName val="C2 2014 (2)"/>
      <sheetName val="C3 2014 (2)"/>
      <sheetName val="C4  2014 (2)"/>
      <sheetName val="Principales 10"/>
      <sheetName val="Impo países"/>
      <sheetName val="C7  2014 (2)"/>
      <sheetName val="C8  2014 (2)"/>
      <sheetName val="C9  2014 (2)"/>
      <sheetName val="TA C1 2014"/>
      <sheetName val="TAC2 2014"/>
      <sheetName val="TAC3 2014"/>
      <sheetName val="TAC4  2014"/>
      <sheetName val="TAC5 2014"/>
      <sheetName val="TAC6  2014"/>
      <sheetName val="TAC7  2014"/>
      <sheetName val="TAC8  2014"/>
      <sheetName val="TAC9  2014"/>
      <sheetName val="Hoja1"/>
    </sheetNames>
    <sheetDataSet>
      <sheetData sheetId="0" refreshError="1"/>
      <sheetData sheetId="1" refreshError="1"/>
      <sheetData sheetId="2">
        <row r="21">
          <cell r="A21" t="str">
            <v>USA</v>
          </cell>
          <cell r="B21">
            <v>968383445</v>
          </cell>
        </row>
        <row r="22">
          <cell r="A22" t="str">
            <v>El Salvador</v>
          </cell>
          <cell r="B22">
            <v>318214092</v>
          </cell>
        </row>
        <row r="23">
          <cell r="A23" t="str">
            <v>Honduras</v>
          </cell>
          <cell r="B23">
            <v>213579857</v>
          </cell>
        </row>
        <row r="24">
          <cell r="A24" t="str">
            <v>Corea del Sur</v>
          </cell>
          <cell r="B24">
            <v>159143051</v>
          </cell>
        </row>
        <row r="25">
          <cell r="A25" t="str">
            <v>Nicaragua</v>
          </cell>
          <cell r="B25">
            <v>115208493</v>
          </cell>
        </row>
        <row r="26">
          <cell r="A26" t="str">
            <v>Costa Rica</v>
          </cell>
          <cell r="B26">
            <v>104100900</v>
          </cell>
        </row>
        <row r="27">
          <cell r="A27" t="str">
            <v>México</v>
          </cell>
          <cell r="B27">
            <v>102280940</v>
          </cell>
        </row>
        <row r="28">
          <cell r="A28" t="str">
            <v>Panamá</v>
          </cell>
          <cell r="B28">
            <v>65379728</v>
          </cell>
        </row>
        <row r="29">
          <cell r="A29" t="str">
            <v>Canadá</v>
          </cell>
          <cell r="B29">
            <v>54888439</v>
          </cell>
        </row>
        <row r="30">
          <cell r="A30" t="str">
            <v>Países Bajos</v>
          </cell>
          <cell r="B30">
            <v>52538374</v>
          </cell>
        </row>
        <row r="31">
          <cell r="A31" t="str">
            <v>Venezuela</v>
          </cell>
          <cell r="B31">
            <v>38406134</v>
          </cell>
        </row>
        <row r="32">
          <cell r="A32" t="str">
            <v>Japón</v>
          </cell>
          <cell r="B32">
            <v>35482943</v>
          </cell>
        </row>
        <row r="33">
          <cell r="A33" t="str">
            <v>Ghana</v>
          </cell>
          <cell r="B33">
            <v>34018403</v>
          </cell>
        </row>
        <row r="34">
          <cell r="A34" t="str">
            <v>Siria</v>
          </cell>
          <cell r="B34">
            <v>29936919</v>
          </cell>
        </row>
        <row r="35">
          <cell r="A35" t="str">
            <v>República Dominicana</v>
          </cell>
          <cell r="B35">
            <v>29404138</v>
          </cell>
        </row>
      </sheetData>
      <sheetData sheetId="3">
        <row r="9">
          <cell r="B9" t="str">
            <v>Reino Vegetal</v>
          </cell>
          <cell r="C9">
            <v>656179717</v>
          </cell>
        </row>
        <row r="10">
          <cell r="B10" t="str">
            <v>Industrias Alimenticias</v>
          </cell>
          <cell r="C10">
            <v>558828765</v>
          </cell>
        </row>
        <row r="11">
          <cell r="B11" t="str">
            <v>Productos Minerales</v>
          </cell>
          <cell r="C11">
            <v>375142680</v>
          </cell>
        </row>
        <row r="12">
          <cell r="B12" t="str">
            <v>Textiles y sus manufacturas</v>
          </cell>
          <cell r="C12">
            <v>358544194</v>
          </cell>
        </row>
        <row r="13">
          <cell r="B13" t="str">
            <v>Industrias Químicas</v>
          </cell>
          <cell r="C13">
            <v>223752214</v>
          </cell>
        </row>
        <row r="14">
          <cell r="B14" t="str">
            <v>Materias Plásticas</v>
          </cell>
          <cell r="C14">
            <v>128489965</v>
          </cell>
        </row>
        <row r="15">
          <cell r="B15" t="str">
            <v>Metales Comunes</v>
          </cell>
          <cell r="C15">
            <v>91117926</v>
          </cell>
        </row>
        <row r="16">
          <cell r="B16" t="str">
            <v>Grasas</v>
          </cell>
          <cell r="C16">
            <v>68395466</v>
          </cell>
        </row>
        <row r="17">
          <cell r="B17" t="str">
            <v>Pastas de Madera</v>
          </cell>
          <cell r="C17">
            <v>66354635</v>
          </cell>
        </row>
        <row r="18">
          <cell r="B18" t="str">
            <v>Máquinas y Aparatos</v>
          </cell>
          <cell r="C18">
            <v>38337968</v>
          </cell>
        </row>
        <row r="19">
          <cell r="B19" t="str">
            <v>Mercancía y Productos diversos</v>
          </cell>
          <cell r="C19">
            <v>22838556</v>
          </cell>
        </row>
      </sheetData>
      <sheetData sheetId="4">
        <row r="3">
          <cell r="C3" t="str">
            <v>Azúcar</v>
          </cell>
          <cell r="D3">
            <v>292652996</v>
          </cell>
        </row>
        <row r="4">
          <cell r="C4" t="str">
            <v>Café oro</v>
          </cell>
          <cell r="D4">
            <v>182169782</v>
          </cell>
        </row>
        <row r="5">
          <cell r="C5" t="str">
            <v>Banano</v>
          </cell>
          <cell r="D5">
            <v>155826949</v>
          </cell>
        </row>
        <row r="6">
          <cell r="C6" t="str">
            <v xml:space="preserve">Minerales de plata </v>
          </cell>
          <cell r="D6">
            <v>85591578</v>
          </cell>
        </row>
        <row r="7">
          <cell r="C7" t="str">
            <v>Minerales de plomo</v>
          </cell>
          <cell r="D7">
            <v>82871564</v>
          </cell>
        </row>
        <row r="8">
          <cell r="C8" t="str">
            <v xml:space="preserve"> Cardamomos</v>
          </cell>
          <cell r="D8">
            <v>73981724</v>
          </cell>
        </row>
        <row r="9">
          <cell r="C9" t="str">
            <v>Blusas de algodón</v>
          </cell>
          <cell r="D9">
            <v>69544340</v>
          </cell>
        </row>
        <row r="10">
          <cell r="C10" t="str">
            <v>Melones</v>
          </cell>
          <cell r="D10">
            <v>67334142</v>
          </cell>
        </row>
        <row r="11">
          <cell r="C11" t="str">
            <v>Petróleo crudo</v>
          </cell>
          <cell r="D11">
            <v>64603459</v>
          </cell>
        </row>
        <row r="12">
          <cell r="C12" t="str">
            <v>Alcohol Etílico</v>
          </cell>
          <cell r="D12">
            <v>55908469</v>
          </cell>
        </row>
      </sheetData>
      <sheetData sheetId="5">
        <row r="8">
          <cell r="A8" t="str">
            <v>USA</v>
          </cell>
        </row>
      </sheetData>
      <sheetData sheetId="6">
        <row r="3">
          <cell r="D3" t="str">
            <v>Productos Minerales</v>
          </cell>
          <cell r="E3">
            <v>1023261654</v>
          </cell>
        </row>
        <row r="4">
          <cell r="D4" t="str">
            <v>Máquinas y Aparatos</v>
          </cell>
          <cell r="E4">
            <v>681751033</v>
          </cell>
        </row>
        <row r="5">
          <cell r="D5" t="str">
            <v>Industrias Químicas</v>
          </cell>
          <cell r="E5">
            <v>551662141</v>
          </cell>
        </row>
        <row r="6">
          <cell r="D6" t="str">
            <v>Materias Plásticas</v>
          </cell>
          <cell r="E6">
            <v>306642966</v>
          </cell>
        </row>
        <row r="7">
          <cell r="D7" t="str">
            <v>Metales Comunes</v>
          </cell>
          <cell r="E7">
            <v>288846014</v>
          </cell>
        </row>
        <row r="8">
          <cell r="D8" t="str">
            <v>Industrias Alimenticias</v>
          </cell>
          <cell r="E8">
            <v>285983414</v>
          </cell>
        </row>
        <row r="9">
          <cell r="D9" t="str">
            <v>Textiles y sus manufacturas</v>
          </cell>
          <cell r="E9">
            <v>283630204</v>
          </cell>
        </row>
        <row r="10">
          <cell r="D10" t="str">
            <v>Material de Transporte</v>
          </cell>
          <cell r="E10">
            <v>253393013</v>
          </cell>
        </row>
        <row r="11">
          <cell r="D11" t="str">
            <v>Pastas de Madera</v>
          </cell>
          <cell r="E11">
            <v>178980336</v>
          </cell>
        </row>
        <row r="12">
          <cell r="D12" t="str">
            <v>Reino Vegetal</v>
          </cell>
          <cell r="E12">
            <v>158321865</v>
          </cell>
        </row>
        <row r="13">
          <cell r="D13" t="str">
            <v>Reino animal</v>
          </cell>
          <cell r="E13">
            <v>95528365</v>
          </cell>
        </row>
      </sheetData>
      <sheetData sheetId="7">
        <row r="19">
          <cell r="A19" t="str">
            <v>Costa Rica</v>
          </cell>
          <cell r="B19">
            <v>104100900</v>
          </cell>
          <cell r="D19">
            <v>107014668</v>
          </cell>
          <cell r="F19">
            <v>-2913768</v>
          </cell>
        </row>
        <row r="20">
          <cell r="A20" t="str">
            <v>El Salvador</v>
          </cell>
          <cell r="B20">
            <v>318214092</v>
          </cell>
          <cell r="D20">
            <v>149980408</v>
          </cell>
          <cell r="F20">
            <v>168233684</v>
          </cell>
        </row>
        <row r="21">
          <cell r="A21" t="str">
            <v>Honduras</v>
          </cell>
          <cell r="B21">
            <v>213579857</v>
          </cell>
          <cell r="D21">
            <v>55939908</v>
          </cell>
          <cell r="F21">
            <v>157639949</v>
          </cell>
        </row>
        <row r="22">
          <cell r="A22" t="str">
            <v>Nicaragua</v>
          </cell>
          <cell r="B22">
            <v>115208493</v>
          </cell>
          <cell r="D22">
            <v>24592822</v>
          </cell>
          <cell r="F22">
            <v>90615671</v>
          </cell>
        </row>
        <row r="23">
          <cell r="A23" t="str">
            <v>Panamá</v>
          </cell>
          <cell r="B23">
            <v>65379728</v>
          </cell>
          <cell r="D23">
            <v>11355065</v>
          </cell>
          <cell r="F23">
            <v>54024663</v>
          </cell>
        </row>
        <row r="24">
          <cell r="A24" t="str">
            <v>Belice</v>
          </cell>
          <cell r="B24">
            <v>16015564</v>
          </cell>
          <cell r="D24">
            <v>757268</v>
          </cell>
          <cell r="F24">
            <v>15258296</v>
          </cell>
        </row>
      </sheetData>
      <sheetData sheetId="8">
        <row r="2">
          <cell r="C2" t="str">
            <v xml:space="preserve">  Diesel oil </v>
          </cell>
          <cell r="D2">
            <v>423184782</v>
          </cell>
        </row>
        <row r="3">
          <cell r="C3" t="str">
            <v>Gasolina</v>
          </cell>
          <cell r="D3">
            <v>336131521</v>
          </cell>
        </row>
        <row r="4">
          <cell r="C4" t="str">
            <v>Medicamentos P/Humanos</v>
          </cell>
          <cell r="D4">
            <v>100744903</v>
          </cell>
        </row>
        <row r="5">
          <cell r="C5" t="str">
            <v xml:space="preserve"> Gas propano</v>
          </cell>
          <cell r="D5">
            <v>84688763</v>
          </cell>
        </row>
        <row r="6">
          <cell r="C6" t="str">
            <v xml:space="preserve"> Teléfonos celulares</v>
          </cell>
          <cell r="D6">
            <v>75438663</v>
          </cell>
        </row>
        <row r="7">
          <cell r="C7" t="str">
            <v xml:space="preserve">  Fuel oil (Bunker C)</v>
          </cell>
          <cell r="D7">
            <v>44675996</v>
          </cell>
        </row>
        <row r="8">
          <cell r="C8" t="str">
            <v>Vehiculos de carga</v>
          </cell>
          <cell r="D8">
            <v>43203311</v>
          </cell>
        </row>
        <row r="9">
          <cell r="C9" t="str">
            <v>Papel y cartón crudos</v>
          </cell>
          <cell r="D9">
            <v>39244162</v>
          </cell>
        </row>
        <row r="10">
          <cell r="C10" t="str">
            <v>Harina de soya</v>
          </cell>
          <cell r="D10">
            <v>39060272</v>
          </cell>
        </row>
        <row r="11">
          <cell r="C11" t="str">
            <v xml:space="preserve"> Maíz amarillo</v>
          </cell>
          <cell r="D11">
            <v>36948816</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2:M20"/>
  <sheetViews>
    <sheetView workbookViewId="0">
      <selection activeCell="I22" sqref="I22"/>
    </sheetView>
  </sheetViews>
  <sheetFormatPr baseColWidth="10" defaultRowHeight="15"/>
  <cols>
    <col min="3" max="3" width="12.7109375" bestFit="1" customWidth="1"/>
  </cols>
  <sheetData>
    <row r="2" spans="1:13">
      <c r="A2" t="s">
        <v>3</v>
      </c>
    </row>
    <row r="3" spans="1:13">
      <c r="A3" t="s">
        <v>211</v>
      </c>
    </row>
    <row r="4" spans="1:13" ht="15.75">
      <c r="A4" s="1">
        <v>2010</v>
      </c>
      <c r="B4" t="s">
        <v>92</v>
      </c>
      <c r="C4" s="45">
        <v>2155526346</v>
      </c>
    </row>
    <row r="5" spans="1:13" ht="15.75">
      <c r="A5" s="1"/>
      <c r="B5" t="s">
        <v>93</v>
      </c>
      <c r="C5" s="45">
        <v>2203602623</v>
      </c>
    </row>
    <row r="6" spans="1:13" ht="15.75" customHeight="1">
      <c r="A6" s="1"/>
      <c r="B6" t="s">
        <v>94</v>
      </c>
      <c r="C6" s="45">
        <v>1919197895</v>
      </c>
      <c r="K6" s="53" t="s">
        <v>192</v>
      </c>
      <c r="L6" s="53"/>
      <c r="M6" s="53"/>
    </row>
    <row r="7" spans="1:13" ht="15.75">
      <c r="A7" s="1"/>
      <c r="B7" t="s">
        <v>95</v>
      </c>
      <c r="C7" s="45">
        <v>2187694169</v>
      </c>
      <c r="K7" s="53"/>
      <c r="L7" s="53"/>
      <c r="M7" s="53"/>
    </row>
    <row r="8" spans="1:13" ht="15.75">
      <c r="A8" s="1">
        <v>2011</v>
      </c>
      <c r="B8" t="s">
        <v>96</v>
      </c>
      <c r="C8" s="45">
        <v>2718223074</v>
      </c>
      <c r="K8" s="53"/>
      <c r="L8" s="53"/>
      <c r="M8" s="53"/>
    </row>
    <row r="9" spans="1:13" ht="15.75">
      <c r="A9" s="1"/>
      <c r="B9" t="s">
        <v>97</v>
      </c>
      <c r="C9" s="45">
        <v>2701982005</v>
      </c>
      <c r="K9" s="53"/>
      <c r="L9" s="53"/>
      <c r="M9" s="53"/>
    </row>
    <row r="10" spans="1:13" ht="15.75">
      <c r="A10" s="1"/>
      <c r="B10" t="s">
        <v>98</v>
      </c>
      <c r="C10" s="45">
        <v>2494058890</v>
      </c>
      <c r="K10" s="53"/>
      <c r="L10" s="53"/>
      <c r="M10" s="53"/>
    </row>
    <row r="11" spans="1:13" ht="15.75">
      <c r="A11" s="1"/>
      <c r="B11" t="s">
        <v>99</v>
      </c>
      <c r="C11" s="45">
        <v>2486780872</v>
      </c>
      <c r="K11" s="53"/>
      <c r="L11" s="53"/>
      <c r="M11" s="53"/>
    </row>
    <row r="12" spans="1:13" ht="15.75">
      <c r="A12" s="3">
        <v>2012</v>
      </c>
      <c r="B12" t="s">
        <v>100</v>
      </c>
      <c r="C12" s="45">
        <v>2637641885</v>
      </c>
      <c r="K12" s="53"/>
      <c r="L12" s="53"/>
      <c r="M12" s="53"/>
    </row>
    <row r="13" spans="1:13" ht="15.75">
      <c r="A13" s="3"/>
      <c r="B13" t="s">
        <v>101</v>
      </c>
      <c r="C13" s="45">
        <v>2577114167</v>
      </c>
      <c r="K13" s="53"/>
      <c r="L13" s="53"/>
      <c r="M13" s="53"/>
    </row>
    <row r="14" spans="1:13" ht="15.75">
      <c r="A14" s="3"/>
      <c r="B14" t="s">
        <v>102</v>
      </c>
      <c r="C14" s="45">
        <v>2398516538</v>
      </c>
      <c r="K14" s="53"/>
      <c r="L14" s="53"/>
      <c r="M14" s="53"/>
    </row>
    <row r="15" spans="1:13" ht="15.75">
      <c r="A15" s="3"/>
      <c r="B15" t="s">
        <v>103</v>
      </c>
      <c r="C15" s="45">
        <v>2364366568</v>
      </c>
      <c r="K15" s="53"/>
      <c r="L15" s="53"/>
      <c r="M15" s="53"/>
    </row>
    <row r="16" spans="1:13" ht="15.75">
      <c r="A16" s="3">
        <v>2013</v>
      </c>
      <c r="B16" t="s">
        <v>104</v>
      </c>
      <c r="C16" s="45">
        <v>2606486767</v>
      </c>
      <c r="K16" s="53"/>
      <c r="L16" s="53"/>
      <c r="M16" s="53"/>
    </row>
    <row r="17" spans="1:13" ht="15.75">
      <c r="A17" s="3"/>
      <c r="B17" t="s">
        <v>105</v>
      </c>
      <c r="C17" s="45">
        <v>2662118708</v>
      </c>
      <c r="K17" s="53"/>
      <c r="L17" s="53"/>
      <c r="M17" s="53"/>
    </row>
    <row r="18" spans="1:13" ht="15.75">
      <c r="A18" s="3"/>
      <c r="B18" t="s">
        <v>106</v>
      </c>
      <c r="C18" s="45">
        <v>2364573217</v>
      </c>
      <c r="K18" s="53"/>
      <c r="L18" s="53"/>
      <c r="M18" s="53"/>
    </row>
    <row r="19" spans="1:13" ht="15.75">
      <c r="A19" s="3"/>
      <c r="B19" t="s">
        <v>107</v>
      </c>
      <c r="C19" s="45">
        <v>2396933184</v>
      </c>
    </row>
    <row r="20" spans="1:13">
      <c r="A20" s="5">
        <v>2014</v>
      </c>
      <c r="B20" t="s">
        <v>108</v>
      </c>
      <c r="C20" s="45">
        <v>2698912994</v>
      </c>
    </row>
  </sheetData>
  <mergeCells count="1">
    <mergeCell ref="K6:M1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B2:N18"/>
  <sheetViews>
    <sheetView workbookViewId="0">
      <selection activeCell="B7" sqref="B7"/>
    </sheetView>
  </sheetViews>
  <sheetFormatPr baseColWidth="10" defaultRowHeight="15"/>
  <cols>
    <col min="2" max="2" width="30.7109375" customWidth="1"/>
    <col min="3" max="3" width="22.140625" customWidth="1"/>
    <col min="4" max="4" width="21.5703125" customWidth="1"/>
  </cols>
  <sheetData>
    <row r="2" spans="2:14" ht="15" customHeight="1">
      <c r="B2" t="s">
        <v>186</v>
      </c>
    </row>
    <row r="3" spans="2:14" ht="15" customHeight="1">
      <c r="B3" t="s">
        <v>215</v>
      </c>
    </row>
    <row r="6" spans="2:14">
      <c r="B6" t="s">
        <v>39</v>
      </c>
      <c r="C6">
        <v>2698912994</v>
      </c>
      <c r="D6">
        <v>64.049015060616696</v>
      </c>
      <c r="L6" s="53" t="s">
        <v>216</v>
      </c>
      <c r="M6" s="53"/>
      <c r="N6" s="53"/>
    </row>
    <row r="7" spans="2:14">
      <c r="L7" s="53"/>
      <c r="M7" s="53"/>
      <c r="N7" s="53"/>
    </row>
    <row r="8" spans="2:14">
      <c r="L8" s="53"/>
      <c r="M8" s="53"/>
      <c r="N8" s="53"/>
    </row>
    <row r="9" spans="2:14">
      <c r="B9" t="s">
        <v>59</v>
      </c>
      <c r="C9" s="4">
        <v>968383445</v>
      </c>
      <c r="D9" s="17">
        <v>35.880498821296939</v>
      </c>
      <c r="L9" s="53"/>
      <c r="M9" s="53"/>
      <c r="N9" s="53"/>
    </row>
    <row r="10" spans="2:14">
      <c r="B10" t="s">
        <v>41</v>
      </c>
      <c r="C10" s="4">
        <v>318214092</v>
      </c>
      <c r="D10" s="17">
        <v>11.790453886710214</v>
      </c>
      <c r="L10" s="53"/>
      <c r="M10" s="53"/>
      <c r="N10" s="53"/>
    </row>
    <row r="11" spans="2:14">
      <c r="B11" t="s">
        <v>42</v>
      </c>
      <c r="C11" s="4">
        <v>213579857</v>
      </c>
      <c r="D11" s="17">
        <v>7.9135510286849957</v>
      </c>
      <c r="L11" s="53"/>
      <c r="M11" s="53"/>
      <c r="N11" s="53"/>
    </row>
    <row r="12" spans="2:14">
      <c r="B12" t="s">
        <v>62</v>
      </c>
      <c r="C12" s="4">
        <v>159143051</v>
      </c>
      <c r="D12" s="17">
        <v>5.8965609989574936</v>
      </c>
      <c r="L12" s="53"/>
      <c r="M12" s="53"/>
      <c r="N12" s="53"/>
    </row>
    <row r="13" spans="2:14">
      <c r="B13" t="s">
        <v>43</v>
      </c>
      <c r="C13" s="4">
        <v>115208493</v>
      </c>
      <c r="D13" s="17">
        <v>4.2686997786190961</v>
      </c>
      <c r="L13" s="53"/>
      <c r="M13" s="53"/>
      <c r="N13" s="53"/>
    </row>
    <row r="14" spans="2:14">
      <c r="B14" t="s">
        <v>40</v>
      </c>
      <c r="C14" s="4">
        <v>104100900</v>
      </c>
      <c r="D14" s="17">
        <v>3.8571417541591191</v>
      </c>
      <c r="L14" s="53"/>
      <c r="M14" s="53"/>
      <c r="N14" s="53"/>
    </row>
    <row r="15" spans="2:14">
      <c r="B15" t="s">
        <v>61</v>
      </c>
      <c r="C15" s="4">
        <v>102280940</v>
      </c>
      <c r="D15" s="17">
        <v>3.7897086800272004</v>
      </c>
      <c r="L15" s="53"/>
      <c r="M15" s="53"/>
      <c r="N15" s="53"/>
    </row>
    <row r="16" spans="2:14">
      <c r="B16" t="s">
        <v>44</v>
      </c>
      <c r="C16" s="4">
        <v>65379728</v>
      </c>
      <c r="D16" s="17">
        <v>2.4224466718766702</v>
      </c>
      <c r="L16" s="53"/>
      <c r="M16" s="53"/>
      <c r="N16" s="53"/>
    </row>
    <row r="17" spans="2:14">
      <c r="B17" t="s">
        <v>88</v>
      </c>
      <c r="C17" s="4">
        <v>54888439</v>
      </c>
      <c r="D17" s="17">
        <v>2.0337239148510324</v>
      </c>
      <c r="L17" s="53"/>
      <c r="M17" s="53"/>
      <c r="N17" s="53"/>
    </row>
    <row r="18" spans="2:14">
      <c r="B18" t="s">
        <v>89</v>
      </c>
      <c r="C18" s="4">
        <v>52538374</v>
      </c>
      <c r="D18" s="17">
        <v>1.9466494146643099</v>
      </c>
    </row>
  </sheetData>
  <mergeCells count="1">
    <mergeCell ref="L6:N1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2:L17"/>
  <sheetViews>
    <sheetView workbookViewId="0">
      <selection activeCell="B3" sqref="B3"/>
    </sheetView>
  </sheetViews>
  <sheetFormatPr baseColWidth="10" defaultRowHeight="15"/>
  <cols>
    <col min="3" max="3" width="12.7109375" bestFit="1" customWidth="1"/>
  </cols>
  <sheetData>
    <row r="2" spans="1:12">
      <c r="B2" t="s">
        <v>187</v>
      </c>
    </row>
    <row r="3" spans="1:12">
      <c r="B3" t="s">
        <v>217</v>
      </c>
    </row>
    <row r="6" spans="1:12" ht="16.5">
      <c r="A6">
        <v>2</v>
      </c>
      <c r="B6" t="s">
        <v>67</v>
      </c>
      <c r="C6" s="50">
        <v>656179717</v>
      </c>
      <c r="D6" s="52">
        <f>C6/$C$17*100</f>
        <v>25.354878634967491</v>
      </c>
      <c r="J6" s="53" t="s">
        <v>199</v>
      </c>
      <c r="K6" s="53"/>
      <c r="L6" s="53"/>
    </row>
    <row r="7" spans="1:12" ht="16.5">
      <c r="A7">
        <v>4</v>
      </c>
      <c r="B7" t="s">
        <v>68</v>
      </c>
      <c r="C7" s="50">
        <v>558828765</v>
      </c>
      <c r="D7" s="52">
        <f t="shared" ref="D7:D16" si="0">C7/$C$17*100</f>
        <v>21.593223848922733</v>
      </c>
      <c r="J7" s="53"/>
      <c r="K7" s="53"/>
      <c r="L7" s="53"/>
    </row>
    <row r="8" spans="1:12" ht="16.5">
      <c r="A8">
        <v>5</v>
      </c>
      <c r="B8" t="s">
        <v>69</v>
      </c>
      <c r="C8" s="50">
        <v>375142680</v>
      </c>
      <c r="D8" s="52">
        <f t="shared" si="0"/>
        <v>14.495567107260108</v>
      </c>
      <c r="J8" s="53"/>
      <c r="K8" s="53"/>
      <c r="L8" s="53"/>
    </row>
    <row r="9" spans="1:12" ht="16.5">
      <c r="A9">
        <v>11</v>
      </c>
      <c r="B9" t="s">
        <v>70</v>
      </c>
      <c r="C9" s="50">
        <v>358544194</v>
      </c>
      <c r="D9" s="52">
        <f t="shared" si="0"/>
        <v>13.854199221068333</v>
      </c>
      <c r="J9" s="53"/>
      <c r="K9" s="53"/>
      <c r="L9" s="53"/>
    </row>
    <row r="10" spans="1:12" ht="16.5">
      <c r="A10">
        <v>6</v>
      </c>
      <c r="B10" t="s">
        <v>71</v>
      </c>
      <c r="C10" s="50">
        <v>223752214</v>
      </c>
      <c r="D10" s="52">
        <f t="shared" si="0"/>
        <v>8.6458177284307514</v>
      </c>
      <c r="J10" s="53"/>
      <c r="K10" s="53"/>
      <c r="L10" s="53"/>
    </row>
    <row r="11" spans="1:12" ht="16.5">
      <c r="A11">
        <v>7</v>
      </c>
      <c r="B11" t="s">
        <v>72</v>
      </c>
      <c r="C11" s="50">
        <v>128489965</v>
      </c>
      <c r="D11" s="52">
        <f t="shared" si="0"/>
        <v>4.9648707266979129</v>
      </c>
      <c r="J11" s="53"/>
      <c r="K11" s="53"/>
      <c r="L11" s="53"/>
    </row>
    <row r="12" spans="1:12" ht="16.5">
      <c r="A12">
        <v>12</v>
      </c>
      <c r="B12" t="s">
        <v>73</v>
      </c>
      <c r="C12" s="50">
        <v>91117926</v>
      </c>
      <c r="D12" s="52">
        <f t="shared" si="0"/>
        <v>3.5208097649869123</v>
      </c>
      <c r="J12" s="53"/>
      <c r="K12" s="53"/>
      <c r="L12" s="53"/>
    </row>
    <row r="13" spans="1:12" ht="16.5">
      <c r="A13">
        <v>3</v>
      </c>
      <c r="B13" t="s">
        <v>74</v>
      </c>
      <c r="C13" s="50">
        <v>68395466</v>
      </c>
      <c r="D13" s="52">
        <f t="shared" si="0"/>
        <v>2.6428106427008706</v>
      </c>
      <c r="J13" s="53"/>
      <c r="K13" s="53"/>
      <c r="L13" s="53"/>
    </row>
    <row r="14" spans="1:12" ht="16.5">
      <c r="A14">
        <v>10</v>
      </c>
      <c r="B14" t="s">
        <v>75</v>
      </c>
      <c r="C14" s="50">
        <v>66354635</v>
      </c>
      <c r="D14" s="52">
        <f t="shared" si="0"/>
        <v>2.5639526393537797</v>
      </c>
      <c r="J14" s="53"/>
      <c r="K14" s="53"/>
      <c r="L14" s="53"/>
    </row>
    <row r="15" spans="1:12" ht="16.5">
      <c r="A15">
        <v>13</v>
      </c>
      <c r="B15" t="s">
        <v>76</v>
      </c>
      <c r="C15" s="50">
        <v>38337968</v>
      </c>
      <c r="D15" s="52">
        <f t="shared" si="0"/>
        <v>1.4813845971884367</v>
      </c>
      <c r="J15" s="53"/>
      <c r="K15" s="53"/>
      <c r="L15" s="53"/>
    </row>
    <row r="16" spans="1:12" ht="16.5">
      <c r="A16">
        <v>14</v>
      </c>
      <c r="B16" t="s">
        <v>77</v>
      </c>
      <c r="C16" s="50">
        <v>22838556</v>
      </c>
      <c r="D16" s="52">
        <f t="shared" si="0"/>
        <v>0.88248508842267148</v>
      </c>
      <c r="J16" s="53"/>
      <c r="K16" s="53"/>
      <c r="L16" s="53"/>
    </row>
    <row r="17" spans="3:12">
      <c r="C17" s="4">
        <f>SUM(C6:C16)</f>
        <v>2587982086</v>
      </c>
      <c r="J17" s="53"/>
      <c r="K17" s="53"/>
      <c r="L17" s="53"/>
    </row>
  </sheetData>
  <mergeCells count="1">
    <mergeCell ref="J6:L1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B2:I17"/>
  <sheetViews>
    <sheetView workbookViewId="0">
      <selection activeCell="B3" sqref="B3"/>
    </sheetView>
  </sheetViews>
  <sheetFormatPr baseColWidth="10" defaultRowHeight="15"/>
  <cols>
    <col min="3" max="3" width="25.140625" bestFit="1" customWidth="1"/>
    <col min="4" max="4" width="12.7109375" bestFit="1" customWidth="1"/>
  </cols>
  <sheetData>
    <row r="2" spans="2:9">
      <c r="B2" t="s">
        <v>188</v>
      </c>
    </row>
    <row r="3" spans="2:9">
      <c r="B3" t="s">
        <v>217</v>
      </c>
    </row>
    <row r="6" spans="2:9">
      <c r="C6" t="s">
        <v>78</v>
      </c>
      <c r="D6" s="4">
        <v>423184782</v>
      </c>
      <c r="E6" s="17">
        <f>D6/$D$16*100</f>
        <v>34.593104885719427</v>
      </c>
      <c r="G6" s="53" t="s">
        <v>218</v>
      </c>
      <c r="H6" s="53"/>
      <c r="I6" s="53"/>
    </row>
    <row r="7" spans="2:9">
      <c r="C7" t="s">
        <v>79</v>
      </c>
      <c r="D7" s="4">
        <v>336131521</v>
      </c>
      <c r="E7" s="17">
        <f t="shared" ref="E7:E15" si="0">D7/$D$16*100</f>
        <v>27.476963860551589</v>
      </c>
      <c r="G7" s="53"/>
      <c r="H7" s="53"/>
      <c r="I7" s="53"/>
    </row>
    <row r="8" spans="2:9">
      <c r="C8" t="s">
        <v>80</v>
      </c>
      <c r="D8" s="4">
        <v>100744903</v>
      </c>
      <c r="E8" s="17">
        <f t="shared" si="0"/>
        <v>8.235359928846945</v>
      </c>
      <c r="G8" s="53"/>
      <c r="H8" s="53"/>
      <c r="I8" s="53"/>
    </row>
    <row r="9" spans="2:9">
      <c r="C9" t="s">
        <v>81</v>
      </c>
      <c r="D9" s="4">
        <v>84688763</v>
      </c>
      <c r="E9" s="17">
        <f t="shared" si="0"/>
        <v>6.9228558911195321</v>
      </c>
      <c r="G9" s="53"/>
      <c r="H9" s="53"/>
      <c r="I9" s="53"/>
    </row>
    <row r="10" spans="2:9">
      <c r="C10" t="s">
        <v>82</v>
      </c>
      <c r="D10" s="4">
        <v>75438663</v>
      </c>
      <c r="E10" s="17">
        <f t="shared" si="0"/>
        <v>6.1667094200883659</v>
      </c>
      <c r="G10" s="53"/>
      <c r="H10" s="53"/>
      <c r="I10" s="53"/>
    </row>
    <row r="11" spans="2:9">
      <c r="C11" t="s">
        <v>83</v>
      </c>
      <c r="D11" s="4">
        <v>44675996</v>
      </c>
      <c r="E11" s="17">
        <f t="shared" si="0"/>
        <v>3.652025028399962</v>
      </c>
      <c r="G11" s="53"/>
      <c r="H11" s="53"/>
      <c r="I11" s="53"/>
    </row>
    <row r="12" spans="2:9">
      <c r="C12" t="s">
        <v>84</v>
      </c>
      <c r="D12" s="4">
        <v>43203311</v>
      </c>
      <c r="E12" s="17">
        <f t="shared" si="0"/>
        <v>3.5316408632892564</v>
      </c>
      <c r="G12" s="53"/>
      <c r="H12" s="53"/>
      <c r="I12" s="53"/>
    </row>
    <row r="13" spans="2:9">
      <c r="C13" t="s">
        <v>85</v>
      </c>
      <c r="D13" s="4">
        <v>39244162</v>
      </c>
      <c r="E13" s="17">
        <f t="shared" si="0"/>
        <v>3.2080014924028259</v>
      </c>
      <c r="G13" s="53"/>
      <c r="H13" s="53"/>
      <c r="I13" s="53"/>
    </row>
    <row r="14" spans="2:9">
      <c r="C14" t="s">
        <v>86</v>
      </c>
      <c r="D14" s="4">
        <v>39060272</v>
      </c>
      <c r="E14" s="17">
        <f t="shared" si="0"/>
        <v>3.1929694630671523</v>
      </c>
      <c r="G14" s="53"/>
      <c r="H14" s="53"/>
      <c r="I14" s="53"/>
    </row>
    <row r="15" spans="2:9">
      <c r="C15" t="s">
        <v>87</v>
      </c>
      <c r="D15" s="4">
        <v>36948816</v>
      </c>
      <c r="E15" s="17">
        <f t="shared" si="0"/>
        <v>3.0203691665149437</v>
      </c>
      <c r="G15" s="53"/>
      <c r="H15" s="53"/>
      <c r="I15" s="53"/>
    </row>
    <row r="16" spans="2:9">
      <c r="D16" s="4">
        <f>SUM(D6:D15)</f>
        <v>1223321189</v>
      </c>
      <c r="G16" s="53"/>
      <c r="H16" s="53"/>
      <c r="I16" s="53"/>
    </row>
    <row r="17" spans="7:9">
      <c r="G17" s="53"/>
      <c r="H17" s="53"/>
      <c r="I17" s="53"/>
    </row>
  </sheetData>
  <mergeCells count="1">
    <mergeCell ref="G6:I1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B2:N19"/>
  <sheetViews>
    <sheetView workbookViewId="0">
      <selection activeCell="C6" sqref="C6"/>
    </sheetView>
  </sheetViews>
  <sheetFormatPr baseColWidth="10" defaultRowHeight="15"/>
  <cols>
    <col min="3" max="3" width="12.7109375" bestFit="1" customWidth="1"/>
  </cols>
  <sheetData>
    <row r="2" spans="2:14">
      <c r="B2" t="s">
        <v>189</v>
      </c>
    </row>
    <row r="3" spans="2:14">
      <c r="B3" t="s">
        <v>211</v>
      </c>
    </row>
    <row r="6" spans="2:14">
      <c r="B6" t="s">
        <v>39</v>
      </c>
      <c r="C6">
        <v>4376926898</v>
      </c>
      <c r="D6">
        <v>100.00000000000003</v>
      </c>
      <c r="L6" s="53" t="s">
        <v>219</v>
      </c>
      <c r="M6" s="53"/>
      <c r="N6" s="53"/>
    </row>
    <row r="7" spans="2:14" ht="15" customHeight="1">
      <c r="L7" s="53"/>
      <c r="M7" s="53"/>
      <c r="N7" s="53"/>
    </row>
    <row r="8" spans="2:14">
      <c r="B8" t="s">
        <v>59</v>
      </c>
      <c r="C8" s="4">
        <v>1720385540</v>
      </c>
      <c r="D8" s="17">
        <v>39.305786459127653</v>
      </c>
      <c r="L8" s="53"/>
      <c r="M8" s="53"/>
      <c r="N8" s="53"/>
    </row>
    <row r="9" spans="2:14">
      <c r="B9" t="s">
        <v>60</v>
      </c>
      <c r="C9" s="4">
        <v>536462801</v>
      </c>
      <c r="D9" s="17">
        <v>12.256608654924809</v>
      </c>
      <c r="L9" s="53"/>
      <c r="M9" s="53"/>
      <c r="N9" s="53"/>
    </row>
    <row r="10" spans="2:14">
      <c r="B10" t="s">
        <v>61</v>
      </c>
      <c r="C10" s="4">
        <v>431480501</v>
      </c>
      <c r="D10" s="17">
        <v>9.8580696240817147</v>
      </c>
      <c r="L10" s="53"/>
      <c r="M10" s="53"/>
      <c r="N10" s="53"/>
    </row>
    <row r="11" spans="2:14">
      <c r="B11" t="s">
        <v>41</v>
      </c>
      <c r="C11" s="4">
        <v>149980408</v>
      </c>
      <c r="D11" s="17">
        <v>3.4266144145229451</v>
      </c>
      <c r="L11" s="53"/>
      <c r="M11" s="53"/>
      <c r="N11" s="53"/>
    </row>
    <row r="12" spans="2:14">
      <c r="B12" t="s">
        <v>62</v>
      </c>
      <c r="C12" s="4">
        <v>140419806</v>
      </c>
      <c r="D12" s="17">
        <v>3.2081825735806473</v>
      </c>
      <c r="L12" s="53"/>
      <c r="M12" s="53"/>
      <c r="N12" s="53"/>
    </row>
    <row r="13" spans="2:14">
      <c r="B13" t="s">
        <v>40</v>
      </c>
      <c r="C13" s="4">
        <v>107014668</v>
      </c>
      <c r="D13" s="17">
        <v>2.4449727055962356</v>
      </c>
      <c r="L13" s="53"/>
      <c r="M13" s="53"/>
      <c r="N13" s="53"/>
    </row>
    <row r="14" spans="2:14">
      <c r="B14" t="s">
        <v>63</v>
      </c>
      <c r="C14" s="4">
        <v>105637421</v>
      </c>
      <c r="D14" s="17">
        <v>2.4135066328905364</v>
      </c>
      <c r="L14" s="53"/>
      <c r="M14" s="53"/>
      <c r="N14" s="53"/>
    </row>
    <row r="15" spans="2:14">
      <c r="B15" t="s">
        <v>64</v>
      </c>
      <c r="C15" s="4">
        <v>95970620</v>
      </c>
      <c r="D15" s="17">
        <v>2.1926484548748797</v>
      </c>
      <c r="L15" s="53"/>
      <c r="M15" s="53"/>
      <c r="N15" s="53"/>
    </row>
    <row r="16" spans="2:14">
      <c r="B16" t="s">
        <v>65</v>
      </c>
      <c r="C16" s="4">
        <v>94305426</v>
      </c>
      <c r="D16" s="17">
        <v>2.154603633958156</v>
      </c>
      <c r="L16" s="53"/>
      <c r="M16" s="53"/>
      <c r="N16" s="53"/>
    </row>
    <row r="17" spans="2:14">
      <c r="B17" t="s">
        <v>66</v>
      </c>
      <c r="C17" s="4">
        <v>74909071</v>
      </c>
      <c r="D17" s="17">
        <v>1.7114535551011618</v>
      </c>
      <c r="L17" s="53"/>
      <c r="M17" s="53"/>
      <c r="N17" s="53"/>
    </row>
    <row r="18" spans="2:14">
      <c r="L18" s="53"/>
      <c r="M18" s="53"/>
      <c r="N18" s="53"/>
    </row>
    <row r="19" spans="2:14">
      <c r="L19" s="53"/>
      <c r="M19" s="53"/>
      <c r="N19" s="53"/>
    </row>
  </sheetData>
  <mergeCells count="1">
    <mergeCell ref="L6:N1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2:L18"/>
  <sheetViews>
    <sheetView zoomScale="70" zoomScaleNormal="70" workbookViewId="0">
      <selection activeCell="G55" sqref="G55"/>
    </sheetView>
  </sheetViews>
  <sheetFormatPr baseColWidth="10" defaultRowHeight="15"/>
  <cols>
    <col min="2" max="2" width="31" customWidth="1"/>
    <col min="3" max="3" width="20.28515625" customWidth="1"/>
  </cols>
  <sheetData>
    <row r="2" spans="1:12">
      <c r="B2" t="s">
        <v>190</v>
      </c>
    </row>
    <row r="3" spans="1:12">
      <c r="B3" t="s">
        <v>220</v>
      </c>
    </row>
    <row r="6" spans="1:12" ht="15" customHeight="1">
      <c r="A6">
        <v>1</v>
      </c>
      <c r="B6" t="s">
        <v>69</v>
      </c>
      <c r="C6" s="51">
        <v>1023261654</v>
      </c>
      <c r="D6" s="17">
        <f>C6/$C$17*100</f>
        <v>24.908992299528418</v>
      </c>
      <c r="J6" s="53" t="s">
        <v>200</v>
      </c>
      <c r="K6" s="53"/>
      <c r="L6" s="53"/>
    </row>
    <row r="7" spans="1:12">
      <c r="A7">
        <v>12</v>
      </c>
      <c r="B7" t="s">
        <v>76</v>
      </c>
      <c r="C7" s="51">
        <v>681751033</v>
      </c>
      <c r="D7" s="17">
        <f t="shared" ref="D7:D16" si="0">C7/$C$17*100</f>
        <v>16.595688077247683</v>
      </c>
      <c r="J7" s="53"/>
      <c r="K7" s="53"/>
      <c r="L7" s="53"/>
    </row>
    <row r="8" spans="1:12">
      <c r="A8">
        <v>2</v>
      </c>
      <c r="B8" t="s">
        <v>71</v>
      </c>
      <c r="C8" s="51">
        <v>551662141</v>
      </c>
      <c r="D8" s="17">
        <f t="shared" si="0"/>
        <v>13.428968014578174</v>
      </c>
      <c r="J8" s="53"/>
      <c r="K8" s="53"/>
      <c r="L8" s="53"/>
    </row>
    <row r="9" spans="1:12">
      <c r="A9">
        <v>3</v>
      </c>
      <c r="B9" t="s">
        <v>72</v>
      </c>
      <c r="C9" s="51">
        <v>306642966</v>
      </c>
      <c r="D9" s="17">
        <f t="shared" si="0"/>
        <v>7.4645299654691781</v>
      </c>
      <c r="J9" s="53"/>
      <c r="K9" s="53"/>
      <c r="L9" s="53"/>
    </row>
    <row r="10" spans="1:12">
      <c r="A10">
        <v>13</v>
      </c>
      <c r="B10" t="s">
        <v>73</v>
      </c>
      <c r="C10" s="51">
        <v>288846014</v>
      </c>
      <c r="D10" s="17">
        <f t="shared" si="0"/>
        <v>7.0313033918062544</v>
      </c>
      <c r="J10" s="53"/>
      <c r="K10" s="53"/>
      <c r="L10" s="53"/>
    </row>
    <row r="11" spans="1:12">
      <c r="A11">
        <v>4</v>
      </c>
      <c r="B11" t="s">
        <v>68</v>
      </c>
      <c r="C11" s="51">
        <v>285983414</v>
      </c>
      <c r="D11" s="17">
        <f t="shared" si="0"/>
        <v>6.9616198645501548</v>
      </c>
      <c r="J11" s="53"/>
      <c r="K11" s="53"/>
      <c r="L11" s="53"/>
    </row>
    <row r="12" spans="1:12">
      <c r="A12">
        <v>5</v>
      </c>
      <c r="B12" t="s">
        <v>70</v>
      </c>
      <c r="C12" s="51">
        <v>283630204</v>
      </c>
      <c r="D12" s="17">
        <f t="shared" si="0"/>
        <v>6.9043362855749839</v>
      </c>
      <c r="J12" s="53"/>
      <c r="K12" s="53"/>
      <c r="L12" s="53"/>
    </row>
    <row r="13" spans="1:12">
      <c r="A13">
        <v>14</v>
      </c>
      <c r="B13" t="s">
        <v>90</v>
      </c>
      <c r="C13" s="51">
        <v>253393013</v>
      </c>
      <c r="D13" s="17">
        <f t="shared" si="0"/>
        <v>6.1682802095614386</v>
      </c>
      <c r="J13" s="53"/>
      <c r="K13" s="53"/>
      <c r="L13" s="53"/>
    </row>
    <row r="14" spans="1:12">
      <c r="A14">
        <v>6</v>
      </c>
      <c r="B14" t="s">
        <v>75</v>
      </c>
      <c r="C14" s="51">
        <v>178980336</v>
      </c>
      <c r="D14" s="17">
        <f t="shared" si="0"/>
        <v>4.3568717676104853</v>
      </c>
      <c r="J14" s="53"/>
      <c r="K14" s="53"/>
      <c r="L14" s="53"/>
    </row>
    <row r="15" spans="1:12">
      <c r="A15">
        <v>7</v>
      </c>
      <c r="B15" t="s">
        <v>67</v>
      </c>
      <c r="C15" s="51">
        <v>158321865</v>
      </c>
      <c r="D15" s="17">
        <f t="shared" si="0"/>
        <v>3.8539879811933004</v>
      </c>
      <c r="J15" s="53"/>
      <c r="K15" s="53"/>
      <c r="L15" s="53"/>
    </row>
    <row r="16" spans="1:12">
      <c r="A16">
        <v>8</v>
      </c>
      <c r="B16" t="s">
        <v>91</v>
      </c>
      <c r="C16" s="51">
        <v>95528365</v>
      </c>
      <c r="D16" s="17">
        <f t="shared" si="0"/>
        <v>2.3254221428799284</v>
      </c>
      <c r="J16" s="53"/>
      <c r="K16" s="53"/>
      <c r="L16" s="53"/>
    </row>
    <row r="17" spans="3:12">
      <c r="C17" s="4">
        <f>SUM(C6:C16)</f>
        <v>4108001005</v>
      </c>
      <c r="J17" s="53"/>
      <c r="K17" s="53"/>
      <c r="L17" s="53"/>
    </row>
    <row r="18" spans="3:12">
      <c r="J18" s="53"/>
      <c r="K18" s="53"/>
      <c r="L18" s="53"/>
    </row>
  </sheetData>
  <mergeCells count="1">
    <mergeCell ref="J6:L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theme="8" tint="-0.249977111117893"/>
  </sheetPr>
  <dimension ref="A1:R50"/>
  <sheetViews>
    <sheetView tabSelected="1" zoomScale="55" zoomScaleNormal="55" workbookViewId="0">
      <selection activeCell="I10" sqref="I10"/>
    </sheetView>
  </sheetViews>
  <sheetFormatPr baseColWidth="10" defaultRowHeight="57" customHeight="1"/>
  <cols>
    <col min="2" max="2" width="18.140625" style="89" bestFit="1" customWidth="1"/>
    <col min="3" max="3" width="22.5703125" customWidth="1"/>
    <col min="4" max="4" width="3" customWidth="1"/>
    <col min="5" max="5" width="18.5703125" customWidth="1"/>
    <col min="6" max="6" width="4.5703125" customWidth="1"/>
    <col min="7" max="7" width="20.5703125" customWidth="1"/>
    <col min="10" max="10" width="20.5703125" customWidth="1"/>
  </cols>
  <sheetData>
    <row r="1" spans="1:18" s="76" customFormat="1" ht="57" customHeight="1">
      <c r="A1" s="75" t="s">
        <v>109</v>
      </c>
      <c r="B1" s="87"/>
      <c r="C1" s="76" t="s">
        <v>110</v>
      </c>
      <c r="D1" s="77"/>
      <c r="E1" s="78" t="s">
        <v>111</v>
      </c>
      <c r="F1" s="79"/>
      <c r="G1" s="76" t="s">
        <v>112</v>
      </c>
      <c r="H1" s="77"/>
      <c r="I1" s="76" t="s">
        <v>113</v>
      </c>
      <c r="J1" s="77"/>
      <c r="K1" s="80"/>
      <c r="L1" s="77"/>
      <c r="M1" s="76" t="s">
        <v>114</v>
      </c>
      <c r="N1" s="77"/>
      <c r="O1" s="76" t="s">
        <v>115</v>
      </c>
    </row>
    <row r="2" spans="1:18" s="76" customFormat="1" ht="57" customHeight="1">
      <c r="A2" s="75">
        <v>1</v>
      </c>
      <c r="B2" s="88"/>
      <c r="C2" s="76" t="s">
        <v>116</v>
      </c>
      <c r="E2" s="78"/>
      <c r="G2" s="81"/>
      <c r="H2" s="82"/>
      <c r="I2" s="81"/>
      <c r="J2" s="82"/>
      <c r="K2" s="83"/>
      <c r="L2" s="82"/>
      <c r="M2" s="81"/>
      <c r="N2" s="82"/>
      <c r="O2" s="81"/>
    </row>
    <row r="3" spans="1:18" s="76" customFormat="1" ht="57" customHeight="1">
      <c r="A3" s="84">
        <v>1.1000000000000001</v>
      </c>
      <c r="B3" s="90" t="s">
        <v>117</v>
      </c>
      <c r="C3" t="s">
        <v>118</v>
      </c>
      <c r="D3" s="76" t="s">
        <v>119</v>
      </c>
      <c r="E3" s="78" t="str">
        <f>'Comercio Total'!K6</f>
        <v>Las exportaciones del primer trimestre 2014  revelan un crecimiento de 4\% comparado con el primer trimestre 2013.  Según la serie histórica el primer trimestre del 2013 tuvo una disminución de 1\% comparado al 2012 y este a su vez manifiesta tambien una diferencia de -3\%  al 2011.  No así el 2011 manifiesta un crecimiento de 26\% comparado a 2010</v>
      </c>
      <c r="F3" s="78" t="s">
        <v>120</v>
      </c>
      <c r="G3" s="76" t="str">
        <f>'Comercio Total'!A2</f>
        <v>Exportaciones Trimestrales Comercio Total    2011-2014</v>
      </c>
      <c r="H3" s="76" t="s">
        <v>119</v>
      </c>
      <c r="I3" s="76" t="str">
        <f>'Comercio Total'!A3</f>
        <v>(cifras preliminares en US\$)</v>
      </c>
      <c r="J3" s="78" t="s">
        <v>221</v>
      </c>
      <c r="K3" s="85" t="s">
        <v>122</v>
      </c>
      <c r="L3" s="78" t="s">
        <v>222</v>
      </c>
      <c r="M3" s="76" t="s">
        <v>191</v>
      </c>
      <c r="N3" s="76" t="s">
        <v>223</v>
      </c>
      <c r="O3" s="76" t="s">
        <v>224</v>
      </c>
      <c r="P3" s="76" t="s">
        <v>225</v>
      </c>
    </row>
    <row r="4" spans="1:18" s="76" customFormat="1" ht="57" customHeight="1">
      <c r="A4" s="84">
        <v>1.2</v>
      </c>
      <c r="B4" s="90" t="s">
        <v>125</v>
      </c>
      <c r="C4" t="s">
        <v>126</v>
      </c>
      <c r="D4" s="76" t="s">
        <v>119</v>
      </c>
      <c r="E4" s="78" t="str">
        <f>Varia!L4</f>
        <v>La gráfica muestra la variación porcentual en las exportaciones de la serie histórica  2010 a 2014.  se observa que a partir del primer trimestre 2012 una baja en las exportaciones de Guatemala con el resto del mundo, teniendo una leve recuperación el el  segundo y cuarto trimestre 2013, seguido del primer trimestre 2014.</v>
      </c>
      <c r="F4" s="78" t="s">
        <v>120</v>
      </c>
      <c r="G4" s="76" t="str">
        <f>Varia!B2</f>
        <v>Exportaciones Comercio Total (Variación porcentual) 2010-2014</v>
      </c>
      <c r="H4" s="76" t="s">
        <v>119</v>
      </c>
      <c r="I4" s="76" t="str">
        <f>Varia!B3</f>
        <v>( mismo trimestre años anteriores)</v>
      </c>
      <c r="J4" s="78" t="s">
        <v>221</v>
      </c>
      <c r="K4" s="85" t="s">
        <v>122</v>
      </c>
      <c r="L4" s="78" t="s">
        <v>222</v>
      </c>
      <c r="M4" s="76" t="s">
        <v>191</v>
      </c>
      <c r="N4" s="76" t="s">
        <v>223</v>
      </c>
      <c r="O4" s="76" t="s">
        <v>224</v>
      </c>
      <c r="P4" s="76" t="s">
        <v>225</v>
      </c>
    </row>
    <row r="5" spans="1:18" s="76" customFormat="1" ht="57" customHeight="1">
      <c r="A5" s="84">
        <v>1.3</v>
      </c>
      <c r="B5" s="90" t="s">
        <v>117</v>
      </c>
      <c r="C5" t="s">
        <v>128</v>
      </c>
      <c r="D5" s="76" t="s">
        <v>119</v>
      </c>
      <c r="E5" s="78" t="str">
        <f>'Importaciones '!M5</f>
        <v>Las importaciones muestran un comportamiento de crecimiento a partir del primer trimestre 2011 con un 26\%,  se observan valores negativos en el segundo y tercer trimestre del 2012,  En el primer trimestre 2013 se advierte nuevamente una recuperación de 1\%   y el 2014 este porcentaje  se eleva a 5\%.</v>
      </c>
      <c r="F5" s="78" t="s">
        <v>120</v>
      </c>
      <c r="G5" s="76" t="str">
        <f>'Importaciones '!B2</f>
        <v>Importaciones Trimestrales Comercio Total    2011-2014</v>
      </c>
      <c r="H5" s="76" t="s">
        <v>119</v>
      </c>
      <c r="I5" s="76" t="str">
        <f>'Importaciones '!B3</f>
        <v>(cifras preliminares en US\$)</v>
      </c>
      <c r="J5" s="78" t="s">
        <v>221</v>
      </c>
      <c r="K5" s="85" t="s">
        <v>122</v>
      </c>
      <c r="L5" s="78" t="s">
        <v>222</v>
      </c>
      <c r="M5" s="76" t="s">
        <v>191</v>
      </c>
      <c r="N5" s="76" t="s">
        <v>223</v>
      </c>
      <c r="O5" s="76" t="s">
        <v>224</v>
      </c>
      <c r="P5" s="76" t="s">
        <v>225</v>
      </c>
      <c r="R5" s="85"/>
    </row>
    <row r="6" spans="1:18" s="76" customFormat="1" ht="57" customHeight="1">
      <c r="A6" s="84">
        <v>1.4</v>
      </c>
      <c r="B6" s="90" t="s">
        <v>125</v>
      </c>
      <c r="C6" t="s">
        <v>130</v>
      </c>
      <c r="D6" s="76" t="s">
        <v>119</v>
      </c>
      <c r="E6" s="78" t="str">
        <f>Variaciones!M5</f>
        <v>La gráfica muestra la variación porcentual en las Importaciones de la serie histórica  2011 a 2014.  Se observa que a partir del primer trimestre 2012 una baja en las Importaciones a Guatemala del resto del mundo, la serie se recupera nuevamente a partir del tercer trimestre del 2012,  trimestre 2013,  mostrando trimestres con intervalos de baja y  crecimiento intercalados, primer trimestre  2014 reporta un porcentaje de 5\%.</v>
      </c>
      <c r="F6" s="78" t="s">
        <v>120</v>
      </c>
      <c r="G6" s="76" t="str">
        <f>Variaciones!B2</f>
        <v>Importaciones Comercio Total (Variación porcentual) 2011-2014</v>
      </c>
      <c r="H6" s="76" t="s">
        <v>119</v>
      </c>
      <c r="I6" s="76" t="str">
        <f>Variaciones!B3</f>
        <v>( mismo trimestre años anteriores)</v>
      </c>
      <c r="J6" s="78" t="s">
        <v>221</v>
      </c>
      <c r="K6" s="85" t="s">
        <v>122</v>
      </c>
      <c r="L6" s="78" t="s">
        <v>222</v>
      </c>
      <c r="M6" s="76" t="s">
        <v>191</v>
      </c>
      <c r="N6" s="76" t="s">
        <v>223</v>
      </c>
      <c r="O6" s="76" t="s">
        <v>224</v>
      </c>
      <c r="P6" s="76" t="s">
        <v>225</v>
      </c>
      <c r="R6" s="85"/>
    </row>
    <row r="7" spans="1:18" s="76" customFormat="1" ht="57" customHeight="1">
      <c r="A7" s="84">
        <v>1.5</v>
      </c>
      <c r="B7" s="90" t="s">
        <v>117</v>
      </c>
      <c r="C7" t="s">
        <v>132</v>
      </c>
      <c r="D7" s="76" t="s">
        <v>119</v>
      </c>
      <c r="E7" s="78" t="str">
        <f>'Balanza comercial'!O4</f>
        <v>En el primer trimestre 2013 las exportaciones de Guatemala disminuyeron en 1.2\%  alcanzando US\$ 2,606,486,767,  comparando con el primer trimestre 2014 que crecieron en 3.5\% alcanzando un valor de US\$2,698,912,994.                                      Por su parte las importaciones en el mismo periodo se elevaron den un 51.6\% alcanzando el monto de US\$4,148,760,077  y el 2014  el crecimiento fue de 5.5\% con un monto de US\$4,376,926,898</v>
      </c>
      <c r="F7" s="78" t="s">
        <v>120</v>
      </c>
      <c r="G7" s="76" t="str">
        <f>'Balanza comercial'!B2</f>
        <v>Balanza Comercial General trimestral  2011-2014</v>
      </c>
      <c r="H7" s="76" t="s">
        <v>119</v>
      </c>
      <c r="I7" s="76" t="str">
        <f>'Balanza comercial'!B3</f>
        <v>(cifras preliminares en US\$)</v>
      </c>
      <c r="J7" s="78" t="s">
        <v>221</v>
      </c>
      <c r="K7" s="85" t="s">
        <v>122</v>
      </c>
      <c r="L7" s="78" t="s">
        <v>222</v>
      </c>
      <c r="M7" s="76" t="s">
        <v>191</v>
      </c>
      <c r="N7" s="76" t="s">
        <v>223</v>
      </c>
      <c r="O7" s="76" t="s">
        <v>224</v>
      </c>
      <c r="P7" s="76" t="s">
        <v>225</v>
      </c>
      <c r="R7" s="85"/>
    </row>
    <row r="8" spans="1:18" s="76" customFormat="1" ht="57" customHeight="1">
      <c r="A8" s="84">
        <v>1.6</v>
      </c>
      <c r="B8" s="90" t="s">
        <v>125</v>
      </c>
      <c r="C8" t="s">
        <v>134</v>
      </c>
      <c r="D8" s="76" t="s">
        <v>119</v>
      </c>
      <c r="E8" s="78" t="str">
        <f>variación!M5</f>
        <v>La gráfica muestra la variación porcentual del saldo de la balanza comercial de  2011 a 2014.  Se observa que el saldo siendo negativo  muestra periodos en los cuales es más bajo,  comparando el primer trimestre 2012 el porcentaje es de -31.1\% al  primer trimestre 2013 el cual es  de -3.5\%  y el 2014  el porcentaje se eleva -8.8\%, siendo menos desfavorable para Guatemala.</v>
      </c>
      <c r="F8" s="78" t="s">
        <v>120</v>
      </c>
      <c r="G8" s="76" t="str">
        <f>variación!B2</f>
        <v xml:space="preserve">Variación porcentual del saldo de la Balanza comercial 2011-2014 </v>
      </c>
      <c r="H8" s="76" t="s">
        <v>119</v>
      </c>
      <c r="I8" s="76" t="str">
        <f>variación!B3</f>
        <v>( mismo trimestre años anteriores)</v>
      </c>
      <c r="J8" s="78" t="s">
        <v>221</v>
      </c>
      <c r="K8" s="85" t="s">
        <v>122</v>
      </c>
      <c r="L8" s="78" t="s">
        <v>222</v>
      </c>
      <c r="M8" s="76" t="s">
        <v>191</v>
      </c>
      <c r="N8" s="76" t="s">
        <v>223</v>
      </c>
      <c r="O8" s="76" t="s">
        <v>224</v>
      </c>
      <c r="P8" s="76" t="s">
        <v>225</v>
      </c>
      <c r="R8" s="85"/>
    </row>
    <row r="9" spans="1:18" s="76" customFormat="1" ht="57" customHeight="1">
      <c r="A9" s="84">
        <v>1.7</v>
      </c>
      <c r="B9" s="90" t="s">
        <v>117</v>
      </c>
      <c r="C9" t="s">
        <v>136</v>
      </c>
      <c r="D9" s="76" t="s">
        <v>119</v>
      </c>
      <c r="E9" s="78" t="str">
        <f>'Balanza por continente'!Q5</f>
        <v>La gráfica muestra la variación porcentual del saldo de la balanza comercial de  2014.  El continente con un mayor volumen de operaciones es con el de América con  un 79\% en las exportaciones y  67\% en las importaciones, seguido  por el continente  de Asia con 13\% en exportaciones y   24\% en las importaciones y en tercer lugar el continente  con un 6\% en las exportaciones y  9\% en las importaciones.</v>
      </c>
      <c r="F9" s="78" t="s">
        <v>120</v>
      </c>
      <c r="G9" s="76" t="str">
        <f>'Balanza por continente'!B2</f>
        <v>Balanza Comercial por Continente  primer trimestre 2014</v>
      </c>
      <c r="H9" s="76" t="s">
        <v>119</v>
      </c>
      <c r="I9" s="76" t="str">
        <f>'Balanza por continente'!B3</f>
        <v>(cifras preliminares en US\$)</v>
      </c>
      <c r="J9" s="78" t="s">
        <v>221</v>
      </c>
      <c r="K9" s="85" t="s">
        <v>122</v>
      </c>
      <c r="L9" s="78" t="s">
        <v>222</v>
      </c>
      <c r="M9" s="76" t="s">
        <v>191</v>
      </c>
      <c r="N9" s="76" t="s">
        <v>223</v>
      </c>
      <c r="O9" s="76" t="s">
        <v>224</v>
      </c>
      <c r="P9" s="76" t="s">
        <v>225</v>
      </c>
      <c r="R9" s="85"/>
    </row>
    <row r="10" spans="1:18" s="76" customFormat="1" ht="57" customHeight="1">
      <c r="A10" s="84">
        <v>1.8</v>
      </c>
      <c r="B10" s="90" t="s">
        <v>125</v>
      </c>
      <c r="C10" t="s">
        <v>139</v>
      </c>
      <c r="D10" s="76" t="s">
        <v>119</v>
      </c>
      <c r="E10" s="78" t="str">
        <f>'Balanza c.a.'!M9</f>
        <v>Los países centroaméricanos como principales socios comerciales se  el Salvador con un porcentaje de 38.2\% en las exportaciones y 42.9\% en las importaciones seguido de Honduras con 25.7\% en las Exportaciones y 16\% en las importaciones, en tercer lugar es Costa Rica con 12.5\%  en las exportaciones y 30.6\% en las importaciones,  con los otros países se sostiene un porcentaje más bajo en ambas vías.</v>
      </c>
      <c r="F10" s="78" t="s">
        <v>120</v>
      </c>
      <c r="G10" s="76" t="str">
        <f>'Balanza c.a.'!B2</f>
        <v xml:space="preserve">    Balanza  Comercial con el Mercado Común  Centroaméricano,</v>
      </c>
      <c r="H10" s="76" t="s">
        <v>119</v>
      </c>
      <c r="I10" s="76" t="str">
        <f>'Balanza c.a.'!B3</f>
        <v>( Cifras expresadas en US dólares )</v>
      </c>
      <c r="J10" s="78" t="s">
        <v>221</v>
      </c>
      <c r="K10" s="85" t="s">
        <v>122</v>
      </c>
      <c r="L10" s="78" t="s">
        <v>222</v>
      </c>
      <c r="M10" s="76" t="s">
        <v>191</v>
      </c>
      <c r="N10" s="76" t="s">
        <v>223</v>
      </c>
      <c r="O10" s="76" t="s">
        <v>224</v>
      </c>
      <c r="P10" s="76" t="s">
        <v>225</v>
      </c>
    </row>
    <row r="11" spans="1:18" ht="57" customHeight="1">
      <c r="A11" s="84">
        <v>1.9</v>
      </c>
      <c r="B11" s="90" t="s">
        <v>117</v>
      </c>
      <c r="C11" t="s">
        <v>141</v>
      </c>
      <c r="D11" s="76" t="s">
        <v>119</v>
      </c>
      <c r="E11" s="78" t="str">
        <f>'Expo productos'!I6</f>
        <v>El principal producto de exportación de Guatemala al resto del mundo, constituyó en el primer trimestre 2014, en el azucar con 25.9\%  de porcentaje en esta serie y 292,652,996 US\$, seguido de  café oro con un 16.1\%  182,169,782 y banano con 13.8\% y 155,826,949; seguido de minerales de plata y Minerales de plomo con un 7.6\% y 7.3\% respectivamente.</v>
      </c>
      <c r="F11" s="78" t="s">
        <v>120</v>
      </c>
      <c r="G11" s="78" t="str">
        <f>'Expo productos'!B2</f>
        <v>Exportación de los principales 10 productos, Primer trimestre 2014</v>
      </c>
      <c r="H11" s="76" t="s">
        <v>119</v>
      </c>
      <c r="I11" s="78" t="str">
        <f>'Expo productos'!B3</f>
        <v>( cifras preliminares expresadas en US\$ )</v>
      </c>
      <c r="J11" s="78" t="s">
        <v>221</v>
      </c>
      <c r="K11" s="85" t="s">
        <v>122</v>
      </c>
      <c r="L11" s="78" t="s">
        <v>222</v>
      </c>
      <c r="M11" s="76" t="s">
        <v>191</v>
      </c>
      <c r="N11" s="76" t="s">
        <v>223</v>
      </c>
      <c r="O11" s="76" t="s">
        <v>224</v>
      </c>
      <c r="P11" s="76" t="s">
        <v>225</v>
      </c>
    </row>
    <row r="12" spans="1:18" ht="57" customHeight="1">
      <c r="A12" s="84" t="s">
        <v>140</v>
      </c>
      <c r="B12" s="90" t="s">
        <v>125</v>
      </c>
      <c r="C12" t="s">
        <v>142</v>
      </c>
      <c r="D12" s="76" t="s">
        <v>119</v>
      </c>
      <c r="E12" s="78" t="str">
        <f>'Expo países'!L6</f>
        <v>El principal socio comercial de Guatemala es Estados unidos a donde se exportó en el primer trimestre 2014,  969,383,445 US\$ con un porcentaje de 35.9\% seguido de El Salvador  a quien se le exportó 318,214,092 con un porcentaje de 11.8\%, en tercer lugar Honduras  a donde se exportó 213,579,857 con un porcentaje de 7.9\%</v>
      </c>
      <c r="F12" s="78" t="s">
        <v>120</v>
      </c>
      <c r="G12" s="78" t="str">
        <f>'Expo países'!B2</f>
        <v>Exportación de los principales 10 países, Primer trimestre 2014</v>
      </c>
      <c r="H12" s="76" t="s">
        <v>119</v>
      </c>
      <c r="I12" s="78" t="str">
        <f>'Expo países'!B3</f>
        <v>(cifras preliminares expresadas en US\$)</v>
      </c>
      <c r="J12" s="78" t="s">
        <v>221</v>
      </c>
      <c r="K12" s="85" t="s">
        <v>122</v>
      </c>
      <c r="L12" s="78" t="s">
        <v>222</v>
      </c>
      <c r="M12" s="76" t="s">
        <v>191</v>
      </c>
      <c r="N12" s="76" t="s">
        <v>223</v>
      </c>
      <c r="O12" s="76" t="s">
        <v>224</v>
      </c>
      <c r="P12" s="76" t="s">
        <v>225</v>
      </c>
    </row>
    <row r="13" spans="1:18" ht="57" customHeight="1">
      <c r="A13" s="84" t="s">
        <v>149</v>
      </c>
      <c r="B13" s="90" t="s">
        <v>117</v>
      </c>
      <c r="C13" t="s">
        <v>143</v>
      </c>
      <c r="D13" s="76" t="s">
        <v>119</v>
      </c>
      <c r="E13" s="78" t="str">
        <f>'Expo secciones'!J6</f>
        <v>De las secciones del Sistema Arancelario Centroaméricano (SAC) en el primer trimestre 2014 en las exportaciones de Guatemala, la correspondiente a productos del reino vegetal ocupa el primer lugar con un 25.4\%, el segundo lugar con los productos de las Industrias Alimenticias un 21.6\%,  en tercer lugar los productos Minerales con un 14.5\% seguido de Industrias textiles y Productos y materias plásticas on un 13.9\% y 8.6\% respectivamente</v>
      </c>
      <c r="F13" s="78" t="s">
        <v>120</v>
      </c>
      <c r="G13" s="78" t="str">
        <f>'Expo secciones'!B2</f>
        <v>Exportación de las principales secciones del Sistema Arancelario C. A., Primer trimestre 2014</v>
      </c>
      <c r="H13" s="76" t="s">
        <v>119</v>
      </c>
      <c r="I13" s="78" t="str">
        <f>'Expo secciones'!B3</f>
        <v>(Cifras preliminares expresadas en US\$)</v>
      </c>
      <c r="J13" s="78" t="s">
        <v>221</v>
      </c>
      <c r="K13" s="85" t="s">
        <v>122</v>
      </c>
      <c r="L13" s="78" t="s">
        <v>222</v>
      </c>
      <c r="M13" s="76" t="s">
        <v>191</v>
      </c>
      <c r="N13" s="76" t="s">
        <v>223</v>
      </c>
      <c r="O13" s="76" t="s">
        <v>224</v>
      </c>
      <c r="P13" s="76" t="s">
        <v>225</v>
      </c>
    </row>
    <row r="14" spans="1:18" ht="57" customHeight="1">
      <c r="A14" s="84" t="s">
        <v>150</v>
      </c>
      <c r="B14" s="90" t="s">
        <v>125</v>
      </c>
      <c r="C14" t="s">
        <v>144</v>
      </c>
      <c r="D14" s="76" t="s">
        <v>119</v>
      </c>
      <c r="E14" s="78" t="str">
        <f>'Impo productos'!G6</f>
        <v>El principal producto de importación para Guatemala del resto del mundo lo constituyó en el primer  trimestre 2014 es el Diesel oil con 34.6\%  de porcentaje en esta serie y US\$423,184,782  seguido de  Gasolina con un 27.5\%  US\$336,131,521 y Medicamentos p/humanos 8.2\%  US\$100,744,903, continuandocon  Gas propano y teléfonos celulares con un 6.9\% y 6.2\% respectivamente</v>
      </c>
      <c r="F14" s="78" t="s">
        <v>120</v>
      </c>
      <c r="G14" s="78" t="str">
        <f>'Impo productos'!B2</f>
        <v>Importación de los principales productos Primer trimestre 2014</v>
      </c>
      <c r="H14" s="76" t="s">
        <v>119</v>
      </c>
      <c r="I14" s="78" t="str">
        <f>'Impo productos'!B3</f>
        <v>(Cifras preliminares expresadas en US\$)</v>
      </c>
      <c r="J14" s="78" t="s">
        <v>221</v>
      </c>
      <c r="K14" s="85" t="s">
        <v>122</v>
      </c>
      <c r="L14" s="78" t="s">
        <v>222</v>
      </c>
      <c r="M14" s="76" t="s">
        <v>191</v>
      </c>
      <c r="N14" s="76" t="s">
        <v>223</v>
      </c>
      <c r="O14" s="76" t="s">
        <v>224</v>
      </c>
      <c r="P14" s="76" t="s">
        <v>225</v>
      </c>
    </row>
    <row r="15" spans="1:18" ht="57" customHeight="1">
      <c r="A15" s="84" t="s">
        <v>151</v>
      </c>
      <c r="B15" s="90" t="s">
        <v>117</v>
      </c>
      <c r="C15" t="s">
        <v>145</v>
      </c>
      <c r="D15" s="76" t="s">
        <v>119</v>
      </c>
      <c r="E15" s="78" t="str">
        <f>'Impo países'!L6</f>
        <v>El principal socio comercial de Guatemala es Estados unidos de donde se importó en el primer trimestre 2014,  US\$1,720,385,540 con un porcentaje de 39.3\% seguido de China  a quien se le compró US\$536,462,801 con un porcentaje de 12.3\%, en tercer lugar Mexico  País al que se le compró US\$431,480,501 con un porcentaje de 9.9\%, continuando con países  como El Salvador y Corea del Sur con un porcentaje de 3.4\% y 3.2\% respectivamente</v>
      </c>
      <c r="F15" s="78" t="s">
        <v>120</v>
      </c>
      <c r="G15" s="78" t="str">
        <f>'Impo países'!B2</f>
        <v>Importación a los principales 10 países, Primer Trimestre 2014</v>
      </c>
      <c r="H15" s="76" t="s">
        <v>119</v>
      </c>
      <c r="I15" s="78" t="str">
        <f>'Impo países'!B3</f>
        <v>(cifras preliminares en US\$)</v>
      </c>
      <c r="J15" s="78" t="s">
        <v>221</v>
      </c>
      <c r="K15" s="85" t="s">
        <v>122</v>
      </c>
      <c r="L15" s="78" t="s">
        <v>222</v>
      </c>
      <c r="M15" s="76" t="s">
        <v>191</v>
      </c>
      <c r="N15" s="76" t="s">
        <v>223</v>
      </c>
      <c r="O15" s="76" t="s">
        <v>224</v>
      </c>
      <c r="P15" s="76" t="s">
        <v>225</v>
      </c>
    </row>
    <row r="16" spans="1:18" ht="57" customHeight="1">
      <c r="A16" s="84" t="s">
        <v>152</v>
      </c>
      <c r="B16" s="90" t="s">
        <v>125</v>
      </c>
      <c r="C16" t="s">
        <v>146</v>
      </c>
      <c r="D16" s="76" t="s">
        <v>119</v>
      </c>
      <c r="E16" s="78" t="str">
        <f>'Impo Secciones'!J6</f>
        <v>De las secciones del Sistema Arancelario Centroaméricano (SAC) en el primer trimestre 2014 en las importaciones a Guatemala a productos minerales ocupa el primer lugar con un 24.9\%, el segundo lugar con los productos de las Industrias der m áquinas y aparatos con 16.6\%,  en tercer lugar los productos de las Industrias Químicas con un 13.4\% continuando con materias plásticas y metales comunes con un 7.5\% y 7.0\% respectivamente</v>
      </c>
      <c r="F16" s="78" t="s">
        <v>120</v>
      </c>
      <c r="G16" s="78" t="str">
        <f>'Impo Secciones'!B2</f>
        <v>Importación de los Principales Secciones del Sistema Arancelario C.A., Primer Trimestre 2014</v>
      </c>
      <c r="H16" s="76" t="s">
        <v>119</v>
      </c>
      <c r="I16" s="78" t="str">
        <f>'Impo Secciones'!B3</f>
        <v>(Cifras expresadas en US\$ )</v>
      </c>
      <c r="J16" s="78" t="s">
        <v>221</v>
      </c>
      <c r="K16" s="85" t="s">
        <v>122</v>
      </c>
      <c r="L16" s="78" t="s">
        <v>222</v>
      </c>
      <c r="M16" s="76" t="s">
        <v>191</v>
      </c>
      <c r="N16" s="76" t="s">
        <v>223</v>
      </c>
      <c r="O16" s="76" t="s">
        <v>224</v>
      </c>
      <c r="P16" s="76" t="s">
        <v>225</v>
      </c>
    </row>
    <row r="17" spans="1:18" s="76" customFormat="1" ht="57" customHeight="1">
      <c r="A17" s="75" t="s">
        <v>147</v>
      </c>
      <c r="B17" s="88"/>
      <c r="C17" t="s">
        <v>148</v>
      </c>
      <c r="E17" s="78"/>
      <c r="G17" s="81"/>
      <c r="H17" s="82"/>
      <c r="I17" s="81"/>
      <c r="J17" s="82"/>
      <c r="K17" s="83"/>
      <c r="L17" s="82"/>
      <c r="M17" s="81"/>
      <c r="N17" s="82"/>
      <c r="O17" s="81"/>
    </row>
    <row r="18" spans="1:18" s="76" customFormat="1" ht="57" customHeight="1">
      <c r="A18" s="84" t="s">
        <v>153</v>
      </c>
      <c r="B18" s="88" t="s">
        <v>117</v>
      </c>
      <c r="C18" t="s">
        <v>118</v>
      </c>
      <c r="D18" s="76" t="s">
        <v>119</v>
      </c>
      <c r="E18" s="78"/>
      <c r="F18" s="78" t="s">
        <v>120</v>
      </c>
      <c r="H18" s="76" t="s">
        <v>119</v>
      </c>
      <c r="J18" s="76" t="s">
        <v>121</v>
      </c>
      <c r="K18" s="85" t="s">
        <v>122</v>
      </c>
      <c r="L18" s="86" t="s">
        <v>123</v>
      </c>
      <c r="N18" s="78" t="s">
        <v>119</v>
      </c>
      <c r="P18" s="76" t="s">
        <v>124</v>
      </c>
    </row>
    <row r="19" spans="1:18" s="76" customFormat="1" ht="57" customHeight="1">
      <c r="A19" s="84" t="s">
        <v>154</v>
      </c>
      <c r="B19" s="88" t="s">
        <v>125</v>
      </c>
      <c r="C19" t="s">
        <v>126</v>
      </c>
      <c r="D19" s="76" t="s">
        <v>119</v>
      </c>
      <c r="E19" s="78"/>
      <c r="F19" s="78" t="s">
        <v>120</v>
      </c>
      <c r="H19" s="76" t="s">
        <v>119</v>
      </c>
      <c r="J19" s="76" t="s">
        <v>121</v>
      </c>
      <c r="K19" s="85" t="s">
        <v>127</v>
      </c>
      <c r="L19" s="86" t="s">
        <v>123</v>
      </c>
      <c r="N19" s="78" t="s">
        <v>119</v>
      </c>
      <c r="P19" s="76" t="s">
        <v>124</v>
      </c>
    </row>
    <row r="20" spans="1:18" s="76" customFormat="1" ht="57" customHeight="1">
      <c r="A20" s="84" t="s">
        <v>155</v>
      </c>
      <c r="B20" s="88" t="s">
        <v>117</v>
      </c>
      <c r="C20" t="s">
        <v>128</v>
      </c>
      <c r="D20" s="76" t="s">
        <v>119</v>
      </c>
      <c r="E20" s="78"/>
      <c r="F20" s="78" t="s">
        <v>120</v>
      </c>
      <c r="H20" s="76" t="s">
        <v>119</v>
      </c>
      <c r="J20" s="76" t="s">
        <v>121</v>
      </c>
      <c r="K20" s="85" t="s">
        <v>129</v>
      </c>
      <c r="L20" s="86" t="s">
        <v>123</v>
      </c>
      <c r="N20" s="78" t="s">
        <v>119</v>
      </c>
      <c r="P20" s="76" t="s">
        <v>124</v>
      </c>
      <c r="R20" s="85"/>
    </row>
    <row r="21" spans="1:18" s="76" customFormat="1" ht="57" customHeight="1">
      <c r="A21" s="84" t="s">
        <v>156</v>
      </c>
      <c r="B21" s="88" t="s">
        <v>125</v>
      </c>
      <c r="C21" t="s">
        <v>130</v>
      </c>
      <c r="D21" s="76" t="s">
        <v>119</v>
      </c>
      <c r="E21" s="78"/>
      <c r="F21" s="78" t="s">
        <v>120</v>
      </c>
      <c r="H21" s="76" t="s">
        <v>119</v>
      </c>
      <c r="J21" s="76" t="s">
        <v>121</v>
      </c>
      <c r="K21" s="85" t="s">
        <v>131</v>
      </c>
      <c r="L21" s="86" t="s">
        <v>123</v>
      </c>
      <c r="N21" s="78" t="s">
        <v>119</v>
      </c>
      <c r="P21" s="76" t="s">
        <v>124</v>
      </c>
      <c r="R21" s="85"/>
    </row>
    <row r="22" spans="1:18" s="76" customFormat="1" ht="57" customHeight="1">
      <c r="A22" s="84" t="s">
        <v>157</v>
      </c>
      <c r="B22" s="88" t="s">
        <v>117</v>
      </c>
      <c r="C22" t="s">
        <v>132</v>
      </c>
      <c r="D22" s="76" t="s">
        <v>119</v>
      </c>
      <c r="E22" s="78"/>
      <c r="F22" s="78" t="s">
        <v>120</v>
      </c>
      <c r="H22" s="76" t="s">
        <v>119</v>
      </c>
      <c r="J22" s="76" t="s">
        <v>121</v>
      </c>
      <c r="K22" s="85" t="s">
        <v>133</v>
      </c>
      <c r="L22" s="86" t="s">
        <v>123</v>
      </c>
      <c r="N22" s="78" t="s">
        <v>119</v>
      </c>
      <c r="P22" s="76" t="s">
        <v>124</v>
      </c>
      <c r="R22" s="85"/>
    </row>
    <row r="23" spans="1:18" s="76" customFormat="1" ht="57" customHeight="1">
      <c r="A23" s="84" t="s">
        <v>158</v>
      </c>
      <c r="B23" s="88" t="s">
        <v>125</v>
      </c>
      <c r="C23" t="s">
        <v>134</v>
      </c>
      <c r="D23" s="76" t="s">
        <v>119</v>
      </c>
      <c r="E23" s="78"/>
      <c r="F23" s="78" t="s">
        <v>120</v>
      </c>
      <c r="H23" s="76" t="s">
        <v>119</v>
      </c>
      <c r="J23" s="76" t="s">
        <v>121</v>
      </c>
      <c r="K23" s="85" t="s">
        <v>135</v>
      </c>
      <c r="L23" s="86" t="s">
        <v>123</v>
      </c>
      <c r="N23" s="78" t="s">
        <v>119</v>
      </c>
      <c r="P23" s="76" t="s">
        <v>124</v>
      </c>
      <c r="R23" s="85"/>
    </row>
    <row r="24" spans="1:18" s="76" customFormat="1" ht="57" customHeight="1">
      <c r="A24" s="84" t="s">
        <v>159</v>
      </c>
      <c r="B24" s="88" t="s">
        <v>117</v>
      </c>
      <c r="C24" t="s">
        <v>136</v>
      </c>
      <c r="D24" s="76" t="s">
        <v>119</v>
      </c>
      <c r="E24" s="78"/>
      <c r="F24" s="78" t="s">
        <v>120</v>
      </c>
      <c r="H24" s="76" t="s">
        <v>119</v>
      </c>
      <c r="J24" s="76" t="s">
        <v>121</v>
      </c>
      <c r="K24" s="85" t="s">
        <v>137</v>
      </c>
      <c r="L24" s="86" t="s">
        <v>123</v>
      </c>
      <c r="N24" s="78" t="s">
        <v>119</v>
      </c>
      <c r="P24" s="76" t="s">
        <v>124</v>
      </c>
      <c r="R24" s="85"/>
    </row>
    <row r="25" spans="1:18" s="76" customFormat="1" ht="57" customHeight="1">
      <c r="A25" s="84" t="s">
        <v>160</v>
      </c>
      <c r="B25" s="88" t="s">
        <v>125</v>
      </c>
      <c r="C25" t="s">
        <v>134</v>
      </c>
      <c r="D25" s="76" t="s">
        <v>119</v>
      </c>
      <c r="E25" s="78"/>
      <c r="F25" s="78" t="s">
        <v>120</v>
      </c>
      <c r="H25" s="76" t="s">
        <v>119</v>
      </c>
      <c r="J25" s="76" t="s">
        <v>121</v>
      </c>
      <c r="K25" s="85" t="s">
        <v>138</v>
      </c>
      <c r="L25" s="86" t="s">
        <v>123</v>
      </c>
      <c r="N25" s="78" t="s">
        <v>119</v>
      </c>
      <c r="P25" s="76" t="s">
        <v>124</v>
      </c>
    </row>
    <row r="26" spans="1:18" s="76" customFormat="1" ht="57" customHeight="1">
      <c r="A26" s="84" t="s">
        <v>161</v>
      </c>
      <c r="B26" s="88" t="s">
        <v>117</v>
      </c>
      <c r="C26" t="s">
        <v>139</v>
      </c>
      <c r="D26" s="76" t="s">
        <v>119</v>
      </c>
      <c r="E26" s="78"/>
      <c r="F26" s="78" t="s">
        <v>120</v>
      </c>
      <c r="H26" s="76" t="s">
        <v>119</v>
      </c>
      <c r="J26" s="76" t="s">
        <v>121</v>
      </c>
      <c r="K26" s="85"/>
      <c r="L26" s="86" t="s">
        <v>123</v>
      </c>
      <c r="N26" s="78" t="s">
        <v>119</v>
      </c>
      <c r="P26" s="76" t="s">
        <v>124</v>
      </c>
    </row>
    <row r="27" spans="1:18" s="76" customFormat="1" ht="57" customHeight="1">
      <c r="A27" s="84" t="s">
        <v>162</v>
      </c>
      <c r="B27" s="88" t="s">
        <v>125</v>
      </c>
      <c r="C27" t="s">
        <v>134</v>
      </c>
      <c r="D27" s="76" t="s">
        <v>119</v>
      </c>
      <c r="E27" s="78"/>
      <c r="F27" s="78" t="s">
        <v>120</v>
      </c>
      <c r="H27" s="76" t="s">
        <v>119</v>
      </c>
      <c r="J27" s="76" t="s">
        <v>121</v>
      </c>
      <c r="K27" s="85"/>
      <c r="L27" s="86" t="s">
        <v>123</v>
      </c>
      <c r="N27" s="78" t="s">
        <v>119</v>
      </c>
      <c r="P27" s="76" t="s">
        <v>124</v>
      </c>
    </row>
    <row r="28" spans="1:18" ht="57" customHeight="1">
      <c r="A28" s="84" t="s">
        <v>163</v>
      </c>
      <c r="B28" s="88" t="s">
        <v>117</v>
      </c>
      <c r="C28" t="s">
        <v>141</v>
      </c>
    </row>
    <row r="29" spans="1:18" ht="57" customHeight="1">
      <c r="A29" s="84" t="s">
        <v>164</v>
      </c>
      <c r="B29" s="88" t="s">
        <v>125</v>
      </c>
      <c r="C29" t="s">
        <v>142</v>
      </c>
    </row>
    <row r="30" spans="1:18" ht="57" customHeight="1">
      <c r="A30" s="84" t="s">
        <v>165</v>
      </c>
      <c r="B30" s="88" t="s">
        <v>117</v>
      </c>
      <c r="C30" t="s">
        <v>143</v>
      </c>
    </row>
    <row r="31" spans="1:18" ht="57" customHeight="1">
      <c r="A31" s="84" t="s">
        <v>166</v>
      </c>
      <c r="B31" s="88" t="s">
        <v>125</v>
      </c>
      <c r="C31" t="s">
        <v>144</v>
      </c>
    </row>
    <row r="32" spans="1:18" ht="57" customHeight="1">
      <c r="A32" s="84" t="s">
        <v>167</v>
      </c>
      <c r="B32" s="88" t="s">
        <v>117</v>
      </c>
      <c r="C32" t="s">
        <v>145</v>
      </c>
    </row>
    <row r="33" spans="1:18" ht="57" customHeight="1">
      <c r="A33" s="84" t="s">
        <v>168</v>
      </c>
      <c r="B33" s="88" t="s">
        <v>125</v>
      </c>
      <c r="C33" t="s">
        <v>146</v>
      </c>
    </row>
    <row r="34" spans="1:18" s="76" customFormat="1" ht="57" customHeight="1">
      <c r="A34" s="75">
        <v>1</v>
      </c>
      <c r="B34" s="88"/>
      <c r="C34" t="s">
        <v>116</v>
      </c>
      <c r="E34" s="78"/>
      <c r="G34" s="81"/>
      <c r="H34" s="82"/>
      <c r="I34" s="81"/>
      <c r="J34" s="82"/>
      <c r="K34" s="83"/>
      <c r="L34" s="82"/>
      <c r="M34" s="81"/>
      <c r="N34" s="82"/>
      <c r="O34" s="81"/>
    </row>
    <row r="35" spans="1:18" s="76" customFormat="1" ht="57" customHeight="1">
      <c r="A35" s="84" t="s">
        <v>169</v>
      </c>
      <c r="B35" s="88" t="s">
        <v>117</v>
      </c>
      <c r="C35" t="s">
        <v>118</v>
      </c>
      <c r="D35" s="76" t="s">
        <v>119</v>
      </c>
      <c r="E35" s="78"/>
      <c r="F35" s="78" t="s">
        <v>120</v>
      </c>
      <c r="H35" s="76" t="s">
        <v>119</v>
      </c>
      <c r="J35" s="76" t="s">
        <v>121</v>
      </c>
      <c r="K35" s="85" t="s">
        <v>122</v>
      </c>
      <c r="L35" s="86" t="s">
        <v>123</v>
      </c>
      <c r="N35" s="78" t="s">
        <v>119</v>
      </c>
      <c r="P35" s="76" t="s">
        <v>124</v>
      </c>
    </row>
    <row r="36" spans="1:18" s="76" customFormat="1" ht="57" customHeight="1">
      <c r="A36" s="84" t="s">
        <v>170</v>
      </c>
      <c r="B36" s="88" t="s">
        <v>125</v>
      </c>
      <c r="C36" t="s">
        <v>126</v>
      </c>
      <c r="D36" s="76" t="s">
        <v>119</v>
      </c>
      <c r="E36" s="78"/>
      <c r="F36" s="78" t="s">
        <v>120</v>
      </c>
      <c r="H36" s="76" t="s">
        <v>119</v>
      </c>
      <c r="J36" s="76" t="s">
        <v>121</v>
      </c>
      <c r="K36" s="85" t="s">
        <v>127</v>
      </c>
      <c r="L36" s="86" t="s">
        <v>123</v>
      </c>
      <c r="N36" s="78" t="s">
        <v>119</v>
      </c>
      <c r="P36" s="76" t="s">
        <v>124</v>
      </c>
    </row>
    <row r="37" spans="1:18" s="76" customFormat="1" ht="57" customHeight="1">
      <c r="A37" s="84" t="s">
        <v>171</v>
      </c>
      <c r="B37" s="88" t="s">
        <v>117</v>
      </c>
      <c r="C37" t="s">
        <v>128</v>
      </c>
      <c r="D37" s="76" t="s">
        <v>119</v>
      </c>
      <c r="E37" s="78"/>
      <c r="F37" s="78" t="s">
        <v>120</v>
      </c>
      <c r="H37" s="76" t="s">
        <v>119</v>
      </c>
      <c r="J37" s="76" t="s">
        <v>121</v>
      </c>
      <c r="K37" s="85" t="s">
        <v>129</v>
      </c>
      <c r="L37" s="86" t="s">
        <v>123</v>
      </c>
      <c r="N37" s="78" t="s">
        <v>119</v>
      </c>
      <c r="P37" s="76" t="s">
        <v>124</v>
      </c>
      <c r="R37" s="85"/>
    </row>
    <row r="38" spans="1:18" s="76" customFormat="1" ht="57" customHeight="1">
      <c r="A38" s="84" t="s">
        <v>172</v>
      </c>
      <c r="B38" s="88" t="s">
        <v>125</v>
      </c>
      <c r="C38" t="s">
        <v>130</v>
      </c>
      <c r="D38" s="76" t="s">
        <v>119</v>
      </c>
      <c r="E38" s="78"/>
      <c r="F38" s="78" t="s">
        <v>120</v>
      </c>
      <c r="H38" s="76" t="s">
        <v>119</v>
      </c>
      <c r="J38" s="76" t="s">
        <v>121</v>
      </c>
      <c r="K38" s="85" t="s">
        <v>131</v>
      </c>
      <c r="L38" s="86" t="s">
        <v>123</v>
      </c>
      <c r="N38" s="78" t="s">
        <v>119</v>
      </c>
      <c r="P38" s="76" t="s">
        <v>124</v>
      </c>
      <c r="R38" s="85"/>
    </row>
    <row r="39" spans="1:18" s="76" customFormat="1" ht="57" customHeight="1">
      <c r="A39" s="84" t="s">
        <v>173</v>
      </c>
      <c r="B39" s="88" t="s">
        <v>117</v>
      </c>
      <c r="C39" t="s">
        <v>132</v>
      </c>
      <c r="D39" s="76" t="s">
        <v>119</v>
      </c>
      <c r="E39" s="78"/>
      <c r="F39" s="78" t="s">
        <v>120</v>
      </c>
      <c r="H39" s="76" t="s">
        <v>119</v>
      </c>
      <c r="J39" s="76" t="s">
        <v>121</v>
      </c>
      <c r="K39" s="85" t="s">
        <v>133</v>
      </c>
      <c r="L39" s="86" t="s">
        <v>123</v>
      </c>
      <c r="N39" s="78" t="s">
        <v>119</v>
      </c>
      <c r="P39" s="76" t="s">
        <v>124</v>
      </c>
      <c r="R39" s="85"/>
    </row>
    <row r="40" spans="1:18" s="76" customFormat="1" ht="57" customHeight="1">
      <c r="A40" s="84" t="s">
        <v>174</v>
      </c>
      <c r="B40" s="88" t="s">
        <v>125</v>
      </c>
      <c r="C40" t="s">
        <v>134</v>
      </c>
      <c r="D40" s="76" t="s">
        <v>119</v>
      </c>
      <c r="E40" s="78"/>
      <c r="F40" s="78" t="s">
        <v>120</v>
      </c>
      <c r="H40" s="76" t="s">
        <v>119</v>
      </c>
      <c r="J40" s="76" t="s">
        <v>121</v>
      </c>
      <c r="K40" s="85" t="s">
        <v>135</v>
      </c>
      <c r="L40" s="86" t="s">
        <v>123</v>
      </c>
      <c r="N40" s="78" t="s">
        <v>119</v>
      </c>
      <c r="P40" s="76" t="s">
        <v>124</v>
      </c>
      <c r="R40" s="85"/>
    </row>
    <row r="41" spans="1:18" s="76" customFormat="1" ht="57" customHeight="1">
      <c r="A41" s="84" t="s">
        <v>175</v>
      </c>
      <c r="B41" s="88" t="s">
        <v>117</v>
      </c>
      <c r="C41" t="s">
        <v>136</v>
      </c>
      <c r="D41" s="76" t="s">
        <v>119</v>
      </c>
      <c r="E41" s="78"/>
      <c r="F41" s="78" t="s">
        <v>120</v>
      </c>
      <c r="H41" s="76" t="s">
        <v>119</v>
      </c>
      <c r="J41" s="76" t="s">
        <v>121</v>
      </c>
      <c r="K41" s="85" t="s">
        <v>137</v>
      </c>
      <c r="L41" s="86" t="s">
        <v>123</v>
      </c>
      <c r="N41" s="78" t="s">
        <v>119</v>
      </c>
      <c r="P41" s="76" t="s">
        <v>124</v>
      </c>
      <c r="R41" s="85"/>
    </row>
    <row r="42" spans="1:18" s="76" customFormat="1" ht="57" customHeight="1">
      <c r="A42" s="84" t="s">
        <v>176</v>
      </c>
      <c r="B42" s="88" t="s">
        <v>125</v>
      </c>
      <c r="C42" t="s">
        <v>134</v>
      </c>
      <c r="D42" s="76" t="s">
        <v>119</v>
      </c>
      <c r="E42" s="78"/>
      <c r="F42" s="78" t="s">
        <v>120</v>
      </c>
      <c r="H42" s="76" t="s">
        <v>119</v>
      </c>
      <c r="J42" s="76" t="s">
        <v>121</v>
      </c>
      <c r="K42" s="85" t="s">
        <v>138</v>
      </c>
      <c r="L42" s="86" t="s">
        <v>123</v>
      </c>
      <c r="N42" s="78" t="s">
        <v>119</v>
      </c>
      <c r="P42" s="76" t="s">
        <v>124</v>
      </c>
    </row>
    <row r="43" spans="1:18" s="76" customFormat="1" ht="57" customHeight="1">
      <c r="A43" s="84" t="s">
        <v>177</v>
      </c>
      <c r="B43" s="88" t="s">
        <v>117</v>
      </c>
      <c r="C43" t="s">
        <v>139</v>
      </c>
      <c r="D43" s="76" t="s">
        <v>119</v>
      </c>
      <c r="E43" s="78"/>
      <c r="F43" s="78" t="s">
        <v>120</v>
      </c>
      <c r="H43" s="76" t="s">
        <v>119</v>
      </c>
      <c r="J43" s="76" t="s">
        <v>121</v>
      </c>
      <c r="K43" s="85"/>
      <c r="L43" s="86" t="s">
        <v>123</v>
      </c>
      <c r="N43" s="78" t="s">
        <v>119</v>
      </c>
      <c r="P43" s="76" t="s">
        <v>124</v>
      </c>
    </row>
    <row r="44" spans="1:18" s="76" customFormat="1" ht="57" customHeight="1">
      <c r="A44" s="84" t="s">
        <v>178</v>
      </c>
      <c r="B44" s="88" t="s">
        <v>125</v>
      </c>
      <c r="C44" t="s">
        <v>134</v>
      </c>
      <c r="D44" s="76" t="s">
        <v>119</v>
      </c>
      <c r="E44" s="78"/>
      <c r="F44" s="78" t="s">
        <v>120</v>
      </c>
      <c r="H44" s="76" t="s">
        <v>119</v>
      </c>
      <c r="J44" s="76" t="s">
        <v>121</v>
      </c>
      <c r="K44" s="85"/>
      <c r="L44" s="86" t="s">
        <v>123</v>
      </c>
      <c r="N44" s="78" t="s">
        <v>119</v>
      </c>
      <c r="P44" s="76" t="s">
        <v>124</v>
      </c>
    </row>
    <row r="45" spans="1:18" ht="57" customHeight="1">
      <c r="A45" s="84" t="s">
        <v>179</v>
      </c>
      <c r="B45" s="88" t="s">
        <v>117</v>
      </c>
      <c r="C45" t="s">
        <v>141</v>
      </c>
    </row>
    <row r="46" spans="1:18" ht="57" customHeight="1">
      <c r="A46" s="84" t="s">
        <v>180</v>
      </c>
      <c r="B46" s="88" t="s">
        <v>125</v>
      </c>
      <c r="C46" t="s">
        <v>142</v>
      </c>
    </row>
    <row r="47" spans="1:18" ht="15">
      <c r="A47" s="84" t="s">
        <v>181</v>
      </c>
      <c r="B47" s="88" t="s">
        <v>117</v>
      </c>
      <c r="C47" t="s">
        <v>143</v>
      </c>
    </row>
    <row r="48" spans="1:18" ht="15">
      <c r="A48" s="84" t="s">
        <v>182</v>
      </c>
      <c r="B48" s="88" t="s">
        <v>125</v>
      </c>
      <c r="C48" t="s">
        <v>144</v>
      </c>
    </row>
    <row r="49" spans="1:3" ht="15">
      <c r="A49" s="84" t="s">
        <v>183</v>
      </c>
      <c r="B49" s="88" t="s">
        <v>117</v>
      </c>
      <c r="C49" t="s">
        <v>145</v>
      </c>
    </row>
    <row r="50" spans="1:3" ht="15">
      <c r="A50" s="84" t="s">
        <v>184</v>
      </c>
      <c r="B50" s="88" t="s">
        <v>125</v>
      </c>
      <c r="C50" t="s">
        <v>146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C1:Q24"/>
  <sheetViews>
    <sheetView topLeftCell="C1" workbookViewId="0">
      <selection activeCell="C39" sqref="C39"/>
    </sheetView>
  </sheetViews>
  <sheetFormatPr baseColWidth="10" defaultRowHeight="15"/>
  <cols>
    <col min="5" max="5" width="12.7109375" bestFit="1" customWidth="1"/>
    <col min="6" max="6" width="11.42578125" style="7"/>
  </cols>
  <sheetData>
    <row r="1" spans="3:17" ht="15.75">
      <c r="C1" s="1"/>
      <c r="D1" s="2"/>
    </row>
    <row r="2" spans="3:17" ht="15.75">
      <c r="C2" t="s">
        <v>9</v>
      </c>
      <c r="D2" s="2"/>
    </row>
    <row r="3" spans="3:17" ht="15.75">
      <c r="C3" t="s">
        <v>211</v>
      </c>
      <c r="D3" s="2"/>
      <c r="E3" s="4"/>
    </row>
    <row r="4" spans="3:17" ht="15.75">
      <c r="C4" s="1"/>
      <c r="D4" s="2"/>
    </row>
    <row r="5" spans="3:17" ht="15.75">
      <c r="C5" s="1"/>
      <c r="D5" s="2"/>
    </row>
    <row r="6" spans="3:17" ht="15.75">
      <c r="C6" s="1"/>
      <c r="D6" s="2"/>
      <c r="E6" s="4"/>
    </row>
    <row r="7" spans="3:17" ht="15.75">
      <c r="C7" s="1">
        <v>2010</v>
      </c>
      <c r="D7" s="2" t="s">
        <v>0</v>
      </c>
      <c r="E7" s="4">
        <v>1447620351</v>
      </c>
    </row>
    <row r="8" spans="3:17" ht="15.75" customHeight="1">
      <c r="C8" s="1"/>
      <c r="D8" s="2" t="s">
        <v>1</v>
      </c>
      <c r="E8" s="4">
        <v>1481462111</v>
      </c>
      <c r="O8" s="53" t="s">
        <v>192</v>
      </c>
      <c r="P8" s="53"/>
      <c r="Q8" s="53"/>
    </row>
    <row r="9" spans="3:17" ht="15.75">
      <c r="C9" s="1"/>
      <c r="D9" s="2" t="s">
        <v>4</v>
      </c>
      <c r="E9" s="4">
        <v>1197593170</v>
      </c>
      <c r="O9" s="53"/>
      <c r="P9" s="53"/>
      <c r="Q9" s="53"/>
    </row>
    <row r="10" spans="3:17" ht="15.75">
      <c r="C10" s="1"/>
      <c r="D10" s="2" t="s">
        <v>2</v>
      </c>
      <c r="E10" s="4">
        <v>1350917625</v>
      </c>
      <c r="O10" s="53"/>
      <c r="P10" s="53"/>
      <c r="Q10" s="53"/>
    </row>
    <row r="11" spans="3:17" ht="15.75">
      <c r="C11" s="1">
        <v>2011</v>
      </c>
      <c r="D11" t="s">
        <v>96</v>
      </c>
      <c r="E11" s="4">
        <v>1844962478</v>
      </c>
      <c r="F11" s="7">
        <f>E11/E7-1</f>
        <v>0.27447951165201601</v>
      </c>
      <c r="O11" s="53"/>
      <c r="P11" s="53"/>
      <c r="Q11" s="53"/>
    </row>
    <row r="12" spans="3:17" ht="15.75">
      <c r="C12" s="1"/>
      <c r="D12" t="s">
        <v>97</v>
      </c>
      <c r="E12" s="4">
        <v>1788448926</v>
      </c>
      <c r="F12" s="7">
        <f t="shared" ref="F12:F14" si="0">E12/E8-1</f>
        <v>0.20721880952647598</v>
      </c>
      <c r="O12" s="53"/>
      <c r="P12" s="53"/>
      <c r="Q12" s="53"/>
    </row>
    <row r="13" spans="3:17" ht="15.75">
      <c r="C13" s="1"/>
      <c r="D13" t="s">
        <v>98</v>
      </c>
      <c r="E13" s="4">
        <v>1505650505</v>
      </c>
      <c r="F13" s="7">
        <f t="shared" si="0"/>
        <v>0.25723037064414789</v>
      </c>
      <c r="O13" s="53"/>
      <c r="P13" s="53"/>
      <c r="Q13" s="53"/>
    </row>
    <row r="14" spans="3:17" ht="15.75">
      <c r="C14" s="1"/>
      <c r="D14" t="s">
        <v>99</v>
      </c>
      <c r="E14" s="4">
        <v>1486043722</v>
      </c>
      <c r="F14" s="7">
        <f t="shared" si="0"/>
        <v>0.10002541568735546</v>
      </c>
      <c r="O14" s="53"/>
      <c r="P14" s="53"/>
      <c r="Q14" s="53"/>
    </row>
    <row r="15" spans="3:17" ht="15.75">
      <c r="C15" s="3">
        <v>2012</v>
      </c>
      <c r="D15" t="s">
        <v>100</v>
      </c>
      <c r="E15" s="4">
        <v>1784983308</v>
      </c>
      <c r="F15" s="7">
        <f>E15/E11-1</f>
        <v>-3.2509696384188436E-2</v>
      </c>
      <c r="O15" s="53"/>
      <c r="P15" s="53"/>
      <c r="Q15" s="53"/>
    </row>
    <row r="16" spans="3:17" ht="15.75">
      <c r="C16" s="3"/>
      <c r="D16" t="s">
        <v>101</v>
      </c>
      <c r="E16" s="4">
        <v>1751095197</v>
      </c>
      <c r="F16" s="7">
        <f t="shared" ref="F16:F18" si="1">E16/E12-1</f>
        <v>-2.0886103291495428E-2</v>
      </c>
      <c r="O16" s="53"/>
      <c r="P16" s="53"/>
      <c r="Q16" s="53"/>
    </row>
    <row r="17" spans="3:17" ht="15.75">
      <c r="C17" s="3"/>
      <c r="D17" t="s">
        <v>102</v>
      </c>
      <c r="E17" s="4">
        <v>1509302131</v>
      </c>
      <c r="F17" s="7">
        <f t="shared" si="1"/>
        <v>2.4252812906273569E-3</v>
      </c>
      <c r="O17" s="53"/>
      <c r="P17" s="53"/>
      <c r="Q17" s="53"/>
    </row>
    <row r="18" spans="3:17" ht="15.75">
      <c r="C18" s="3"/>
      <c r="D18" t="s">
        <v>103</v>
      </c>
      <c r="E18" s="4">
        <v>1468979510</v>
      </c>
      <c r="F18" s="7">
        <f t="shared" si="1"/>
        <v>-1.1482981117832858E-2</v>
      </c>
      <c r="O18" s="53"/>
      <c r="P18" s="53"/>
      <c r="Q18" s="53"/>
    </row>
    <row r="19" spans="3:17" ht="15.75">
      <c r="C19" s="3">
        <v>2013</v>
      </c>
      <c r="D19" t="s">
        <v>104</v>
      </c>
      <c r="E19" s="4">
        <v>1769738510</v>
      </c>
      <c r="F19" s="7">
        <f>E19/E15-1</f>
        <v>-8.5405829464484384E-3</v>
      </c>
      <c r="O19" s="53"/>
      <c r="P19" s="53"/>
      <c r="Q19" s="53"/>
    </row>
    <row r="20" spans="3:17" ht="15.75">
      <c r="C20" s="3"/>
      <c r="D20" t="s">
        <v>105</v>
      </c>
      <c r="E20" s="4">
        <v>1790665357</v>
      </c>
      <c r="F20" s="7">
        <f t="shared" ref="F20:F22" si="2">E20/E16-1</f>
        <v>2.2597377953975428E-2</v>
      </c>
      <c r="O20" s="53"/>
      <c r="P20" s="53"/>
      <c r="Q20" s="53"/>
    </row>
    <row r="21" spans="3:17" ht="15.75">
      <c r="C21" s="3"/>
      <c r="D21" t="s">
        <v>106</v>
      </c>
      <c r="E21" s="4">
        <v>1436685482</v>
      </c>
      <c r="F21" s="7">
        <f t="shared" si="2"/>
        <v>-4.8112732042515094E-2</v>
      </c>
    </row>
    <row r="22" spans="3:17" ht="15.75">
      <c r="C22" s="3"/>
      <c r="D22" t="s">
        <v>107</v>
      </c>
      <c r="E22" s="4">
        <v>1430162409</v>
      </c>
      <c r="F22" s="7">
        <f t="shared" si="2"/>
        <v>-2.6424535356521117E-2</v>
      </c>
    </row>
    <row r="23" spans="3:17" ht="15.75">
      <c r="C23" s="3">
        <v>2014</v>
      </c>
      <c r="D23" t="s">
        <v>108</v>
      </c>
      <c r="E23" s="4">
        <v>1693346671</v>
      </c>
      <c r="F23" s="7">
        <f>E23/E19-1</f>
        <v>-4.3165608121394139E-2</v>
      </c>
    </row>
    <row r="24" spans="3:17" ht="15.75">
      <c r="C24" s="3"/>
    </row>
  </sheetData>
  <mergeCells count="1">
    <mergeCell ref="O8:Q2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B2:N16"/>
  <sheetViews>
    <sheetView workbookViewId="0">
      <selection activeCell="C4" sqref="C4:D16"/>
    </sheetView>
  </sheetViews>
  <sheetFormatPr baseColWidth="10" defaultRowHeight="15"/>
  <sheetData>
    <row r="2" spans="2:14">
      <c r="B2" t="s">
        <v>7</v>
      </c>
    </row>
    <row r="3" spans="2:14">
      <c r="L3" s="54" t="s">
        <v>201</v>
      </c>
      <c r="M3" s="54"/>
      <c r="N3" s="54"/>
    </row>
    <row r="4" spans="2:14" ht="15" customHeight="1">
      <c r="B4">
        <v>2011</v>
      </c>
      <c r="C4" t="s">
        <v>96</v>
      </c>
      <c r="D4" s="7">
        <v>0.27447951165201601</v>
      </c>
      <c r="L4" s="54"/>
      <c r="M4" s="54"/>
      <c r="N4" s="54"/>
    </row>
    <row r="5" spans="2:14">
      <c r="C5" t="s">
        <v>97</v>
      </c>
      <c r="D5" s="7">
        <v>0.20721880952647598</v>
      </c>
      <c r="L5" s="54"/>
      <c r="M5" s="54"/>
      <c r="N5" s="54"/>
    </row>
    <row r="6" spans="2:14">
      <c r="C6" t="s">
        <v>98</v>
      </c>
      <c r="D6" s="7">
        <v>0.25723037064414789</v>
      </c>
      <c r="L6" s="54"/>
      <c r="M6" s="54"/>
      <c r="N6" s="54"/>
    </row>
    <row r="7" spans="2:14">
      <c r="C7" t="s">
        <v>99</v>
      </c>
      <c r="D7" s="7">
        <v>0.10002541568735546</v>
      </c>
      <c r="L7" s="54"/>
      <c r="M7" s="54"/>
      <c r="N7" s="54"/>
    </row>
    <row r="8" spans="2:14">
      <c r="B8">
        <v>2012</v>
      </c>
      <c r="C8" t="s">
        <v>100</v>
      </c>
      <c r="D8" s="7">
        <v>-3.2509696384188436E-2</v>
      </c>
      <c r="L8" s="54"/>
      <c r="M8" s="54"/>
      <c r="N8" s="54"/>
    </row>
    <row r="9" spans="2:14">
      <c r="C9" t="s">
        <v>101</v>
      </c>
      <c r="D9" s="7">
        <v>-2.0886103291495428E-2</v>
      </c>
      <c r="L9" s="54"/>
      <c r="M9" s="54"/>
      <c r="N9" s="54"/>
    </row>
    <row r="10" spans="2:14">
      <c r="C10" t="s">
        <v>102</v>
      </c>
      <c r="D10" s="7">
        <v>2.4252812906273569E-3</v>
      </c>
      <c r="L10" s="54"/>
      <c r="M10" s="54"/>
      <c r="N10" s="54"/>
    </row>
    <row r="11" spans="2:14">
      <c r="C11" t="s">
        <v>103</v>
      </c>
      <c r="D11" s="7">
        <v>-1.1482981117832858E-2</v>
      </c>
      <c r="L11" s="54"/>
      <c r="M11" s="54"/>
      <c r="N11" s="54"/>
    </row>
    <row r="12" spans="2:14">
      <c r="B12">
        <v>2013</v>
      </c>
      <c r="C12" t="s">
        <v>104</v>
      </c>
      <c r="D12" s="7">
        <v>-8.5405829464484384E-3</v>
      </c>
      <c r="L12" s="54"/>
      <c r="M12" s="54"/>
      <c r="N12" s="54"/>
    </row>
    <row r="13" spans="2:14">
      <c r="C13" t="s">
        <v>105</v>
      </c>
      <c r="D13" s="7">
        <v>2.2597377953975428E-2</v>
      </c>
      <c r="L13" s="54"/>
      <c r="M13" s="54"/>
      <c r="N13" s="54"/>
    </row>
    <row r="14" spans="2:14">
      <c r="C14" t="s">
        <v>106</v>
      </c>
      <c r="D14" s="7">
        <v>-4.8112732042515094E-2</v>
      </c>
      <c r="L14" s="54"/>
      <c r="M14" s="54"/>
      <c r="N14" s="54"/>
    </row>
    <row r="15" spans="2:14">
      <c r="C15" t="s">
        <v>107</v>
      </c>
      <c r="D15" s="7">
        <v>-2.6424535356521117E-2</v>
      </c>
      <c r="L15" s="54"/>
      <c r="M15" s="54"/>
      <c r="N15" s="54"/>
    </row>
    <row r="16" spans="2:14">
      <c r="B16">
        <v>2014</v>
      </c>
      <c r="C16" t="s">
        <v>108</v>
      </c>
      <c r="D16" s="7">
        <v>-4.3165608121394139E-2</v>
      </c>
    </row>
  </sheetData>
  <mergeCells count="1">
    <mergeCell ref="L3:N15"/>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B2:O20"/>
  <sheetViews>
    <sheetView workbookViewId="0">
      <selection activeCell="C8" sqref="C8:D20"/>
    </sheetView>
  </sheetViews>
  <sheetFormatPr baseColWidth="10" defaultRowHeight="15"/>
  <cols>
    <col min="4" max="4" width="12.7109375" bestFit="1" customWidth="1"/>
    <col min="5" max="5" width="11.5703125" customWidth="1"/>
  </cols>
  <sheetData>
    <row r="2" spans="2:15">
      <c r="B2" t="s">
        <v>16</v>
      </c>
    </row>
    <row r="4" spans="2:15" ht="17.25" customHeight="1">
      <c r="B4" s="8">
        <v>2010</v>
      </c>
      <c r="C4" t="s">
        <v>92</v>
      </c>
      <c r="D4" s="4">
        <v>2449220042</v>
      </c>
    </row>
    <row r="5" spans="2:15" ht="16.5">
      <c r="B5" s="8"/>
      <c r="C5" t="s">
        <v>93</v>
      </c>
      <c r="D5" s="4">
        <v>2820539100</v>
      </c>
      <c r="M5" s="54" t="s">
        <v>202</v>
      </c>
      <c r="N5" s="54"/>
      <c r="O5" s="54"/>
    </row>
    <row r="6" spans="2:15" ht="16.5">
      <c r="B6" s="8"/>
      <c r="C6" t="s">
        <v>94</v>
      </c>
      <c r="D6" s="4">
        <v>2848689154</v>
      </c>
      <c r="M6" s="54"/>
      <c r="N6" s="54"/>
      <c r="O6" s="54"/>
    </row>
    <row r="7" spans="2:15" ht="16.5">
      <c r="B7" s="8"/>
      <c r="C7" t="s">
        <v>95</v>
      </c>
      <c r="D7" s="4">
        <v>3054623460</v>
      </c>
      <c r="M7" s="54"/>
      <c r="N7" s="54"/>
      <c r="O7" s="54"/>
    </row>
    <row r="8" spans="2:15" ht="16.5">
      <c r="B8" s="11">
        <v>2011</v>
      </c>
      <c r="C8" t="s">
        <v>96</v>
      </c>
      <c r="D8" s="4">
        <v>3093605278</v>
      </c>
      <c r="E8" s="6">
        <v>0.26309813938718363</v>
      </c>
      <c r="M8" s="54"/>
      <c r="N8" s="54"/>
      <c r="O8" s="54"/>
    </row>
    <row r="9" spans="2:15" ht="16.5">
      <c r="B9" s="11"/>
      <c r="C9" t="s">
        <v>97</v>
      </c>
      <c r="D9" s="4">
        <v>3521054499</v>
      </c>
      <c r="E9" s="6">
        <v>0.24836223649585287</v>
      </c>
      <c r="M9" s="54"/>
      <c r="N9" s="54"/>
      <c r="O9" s="54"/>
    </row>
    <row r="10" spans="2:15" ht="16.5">
      <c r="B10" s="11"/>
      <c r="C10" t="s">
        <v>98</v>
      </c>
      <c r="D10" s="4">
        <v>3462146216</v>
      </c>
      <c r="E10" s="6">
        <v>0.21534713997791277</v>
      </c>
      <c r="M10" s="54"/>
      <c r="N10" s="54"/>
      <c r="O10" s="54"/>
    </row>
    <row r="11" spans="2:15" ht="16.5">
      <c r="B11" s="11"/>
      <c r="C11" t="s">
        <v>99</v>
      </c>
      <c r="D11" s="4">
        <v>3384084569</v>
      </c>
      <c r="E11" s="6">
        <v>0.10785653725058464</v>
      </c>
      <c r="M11" s="54"/>
      <c r="N11" s="54"/>
      <c r="O11" s="54"/>
    </row>
    <row r="12" spans="2:15" ht="16.5">
      <c r="B12" s="8">
        <v>2012</v>
      </c>
      <c r="C12" t="s">
        <v>100</v>
      </c>
      <c r="D12" s="4">
        <v>3397227431</v>
      </c>
      <c r="E12" s="6">
        <v>9.8145085011068334E-2</v>
      </c>
      <c r="M12" s="54"/>
      <c r="N12" s="54"/>
      <c r="O12" s="54"/>
    </row>
    <row r="13" spans="2:15" ht="16.5">
      <c r="B13" s="8"/>
      <c r="C13" t="s">
        <v>101</v>
      </c>
      <c r="D13" s="4">
        <v>3519765882</v>
      </c>
      <c r="E13" s="6">
        <v>-3.6597473863753116E-4</v>
      </c>
      <c r="M13" s="54"/>
      <c r="N13" s="54"/>
      <c r="O13" s="54"/>
    </row>
    <row r="14" spans="2:15" ht="16.5">
      <c r="B14" s="8"/>
      <c r="C14" t="s">
        <v>102</v>
      </c>
      <c r="D14" s="4">
        <v>3361102705</v>
      </c>
      <c r="E14" s="6">
        <v>-2.9185223470065025E-2</v>
      </c>
      <c r="M14" s="54"/>
      <c r="N14" s="54"/>
      <c r="O14" s="54"/>
    </row>
    <row r="15" spans="2:15" ht="16.5">
      <c r="B15" s="8"/>
      <c r="C15" t="s">
        <v>103</v>
      </c>
      <c r="D15" s="4">
        <v>3576724277</v>
      </c>
      <c r="E15" s="6">
        <v>5.6925205050926131E-2</v>
      </c>
      <c r="M15" s="54"/>
      <c r="N15" s="54"/>
      <c r="O15" s="54"/>
    </row>
    <row r="16" spans="2:15" ht="16.5">
      <c r="B16" s="8">
        <v>2013</v>
      </c>
      <c r="C16" t="s">
        <v>104</v>
      </c>
      <c r="D16" s="4">
        <v>3339100768</v>
      </c>
      <c r="E16" s="6">
        <v>-1.7110029923104064E-2</v>
      </c>
    </row>
    <row r="17" spans="2:5" ht="16.5">
      <c r="B17" s="8"/>
      <c r="C17" t="s">
        <v>105</v>
      </c>
      <c r="D17" s="4">
        <v>3564061529</v>
      </c>
      <c r="E17" s="6">
        <v>1.2584827651897834E-2</v>
      </c>
    </row>
    <row r="18" spans="2:5" ht="16.5">
      <c r="B18" s="8"/>
      <c r="C18" t="s">
        <v>106</v>
      </c>
      <c r="D18" s="4">
        <v>3409312755</v>
      </c>
      <c r="E18" s="6">
        <v>1.4343521823442673E-2</v>
      </c>
    </row>
    <row r="19" spans="2:5" ht="16.5">
      <c r="B19" s="8"/>
      <c r="C19" t="s">
        <v>107</v>
      </c>
      <c r="D19" s="4">
        <v>3423460546</v>
      </c>
      <c r="E19" s="6">
        <v>-4.2850306350298517E-2</v>
      </c>
    </row>
    <row r="20" spans="2:5" ht="16.5">
      <c r="B20" s="8">
        <v>2014</v>
      </c>
      <c r="C20" t="s">
        <v>108</v>
      </c>
      <c r="D20" s="4">
        <v>3370322984</v>
      </c>
      <c r="E20" s="6">
        <v>9.3504863043414321E-3</v>
      </c>
    </row>
  </sheetData>
  <mergeCells count="1">
    <mergeCell ref="M5:O1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B1:O19"/>
  <sheetViews>
    <sheetView workbookViewId="0">
      <selection activeCell="C3" sqref="C3:D15"/>
    </sheetView>
  </sheetViews>
  <sheetFormatPr baseColWidth="10" defaultRowHeight="15"/>
  <sheetData>
    <row r="1" spans="2:15">
      <c r="B1" t="s">
        <v>17</v>
      </c>
    </row>
    <row r="3" spans="2:15" ht="16.5">
      <c r="B3" s="11">
        <v>2011</v>
      </c>
      <c r="C3" t="s">
        <v>96</v>
      </c>
      <c r="D3" s="6">
        <v>0.26309813938718363</v>
      </c>
      <c r="M3" s="54" t="s">
        <v>18</v>
      </c>
      <c r="N3" s="54"/>
      <c r="O3" s="54"/>
    </row>
    <row r="4" spans="2:15" ht="16.5" customHeight="1">
      <c r="B4" s="11"/>
      <c r="C4" t="s">
        <v>97</v>
      </c>
      <c r="D4" s="6">
        <v>0.24836223649585287</v>
      </c>
      <c r="M4" s="54"/>
      <c r="N4" s="54"/>
      <c r="O4" s="54"/>
    </row>
    <row r="5" spans="2:15" ht="16.5" customHeight="1">
      <c r="B5" s="11"/>
      <c r="C5" t="s">
        <v>98</v>
      </c>
      <c r="D5" s="6">
        <v>0.21534713997791277</v>
      </c>
      <c r="M5" s="54"/>
      <c r="N5" s="54"/>
      <c r="O5" s="54"/>
    </row>
    <row r="6" spans="2:15" ht="16.5">
      <c r="B6" s="11"/>
      <c r="C6" t="s">
        <v>99</v>
      </c>
      <c r="D6" s="6">
        <v>0.10785653725058464</v>
      </c>
      <c r="M6" s="54"/>
      <c r="N6" s="54"/>
      <c r="O6" s="54"/>
    </row>
    <row r="7" spans="2:15" ht="16.5">
      <c r="B7" s="8">
        <v>2012</v>
      </c>
      <c r="C7" t="s">
        <v>100</v>
      </c>
      <c r="D7" s="6">
        <v>9.8145085011068334E-2</v>
      </c>
      <c r="M7" s="54"/>
      <c r="N7" s="54"/>
      <c r="O7" s="54"/>
    </row>
    <row r="8" spans="2:15" ht="16.5">
      <c r="B8" s="8"/>
      <c r="C8" t="s">
        <v>101</v>
      </c>
      <c r="D8" s="6">
        <v>-3.6597473863753116E-4</v>
      </c>
      <c r="M8" s="54"/>
      <c r="N8" s="54"/>
      <c r="O8" s="54"/>
    </row>
    <row r="9" spans="2:15" ht="16.5">
      <c r="B9" s="8"/>
      <c r="C9" t="s">
        <v>102</v>
      </c>
      <c r="D9" s="6">
        <v>-2.9185223470065025E-2</v>
      </c>
      <c r="M9" s="54"/>
      <c r="N9" s="54"/>
      <c r="O9" s="54"/>
    </row>
    <row r="10" spans="2:15" ht="16.5">
      <c r="B10" s="8"/>
      <c r="C10" t="s">
        <v>103</v>
      </c>
      <c r="D10" s="6">
        <v>5.6925205050926131E-2</v>
      </c>
      <c r="M10" s="54"/>
      <c r="N10" s="54"/>
      <c r="O10" s="54"/>
    </row>
    <row r="11" spans="2:15" ht="16.5">
      <c r="B11" s="8">
        <v>2013</v>
      </c>
      <c r="C11" t="s">
        <v>104</v>
      </c>
      <c r="D11" s="6">
        <v>-1.7110029923104064E-2</v>
      </c>
      <c r="M11" s="54"/>
      <c r="N11" s="54"/>
      <c r="O11" s="54"/>
    </row>
    <row r="12" spans="2:15" ht="16.5">
      <c r="B12" s="8"/>
      <c r="C12" t="s">
        <v>105</v>
      </c>
      <c r="D12" s="6">
        <v>1.2584827651897834E-2</v>
      </c>
      <c r="M12" s="54"/>
      <c r="N12" s="54"/>
      <c r="O12" s="54"/>
    </row>
    <row r="13" spans="2:15" ht="16.5">
      <c r="B13" s="8"/>
      <c r="C13" t="s">
        <v>106</v>
      </c>
      <c r="D13" s="6">
        <v>1.4343521823442673E-2</v>
      </c>
      <c r="M13" s="54"/>
      <c r="N13" s="54"/>
      <c r="O13" s="54"/>
    </row>
    <row r="14" spans="2:15" ht="16.5">
      <c r="B14" s="8"/>
      <c r="C14" t="s">
        <v>107</v>
      </c>
      <c r="D14" s="6">
        <v>-4.2850306350298517E-2</v>
      </c>
      <c r="M14" s="12"/>
      <c r="N14" s="12"/>
      <c r="O14" s="12"/>
    </row>
    <row r="15" spans="2:15" ht="16.5">
      <c r="B15" s="8">
        <v>2014</v>
      </c>
      <c r="C15" t="s">
        <v>108</v>
      </c>
      <c r="D15" s="6">
        <v>9.3504863043414321E-3</v>
      </c>
      <c r="M15" s="12"/>
      <c r="N15" s="12"/>
      <c r="O15" s="12"/>
    </row>
    <row r="16" spans="2:15" ht="15.75">
      <c r="B16" s="3"/>
      <c r="C16" s="2"/>
      <c r="M16" s="12"/>
      <c r="N16" s="12"/>
      <c r="O16" s="12"/>
    </row>
    <row r="17" spans="2:3" ht="15.75">
      <c r="B17" s="3"/>
      <c r="C17" s="2"/>
    </row>
    <row r="18" spans="2:3" ht="15.75">
      <c r="B18" s="3"/>
      <c r="C18" s="2"/>
    </row>
    <row r="19" spans="2:3" ht="15.75">
      <c r="B19" s="3"/>
      <c r="C19" s="2"/>
    </row>
  </sheetData>
  <mergeCells count="1">
    <mergeCell ref="M3:O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N22"/>
  <sheetViews>
    <sheetView workbookViewId="0">
      <selection activeCell="D31" sqref="D31"/>
    </sheetView>
  </sheetViews>
  <sheetFormatPr baseColWidth="10" defaultRowHeight="15"/>
  <sheetData>
    <row r="2" spans="2:14">
      <c r="B2" t="s">
        <v>5</v>
      </c>
    </row>
    <row r="3" spans="2:14">
      <c r="B3" t="s">
        <v>24</v>
      </c>
    </row>
    <row r="4" spans="2:14">
      <c r="B4" s="4">
        <v>2011</v>
      </c>
      <c r="C4" t="s">
        <v>96</v>
      </c>
      <c r="D4" s="17">
        <f>+('Comercio Total'!C8/'Comercio Total'!C4-1)*100</f>
        <v>26.104841123570299</v>
      </c>
      <c r="L4" s="54" t="s">
        <v>6</v>
      </c>
      <c r="M4" s="54"/>
      <c r="N4" s="54"/>
    </row>
    <row r="5" spans="2:14">
      <c r="B5" s="4"/>
      <c r="C5" t="s">
        <v>97</v>
      </c>
      <c r="D5" s="17">
        <f>+('Comercio Total'!C9/'Comercio Total'!C5-1)*100</f>
        <v>22.616572370997766</v>
      </c>
      <c r="L5" s="54"/>
      <c r="M5" s="54"/>
      <c r="N5" s="54"/>
    </row>
    <row r="6" spans="2:14">
      <c r="B6" s="4"/>
      <c r="C6" t="s">
        <v>98</v>
      </c>
      <c r="D6" s="17">
        <f>+('Comercio Total'!C10/'Comercio Total'!C6-1)*100</f>
        <v>29.953190158120723</v>
      </c>
      <c r="L6" s="54"/>
      <c r="M6" s="54"/>
      <c r="N6" s="54"/>
    </row>
    <row r="7" spans="2:14">
      <c r="B7" s="4"/>
      <c r="C7" t="s">
        <v>99</v>
      </c>
      <c r="D7" s="17">
        <f>+('Comercio Total'!C11/'Comercio Total'!C7-1)*100</f>
        <v>13.671321487167166</v>
      </c>
      <c r="L7" s="54"/>
      <c r="M7" s="54"/>
      <c r="N7" s="54"/>
    </row>
    <row r="8" spans="2:14">
      <c r="B8" s="4">
        <v>2012</v>
      </c>
      <c r="C8" t="s">
        <v>100</v>
      </c>
      <c r="D8" s="17">
        <f>+('Comercio Total'!C12/'Comercio Total'!C8-1)*100</f>
        <v>-2.9644803537562825</v>
      </c>
      <c r="L8" s="54"/>
      <c r="M8" s="54"/>
      <c r="N8" s="54"/>
    </row>
    <row r="9" spans="2:14">
      <c r="B9" s="4"/>
      <c r="C9" t="s">
        <v>101</v>
      </c>
      <c r="D9" s="17">
        <f>+('Comercio Total'!C13/'Comercio Total'!C9-1)*100</f>
        <v>-4.6213423245947904</v>
      </c>
      <c r="L9" s="54"/>
      <c r="M9" s="54"/>
      <c r="N9" s="54"/>
    </row>
    <row r="10" spans="2:14">
      <c r="B10" s="4"/>
      <c r="C10" t="s">
        <v>102</v>
      </c>
      <c r="D10" s="17">
        <f>+('Comercio Total'!C14/'Comercio Total'!C10-1)*100</f>
        <v>-3.8307977563432738</v>
      </c>
      <c r="L10" s="54"/>
      <c r="M10" s="54"/>
      <c r="N10" s="54"/>
    </row>
    <row r="11" spans="2:14">
      <c r="B11" s="4"/>
      <c r="C11" t="s">
        <v>103</v>
      </c>
      <c r="D11" s="17">
        <f>+('Comercio Total'!C15/'Comercio Total'!C11-1)*100</f>
        <v>-4.922601157919793</v>
      </c>
      <c r="L11" s="54"/>
      <c r="M11" s="54"/>
      <c r="N11" s="54"/>
    </row>
    <row r="12" spans="2:14">
      <c r="B12" s="4">
        <v>2013</v>
      </c>
      <c r="C12" t="s">
        <v>104</v>
      </c>
      <c r="D12" s="17">
        <f>+('Comercio Total'!C16/'Comercio Total'!C12-1)*100</f>
        <v>-1.18117315990377</v>
      </c>
      <c r="L12" s="54"/>
      <c r="M12" s="54"/>
      <c r="N12" s="54"/>
    </row>
    <row r="13" spans="2:14">
      <c r="B13" s="4"/>
      <c r="C13" t="s">
        <v>105</v>
      </c>
      <c r="D13" s="17">
        <f>+('Comercio Total'!C17/'Comercio Total'!C13-1)*100</f>
        <v>3.2984390869634339</v>
      </c>
      <c r="L13" s="54"/>
      <c r="M13" s="54"/>
      <c r="N13" s="54"/>
    </row>
    <row r="14" spans="2:14">
      <c r="B14" s="4"/>
      <c r="C14" t="s">
        <v>106</v>
      </c>
      <c r="D14" s="17">
        <f>+('Comercio Total'!C18/'Comercio Total'!C14-1)*100</f>
        <v>-1.4151797772594676</v>
      </c>
      <c r="L14" s="54"/>
      <c r="M14" s="54"/>
      <c r="N14" s="54"/>
    </row>
    <row r="15" spans="2:14">
      <c r="B15" s="4"/>
      <c r="C15" t="s">
        <v>107</v>
      </c>
      <c r="D15" s="17">
        <f>+('Comercio Total'!C19/'Comercio Total'!C15-1)*100</f>
        <v>1.3773928476559227</v>
      </c>
    </row>
    <row r="16" spans="2:14">
      <c r="B16" s="4">
        <v>2014</v>
      </c>
      <c r="C16" t="s">
        <v>108</v>
      </c>
      <c r="D16" s="17">
        <f>+('Comercio Total'!C20/'Comercio Total'!C16-1)*100</f>
        <v>3.5460079126501842</v>
      </c>
    </row>
    <row r="22" spans="6:6">
      <c r="F22" t="s">
        <v>8</v>
      </c>
    </row>
  </sheetData>
  <mergeCells count="1">
    <mergeCell ref="L4:N1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
  <sheetViews>
    <sheetView workbookViewId="0">
      <selection activeCell="I13" sqref="I13"/>
    </sheetView>
  </sheetViews>
  <sheetFormatPr baseColWidth="10"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B1:O20"/>
  <sheetViews>
    <sheetView workbookViewId="0">
      <selection activeCell="C8" sqref="C8:D20"/>
    </sheetView>
  </sheetViews>
  <sheetFormatPr baseColWidth="10" defaultRowHeight="15"/>
  <sheetData>
    <row r="1" spans="2:15">
      <c r="B1" t="s">
        <v>13</v>
      </c>
    </row>
    <row r="2" spans="2:15">
      <c r="B2" t="s">
        <v>211</v>
      </c>
    </row>
    <row r="4" spans="2:15" ht="15.75">
      <c r="B4" s="1">
        <v>2010</v>
      </c>
      <c r="C4" t="s">
        <v>92</v>
      </c>
      <c r="D4" s="4">
        <v>641931444</v>
      </c>
    </row>
    <row r="5" spans="2:15" ht="15.75">
      <c r="B5" s="1"/>
      <c r="C5" t="s">
        <v>93</v>
      </c>
      <c r="D5" s="4">
        <v>635464735</v>
      </c>
      <c r="M5" s="53" t="s">
        <v>203</v>
      </c>
      <c r="N5" s="53"/>
      <c r="O5" s="53"/>
    </row>
    <row r="6" spans="2:15" ht="15.75">
      <c r="B6" s="1"/>
      <c r="C6" t="s">
        <v>94</v>
      </c>
      <c r="D6" s="4">
        <v>635901160</v>
      </c>
      <c r="M6" s="53"/>
      <c r="N6" s="53"/>
      <c r="O6" s="53"/>
    </row>
    <row r="7" spans="2:15" ht="15.75">
      <c r="B7" s="1"/>
      <c r="C7" t="s">
        <v>95</v>
      </c>
      <c r="D7" s="4">
        <v>739758184</v>
      </c>
      <c r="M7" s="53"/>
      <c r="N7" s="53"/>
      <c r="O7" s="53"/>
    </row>
    <row r="8" spans="2:15" ht="15.75" customHeight="1">
      <c r="B8" s="1">
        <v>2011</v>
      </c>
      <c r="C8" t="s">
        <v>96</v>
      </c>
      <c r="D8" s="4">
        <v>784882739</v>
      </c>
      <c r="E8" s="6">
        <v>0.22268934842830346</v>
      </c>
      <c r="M8" s="53"/>
      <c r="N8" s="53"/>
      <c r="O8" s="53"/>
    </row>
    <row r="9" spans="2:15" ht="15.75">
      <c r="B9" s="1"/>
      <c r="C9" t="s">
        <v>97</v>
      </c>
      <c r="D9" s="4">
        <v>818928337</v>
      </c>
      <c r="E9" s="6">
        <v>0.28870776283124511</v>
      </c>
      <c r="M9" s="53"/>
      <c r="N9" s="53"/>
      <c r="O9" s="53"/>
    </row>
    <row r="10" spans="2:15" ht="15.75">
      <c r="B10" s="1"/>
      <c r="C10" t="s">
        <v>98</v>
      </c>
      <c r="D10" s="4">
        <v>871216029</v>
      </c>
      <c r="E10" s="6">
        <v>0.37004944133141704</v>
      </c>
      <c r="M10" s="53"/>
      <c r="N10" s="53"/>
      <c r="O10" s="53"/>
    </row>
    <row r="11" spans="2:15" ht="15.75">
      <c r="B11" s="1"/>
      <c r="C11" t="s">
        <v>99</v>
      </c>
      <c r="D11" s="4">
        <v>877186700</v>
      </c>
      <c r="E11" s="6">
        <v>0.18577491803727031</v>
      </c>
      <c r="M11" s="53"/>
      <c r="N11" s="53"/>
      <c r="O11" s="53"/>
    </row>
    <row r="12" spans="2:15" ht="15.75">
      <c r="B12" s="3">
        <v>2012</v>
      </c>
      <c r="C12" t="s">
        <v>100</v>
      </c>
      <c r="D12" s="4">
        <v>749778245</v>
      </c>
      <c r="E12" s="6">
        <v>-4.4725781643160878E-2</v>
      </c>
      <c r="M12" s="53"/>
      <c r="N12" s="53"/>
      <c r="O12" s="53"/>
    </row>
    <row r="13" spans="2:15" ht="15.75">
      <c r="B13" s="3"/>
      <c r="C13" t="s">
        <v>101</v>
      </c>
      <c r="D13" s="4">
        <v>727617542</v>
      </c>
      <c r="E13" s="6">
        <v>-0.11150034853415991</v>
      </c>
      <c r="M13" s="53"/>
      <c r="N13" s="53"/>
      <c r="O13" s="53"/>
    </row>
    <row r="14" spans="2:15" ht="15.75">
      <c r="B14" s="3"/>
      <c r="C14" t="s">
        <v>102</v>
      </c>
      <c r="D14" s="4">
        <v>774832382</v>
      </c>
      <c r="E14" s="6">
        <v>-0.11063116815083296</v>
      </c>
      <c r="M14" s="53"/>
      <c r="N14" s="53"/>
      <c r="O14" s="53"/>
    </row>
    <row r="15" spans="2:15" ht="15.75">
      <c r="B15" s="3"/>
      <c r="C15" t="s">
        <v>103</v>
      </c>
      <c r="D15" s="4">
        <v>787713358</v>
      </c>
      <c r="E15" s="6">
        <v>-0.10200034040643802</v>
      </c>
      <c r="M15" s="53"/>
      <c r="N15" s="53"/>
      <c r="O15" s="53"/>
    </row>
    <row r="16" spans="2:15" ht="15.75">
      <c r="B16" s="3">
        <v>2013</v>
      </c>
      <c r="C16" t="s">
        <v>104</v>
      </c>
      <c r="D16" s="4">
        <v>744813127</v>
      </c>
      <c r="E16" s="6">
        <v>-6.6221153162425717E-3</v>
      </c>
      <c r="M16" s="53"/>
      <c r="N16" s="53"/>
      <c r="O16" s="53"/>
    </row>
    <row r="17" spans="2:15" ht="15.75">
      <c r="B17" s="3"/>
      <c r="C17" t="s">
        <v>105</v>
      </c>
      <c r="D17" s="4">
        <v>763441065</v>
      </c>
      <c r="E17" s="6">
        <v>4.9234001288000817E-2</v>
      </c>
      <c r="M17" s="53"/>
      <c r="N17" s="53"/>
      <c r="O17" s="53"/>
    </row>
    <row r="18" spans="2:15" ht="15.75">
      <c r="B18" s="3"/>
      <c r="C18" t="s">
        <v>106</v>
      </c>
      <c r="D18" s="4">
        <v>766976364</v>
      </c>
      <c r="E18" s="6">
        <v>-1.0138990293258043E-2</v>
      </c>
    </row>
    <row r="19" spans="2:15" ht="15.75">
      <c r="B19" s="3"/>
      <c r="C19" t="s">
        <v>107</v>
      </c>
      <c r="D19" s="4">
        <v>793819656</v>
      </c>
      <c r="E19" s="6">
        <v>7.7519289700809235E-3</v>
      </c>
    </row>
    <row r="20" spans="2:15" ht="16.5">
      <c r="B20" s="9">
        <v>2014</v>
      </c>
      <c r="C20" t="s">
        <v>108</v>
      </c>
      <c r="D20" s="4">
        <v>848488154</v>
      </c>
      <c r="E20" s="6">
        <f>D20/D16-1</f>
        <v>0.13919602547499133</v>
      </c>
    </row>
  </sheetData>
  <mergeCells count="1">
    <mergeCell ref="M5:O17"/>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B2:O21"/>
  <sheetViews>
    <sheetView topLeftCell="A4" workbookViewId="0">
      <selection activeCell="C9" sqref="C9:D21"/>
    </sheetView>
  </sheetViews>
  <sheetFormatPr baseColWidth="10" defaultRowHeight="15"/>
  <sheetData>
    <row r="2" spans="2:15">
      <c r="B2" t="s">
        <v>10</v>
      </c>
    </row>
    <row r="5" spans="2:15" ht="15.75">
      <c r="B5" s="1">
        <v>2010</v>
      </c>
      <c r="C5" t="s">
        <v>92</v>
      </c>
    </row>
    <row r="6" spans="2:15" ht="15.75">
      <c r="B6" s="1">
        <v>2010</v>
      </c>
      <c r="C6" t="s">
        <v>93</v>
      </c>
      <c r="M6" s="54" t="s">
        <v>204</v>
      </c>
      <c r="N6" s="54"/>
      <c r="O6" s="54"/>
    </row>
    <row r="7" spans="2:15" ht="15.75">
      <c r="B7" s="1">
        <v>2010</v>
      </c>
      <c r="C7" t="s">
        <v>94</v>
      </c>
      <c r="M7" s="54"/>
      <c r="N7" s="54"/>
      <c r="O7" s="54"/>
    </row>
    <row r="8" spans="2:15" ht="15.75">
      <c r="B8" s="1">
        <v>2010</v>
      </c>
      <c r="C8" t="s">
        <v>95</v>
      </c>
      <c r="M8" s="54"/>
      <c r="N8" s="54"/>
      <c r="O8" s="54"/>
    </row>
    <row r="9" spans="2:15" ht="15.75">
      <c r="B9" s="1">
        <v>2011</v>
      </c>
      <c r="C9" t="s">
        <v>96</v>
      </c>
      <c r="D9" s="6">
        <v>0.22268934842830346</v>
      </c>
      <c r="M9" s="54"/>
      <c r="N9" s="54"/>
      <c r="O9" s="54"/>
    </row>
    <row r="10" spans="2:15" ht="15.75">
      <c r="B10" s="1"/>
      <c r="C10" t="s">
        <v>97</v>
      </c>
      <c r="D10" s="6">
        <v>0.28870776283124511</v>
      </c>
      <c r="M10" s="54"/>
      <c r="N10" s="54"/>
      <c r="O10" s="54"/>
    </row>
    <row r="11" spans="2:15" ht="15.75">
      <c r="B11" s="1"/>
      <c r="C11" t="s">
        <v>98</v>
      </c>
      <c r="D11" s="6">
        <v>0.37004944133141704</v>
      </c>
      <c r="M11" s="54"/>
      <c r="N11" s="54"/>
      <c r="O11" s="54"/>
    </row>
    <row r="12" spans="2:15" ht="15.75">
      <c r="B12" s="1"/>
      <c r="C12" t="s">
        <v>99</v>
      </c>
      <c r="D12" s="6">
        <v>0.18577491803727031</v>
      </c>
      <c r="M12" s="54"/>
      <c r="N12" s="54"/>
      <c r="O12" s="54"/>
    </row>
    <row r="13" spans="2:15" ht="15.75">
      <c r="B13" s="3">
        <v>2012</v>
      </c>
      <c r="C13" t="s">
        <v>100</v>
      </c>
      <c r="D13" s="6">
        <v>-4.4725781643160878E-2</v>
      </c>
      <c r="M13" s="54"/>
      <c r="N13" s="54"/>
      <c r="O13" s="54"/>
    </row>
    <row r="14" spans="2:15" ht="15.75">
      <c r="B14" s="3"/>
      <c r="C14" t="s">
        <v>101</v>
      </c>
      <c r="D14" s="6">
        <v>-0.11150034853415991</v>
      </c>
      <c r="M14" s="54"/>
      <c r="N14" s="54"/>
      <c r="O14" s="54"/>
    </row>
    <row r="15" spans="2:15" ht="15.75">
      <c r="B15" s="3"/>
      <c r="C15" t="s">
        <v>102</v>
      </c>
      <c r="D15" s="6">
        <v>-0.11063116815083296</v>
      </c>
      <c r="M15" s="54"/>
      <c r="N15" s="54"/>
      <c r="O15" s="54"/>
    </row>
    <row r="16" spans="2:15" ht="15.75">
      <c r="B16" s="3"/>
      <c r="C16" t="s">
        <v>103</v>
      </c>
      <c r="D16" s="6">
        <v>-0.10200034040643802</v>
      </c>
      <c r="M16" s="54"/>
      <c r="N16" s="54"/>
      <c r="O16" s="54"/>
    </row>
    <row r="17" spans="2:15" ht="15.75">
      <c r="B17" s="3">
        <v>2013</v>
      </c>
      <c r="C17" t="s">
        <v>104</v>
      </c>
      <c r="D17" s="6">
        <v>-6.6221153162425717E-3</v>
      </c>
      <c r="M17" s="54"/>
      <c r="N17" s="54"/>
      <c r="O17" s="54"/>
    </row>
    <row r="18" spans="2:15" ht="15.75">
      <c r="B18" s="3"/>
      <c r="C18" t="s">
        <v>105</v>
      </c>
      <c r="D18" s="6">
        <v>4.9234001288000817E-2</v>
      </c>
      <c r="M18" s="54"/>
      <c r="N18" s="54"/>
      <c r="O18" s="54"/>
    </row>
    <row r="19" spans="2:15" ht="15.75">
      <c r="B19" s="3"/>
      <c r="C19" t="s">
        <v>106</v>
      </c>
      <c r="D19" s="6">
        <v>-1.0138990293258043E-2</v>
      </c>
    </row>
    <row r="20" spans="2:15" ht="15.75">
      <c r="B20" s="3"/>
      <c r="C20" t="s">
        <v>107</v>
      </c>
      <c r="D20" s="6">
        <v>7.7519289700809235E-3</v>
      </c>
    </row>
    <row r="21" spans="2:15" ht="16.5">
      <c r="B21" s="9">
        <v>2014</v>
      </c>
      <c r="C21" t="s">
        <v>108</v>
      </c>
      <c r="D21" s="6">
        <v>0.13919602547499133</v>
      </c>
    </row>
  </sheetData>
  <mergeCells count="1">
    <mergeCell ref="M6:O18"/>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dimension ref="B3:O19"/>
  <sheetViews>
    <sheetView workbookViewId="0">
      <selection activeCell="C7" sqref="C7:D19"/>
    </sheetView>
  </sheetViews>
  <sheetFormatPr baseColWidth="10" defaultRowHeight="15"/>
  <sheetData>
    <row r="3" spans="2:15" ht="16.5">
      <c r="B3" s="8">
        <v>2010</v>
      </c>
      <c r="C3" t="s">
        <v>92</v>
      </c>
      <c r="D3" s="4">
        <v>410357418</v>
      </c>
      <c r="M3" s="54" t="s">
        <v>205</v>
      </c>
      <c r="N3" s="54"/>
      <c r="O3" s="54"/>
    </row>
    <row r="4" spans="2:15" ht="16.5">
      <c r="B4" s="8"/>
      <c r="C4" t="s">
        <v>93</v>
      </c>
      <c r="D4" s="4">
        <v>436566554</v>
      </c>
      <c r="M4" s="54"/>
      <c r="N4" s="54"/>
      <c r="O4" s="54"/>
    </row>
    <row r="5" spans="2:15" ht="16.5">
      <c r="B5" s="8"/>
      <c r="C5" t="s">
        <v>94</v>
      </c>
      <c r="D5" s="4">
        <v>485269483</v>
      </c>
      <c r="M5" s="54"/>
      <c r="N5" s="54"/>
      <c r="O5" s="54"/>
    </row>
    <row r="6" spans="2:15" ht="16.5">
      <c r="B6" s="8"/>
      <c r="C6" t="s">
        <v>95</v>
      </c>
      <c r="D6" s="4">
        <v>464512353</v>
      </c>
      <c r="M6" s="54"/>
      <c r="N6" s="54"/>
      <c r="O6" s="54"/>
    </row>
    <row r="7" spans="2:15" ht="16.5">
      <c r="B7" s="11">
        <v>2011</v>
      </c>
      <c r="C7" t="s">
        <v>96</v>
      </c>
      <c r="D7" s="4">
        <v>509265617</v>
      </c>
      <c r="E7" s="6">
        <v>0.24102939208960517</v>
      </c>
      <c r="M7" s="54"/>
      <c r="N7" s="54"/>
      <c r="O7" s="54"/>
    </row>
    <row r="8" spans="2:15" ht="16.5">
      <c r="B8" s="11"/>
      <c r="C8" t="s">
        <v>97</v>
      </c>
      <c r="D8" s="4">
        <v>589500992</v>
      </c>
      <c r="E8" s="6">
        <v>0.35031185187860259</v>
      </c>
      <c r="M8" s="54"/>
      <c r="N8" s="54"/>
      <c r="O8" s="54"/>
    </row>
    <row r="9" spans="2:15" ht="16.5">
      <c r="B9" s="11"/>
      <c r="C9" t="s">
        <v>98</v>
      </c>
      <c r="D9" s="4">
        <v>512078037</v>
      </c>
      <c r="E9" s="6">
        <v>5.5244673195326444E-2</v>
      </c>
      <c r="M9" s="54"/>
      <c r="N9" s="54"/>
      <c r="O9" s="54"/>
    </row>
    <row r="10" spans="2:15" ht="16.5">
      <c r="B10" s="11"/>
      <c r="C10" t="s">
        <v>99</v>
      </c>
      <c r="D10" s="4">
        <v>466295297</v>
      </c>
      <c r="E10" s="6">
        <v>3.838313423712103E-3</v>
      </c>
      <c r="M10" s="54"/>
      <c r="N10" s="54"/>
      <c r="O10" s="54"/>
    </row>
    <row r="11" spans="2:15" ht="16.5">
      <c r="B11" s="8">
        <v>2012</v>
      </c>
      <c r="C11" t="s">
        <v>100</v>
      </c>
      <c r="D11" s="4">
        <v>482979467</v>
      </c>
      <c r="E11" s="6">
        <v>-5.1615795613392024E-2</v>
      </c>
      <c r="M11" s="54"/>
      <c r="N11" s="54"/>
      <c r="O11" s="54"/>
    </row>
    <row r="12" spans="2:15" ht="16.5">
      <c r="B12" s="8"/>
      <c r="C12" t="s">
        <v>101</v>
      </c>
      <c r="D12" s="4">
        <v>524495555</v>
      </c>
      <c r="E12" s="6">
        <v>-0.11027197219712226</v>
      </c>
      <c r="M12" s="54"/>
      <c r="N12" s="54"/>
      <c r="O12" s="54"/>
    </row>
    <row r="13" spans="2:15" ht="16.5">
      <c r="B13" s="8"/>
      <c r="C13" t="s">
        <v>102</v>
      </c>
      <c r="D13" s="4">
        <v>534645734</v>
      </c>
      <c r="E13" s="6">
        <v>4.4070816104929023E-2</v>
      </c>
      <c r="M13" s="54"/>
      <c r="N13" s="54"/>
      <c r="O13" s="54"/>
    </row>
    <row r="14" spans="2:15" ht="16.5">
      <c r="B14" s="8"/>
      <c r="C14" t="s">
        <v>103</v>
      </c>
      <c r="D14" s="4">
        <v>571933147</v>
      </c>
      <c r="E14" s="6">
        <v>0.22654710583538229</v>
      </c>
    </row>
    <row r="15" spans="2:15" ht="16.5">
      <c r="B15" s="8">
        <v>2013</v>
      </c>
      <c r="C15" t="s">
        <v>104</v>
      </c>
      <c r="D15" s="4">
        <v>581291638</v>
      </c>
      <c r="E15" s="6">
        <v>0.20355352083735689</v>
      </c>
    </row>
    <row r="16" spans="2:15" ht="16.5">
      <c r="B16" s="8"/>
      <c r="C16" t="s">
        <v>105</v>
      </c>
      <c r="D16" s="4">
        <v>665385721</v>
      </c>
      <c r="E16" s="6">
        <v>0.26862032415126946</v>
      </c>
    </row>
    <row r="17" spans="2:5" ht="16.5">
      <c r="B17" s="8"/>
      <c r="C17" t="s">
        <v>106</v>
      </c>
      <c r="D17" s="4">
        <v>629918402</v>
      </c>
      <c r="E17" s="6">
        <v>0.17819775215862843</v>
      </c>
    </row>
    <row r="18" spans="2:5" ht="16.5">
      <c r="B18" s="8"/>
      <c r="C18" t="s">
        <v>107</v>
      </c>
      <c r="D18" s="4">
        <v>581325107</v>
      </c>
      <c r="E18" s="6">
        <v>1.6421429758467943E-2</v>
      </c>
    </row>
    <row r="19" spans="2:5" ht="16.5">
      <c r="B19" s="8">
        <v>2014</v>
      </c>
      <c r="C19" t="s">
        <v>108</v>
      </c>
      <c r="D19" s="4">
        <v>584560633</v>
      </c>
      <c r="E19" s="6">
        <v>5.6236745659155041E-3</v>
      </c>
    </row>
  </sheetData>
  <mergeCells count="1">
    <mergeCell ref="M3:O13"/>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dimension ref="B3:O16"/>
  <sheetViews>
    <sheetView workbookViewId="0">
      <selection activeCell="F37" sqref="F37"/>
    </sheetView>
  </sheetViews>
  <sheetFormatPr baseColWidth="10" defaultRowHeight="15"/>
  <sheetData>
    <row r="3" spans="2:15">
      <c r="M3" s="54" t="s">
        <v>206</v>
      </c>
      <c r="N3" s="54"/>
      <c r="O3" s="54"/>
    </row>
    <row r="4" spans="2:15" ht="16.5">
      <c r="B4" s="11">
        <v>2011</v>
      </c>
      <c r="C4" t="s">
        <v>96</v>
      </c>
      <c r="D4" s="6">
        <v>0.24102939208960517</v>
      </c>
      <c r="M4" s="54"/>
      <c r="N4" s="54"/>
      <c r="O4" s="54"/>
    </row>
    <row r="5" spans="2:15" ht="16.5">
      <c r="B5" s="11"/>
      <c r="C5" t="s">
        <v>97</v>
      </c>
      <c r="D5" s="6">
        <v>0.35031185187860259</v>
      </c>
      <c r="M5" s="54"/>
      <c r="N5" s="54"/>
      <c r="O5" s="54"/>
    </row>
    <row r="6" spans="2:15" ht="16.5">
      <c r="B6" s="11"/>
      <c r="C6" t="s">
        <v>98</v>
      </c>
      <c r="D6" s="6">
        <v>5.5244673195326444E-2</v>
      </c>
      <c r="M6" s="54"/>
      <c r="N6" s="54"/>
      <c r="O6" s="54"/>
    </row>
    <row r="7" spans="2:15" ht="16.5">
      <c r="B7" s="11"/>
      <c r="C7" t="s">
        <v>99</v>
      </c>
      <c r="D7" s="6">
        <v>3.838313423712103E-3</v>
      </c>
      <c r="M7" s="54"/>
      <c r="N7" s="54"/>
      <c r="O7" s="54"/>
    </row>
    <row r="8" spans="2:15" ht="16.5">
      <c r="B8" s="8">
        <v>2012</v>
      </c>
      <c r="C8" t="s">
        <v>100</v>
      </c>
      <c r="D8" s="6">
        <v>-5.1615795613392024E-2</v>
      </c>
      <c r="M8" s="54"/>
      <c r="N8" s="54"/>
      <c r="O8" s="54"/>
    </row>
    <row r="9" spans="2:15" ht="16.5">
      <c r="B9" s="8"/>
      <c r="C9" t="s">
        <v>101</v>
      </c>
      <c r="D9" s="6">
        <v>-0.11027197219712226</v>
      </c>
      <c r="M9" s="54"/>
      <c r="N9" s="54"/>
      <c r="O9" s="54"/>
    </row>
    <row r="10" spans="2:15" ht="16.5">
      <c r="B10" s="8"/>
      <c r="C10" t="s">
        <v>102</v>
      </c>
      <c r="D10" s="6">
        <v>4.4070816104929023E-2</v>
      </c>
      <c r="M10" s="54"/>
      <c r="N10" s="54"/>
      <c r="O10" s="54"/>
    </row>
    <row r="11" spans="2:15" ht="16.5">
      <c r="B11" s="8"/>
      <c r="C11" t="s">
        <v>103</v>
      </c>
      <c r="D11" s="6">
        <v>0.22654710583538229</v>
      </c>
      <c r="M11" s="54"/>
      <c r="N11" s="54"/>
      <c r="O11" s="54"/>
    </row>
    <row r="12" spans="2:15" ht="16.5">
      <c r="B12" s="8">
        <v>2013</v>
      </c>
      <c r="C12" t="s">
        <v>104</v>
      </c>
      <c r="D12" s="6">
        <v>0.20355352083735689</v>
      </c>
      <c r="M12" s="54"/>
      <c r="N12" s="54"/>
      <c r="O12" s="54"/>
    </row>
    <row r="13" spans="2:15" ht="16.5">
      <c r="B13" s="8"/>
      <c r="C13" t="s">
        <v>105</v>
      </c>
      <c r="D13" s="6">
        <v>0.26862032415126946</v>
      </c>
      <c r="M13" s="54"/>
      <c r="N13" s="54"/>
      <c r="O13" s="54"/>
    </row>
    <row r="14" spans="2:15" ht="16.5">
      <c r="B14" s="8"/>
      <c r="C14" t="s">
        <v>106</v>
      </c>
      <c r="D14" s="6">
        <v>0.17819775215862843</v>
      </c>
    </row>
    <row r="15" spans="2:15" ht="16.5">
      <c r="B15" s="8"/>
      <c r="C15" t="s">
        <v>107</v>
      </c>
      <c r="D15" s="6">
        <v>1.6421429758467943E-2</v>
      </c>
    </row>
    <row r="16" spans="2:15" ht="16.5">
      <c r="B16" s="8">
        <v>2014</v>
      </c>
      <c r="C16" t="s">
        <v>108</v>
      </c>
      <c r="D16" s="6">
        <v>5.6236745659155041E-3</v>
      </c>
    </row>
  </sheetData>
  <mergeCells count="1">
    <mergeCell ref="M3:O13"/>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B1:O20"/>
  <sheetViews>
    <sheetView workbookViewId="0">
      <selection activeCell="E18" sqref="E18"/>
    </sheetView>
  </sheetViews>
  <sheetFormatPr baseColWidth="10" defaultRowHeight="15"/>
  <sheetData>
    <row r="1" spans="2:15">
      <c r="B1" t="s">
        <v>11</v>
      </c>
    </row>
    <row r="2" spans="2:15">
      <c r="B2" t="s">
        <v>211</v>
      </c>
    </row>
    <row r="4" spans="2:15" ht="15.75">
      <c r="B4" s="1">
        <v>2010</v>
      </c>
      <c r="C4" t="s">
        <v>92</v>
      </c>
      <c r="D4" s="4">
        <v>65974551</v>
      </c>
      <c r="M4" s="53" t="s">
        <v>207</v>
      </c>
      <c r="N4" s="53"/>
      <c r="O4" s="53"/>
    </row>
    <row r="5" spans="2:15" ht="15.75">
      <c r="B5" s="1">
        <v>2010</v>
      </c>
      <c r="C5" t="s">
        <v>93</v>
      </c>
      <c r="D5" s="4">
        <v>86675777</v>
      </c>
      <c r="M5" s="53"/>
      <c r="N5" s="53"/>
      <c r="O5" s="53"/>
    </row>
    <row r="6" spans="2:15" ht="15" customHeight="1">
      <c r="B6" s="1">
        <v>2010</v>
      </c>
      <c r="C6" t="s">
        <v>94</v>
      </c>
      <c r="D6" s="4">
        <v>85703565</v>
      </c>
      <c r="M6" s="53"/>
      <c r="N6" s="53"/>
      <c r="O6" s="53"/>
    </row>
    <row r="7" spans="2:15" ht="15.75">
      <c r="B7" s="1">
        <v>2010</v>
      </c>
      <c r="C7" t="s">
        <v>95</v>
      </c>
      <c r="D7" s="4">
        <v>97018360</v>
      </c>
      <c r="M7" s="53"/>
      <c r="N7" s="53"/>
      <c r="O7" s="53"/>
    </row>
    <row r="8" spans="2:15" ht="15.75">
      <c r="B8" s="1">
        <v>2011</v>
      </c>
      <c r="C8" t="s">
        <v>96</v>
      </c>
      <c r="D8" s="4">
        <v>88377857</v>
      </c>
      <c r="E8" s="7">
        <v>0.33957496732338499</v>
      </c>
      <c r="M8" s="53"/>
      <c r="N8" s="53"/>
      <c r="O8" s="53"/>
    </row>
    <row r="9" spans="2:15" ht="15.75">
      <c r="B9" s="1"/>
      <c r="C9" t="s">
        <v>97</v>
      </c>
      <c r="D9" s="4">
        <v>94604742</v>
      </c>
      <c r="E9" s="7">
        <v>9.1478441548900058E-2</v>
      </c>
      <c r="M9" s="53"/>
      <c r="N9" s="53"/>
      <c r="O9" s="53"/>
    </row>
    <row r="10" spans="2:15" ht="15.75">
      <c r="B10" s="1"/>
      <c r="C10" t="s">
        <v>98</v>
      </c>
      <c r="D10" s="4">
        <v>117192356</v>
      </c>
      <c r="E10" s="7">
        <v>0.36741518278732044</v>
      </c>
      <c r="M10" s="53"/>
      <c r="N10" s="53"/>
      <c r="O10" s="53"/>
    </row>
    <row r="11" spans="2:15" ht="15.75">
      <c r="B11" s="1"/>
      <c r="C11" t="s">
        <v>99</v>
      </c>
      <c r="D11" s="4">
        <v>123550450</v>
      </c>
      <c r="E11" s="7">
        <v>0.27347493814572821</v>
      </c>
      <c r="M11" s="53"/>
      <c r="N11" s="53"/>
      <c r="O11" s="53"/>
    </row>
    <row r="12" spans="2:15" ht="15.75">
      <c r="B12" s="3">
        <v>2012</v>
      </c>
      <c r="C12" t="s">
        <v>100</v>
      </c>
      <c r="D12" s="4">
        <v>102880332</v>
      </c>
      <c r="E12" s="7">
        <v>0.16409625094213354</v>
      </c>
      <c r="M12" s="53"/>
      <c r="N12" s="53"/>
      <c r="O12" s="53"/>
    </row>
    <row r="13" spans="2:15" ht="15.75">
      <c r="B13" s="3"/>
      <c r="C13" t="s">
        <v>101</v>
      </c>
      <c r="D13" s="4">
        <v>98401428</v>
      </c>
      <c r="E13" s="7">
        <v>4.0132089784674863E-2</v>
      </c>
      <c r="M13" s="53"/>
      <c r="N13" s="53"/>
      <c r="O13" s="53"/>
    </row>
    <row r="14" spans="2:15" ht="15.75">
      <c r="B14" s="3"/>
      <c r="C14" t="s">
        <v>102</v>
      </c>
      <c r="D14" s="4">
        <v>114382025</v>
      </c>
      <c r="E14" s="7">
        <v>-2.3980497499342057E-2</v>
      </c>
      <c r="M14" s="53"/>
      <c r="N14" s="53"/>
      <c r="O14" s="53"/>
    </row>
    <row r="15" spans="2:15" ht="15.75">
      <c r="B15" s="3"/>
      <c r="C15" t="s">
        <v>103</v>
      </c>
      <c r="D15" s="4">
        <v>107673700</v>
      </c>
      <c r="E15" s="7">
        <v>-0.12850418594185609</v>
      </c>
      <c r="M15" s="53"/>
      <c r="N15" s="53"/>
      <c r="O15" s="53"/>
    </row>
    <row r="16" spans="2:15" ht="15.75">
      <c r="B16" s="3">
        <v>2013</v>
      </c>
      <c r="C16" t="s">
        <v>104</v>
      </c>
      <c r="D16" s="4">
        <v>91935130</v>
      </c>
      <c r="E16" s="7">
        <v>-0.10638770100391981</v>
      </c>
      <c r="M16" s="53"/>
      <c r="N16" s="53"/>
      <c r="O16" s="53"/>
    </row>
    <row r="17" spans="2:5" ht="15.75">
      <c r="B17" s="3"/>
      <c r="C17" t="s">
        <v>105</v>
      </c>
      <c r="D17" s="4">
        <v>108012286</v>
      </c>
      <c r="E17" s="7">
        <v>9.7669903733510921E-2</v>
      </c>
    </row>
    <row r="18" spans="2:5" ht="15.75">
      <c r="B18" s="3"/>
      <c r="C18" t="s">
        <v>106</v>
      </c>
      <c r="D18" s="4">
        <v>160911371</v>
      </c>
      <c r="E18" s="7">
        <v>0.40678896880869164</v>
      </c>
    </row>
    <row r="19" spans="2:5" ht="15.75">
      <c r="B19" s="3"/>
      <c r="C19" t="s">
        <v>107</v>
      </c>
      <c r="D19" s="4">
        <v>172951119</v>
      </c>
      <c r="E19" s="7">
        <v>0.6062522138646671</v>
      </c>
    </row>
    <row r="20" spans="2:5" ht="15.75">
      <c r="B20" s="3">
        <v>2014</v>
      </c>
      <c r="C20" t="s">
        <v>108</v>
      </c>
      <c r="D20" s="4">
        <v>157078169</v>
      </c>
      <c r="E20" s="7">
        <v>0.70857613406322484</v>
      </c>
    </row>
  </sheetData>
  <mergeCells count="1">
    <mergeCell ref="M4:O16"/>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B2:O21"/>
  <sheetViews>
    <sheetView workbookViewId="0">
      <selection activeCell="D19" sqref="D19"/>
    </sheetView>
  </sheetViews>
  <sheetFormatPr baseColWidth="10" defaultRowHeight="15"/>
  <sheetData>
    <row r="2" spans="2:15">
      <c r="B2" t="s">
        <v>12</v>
      </c>
    </row>
    <row r="5" spans="2:15" ht="15.75">
      <c r="B5" s="1">
        <v>2010</v>
      </c>
      <c r="C5" t="s">
        <v>92</v>
      </c>
    </row>
    <row r="6" spans="2:15" ht="15.75">
      <c r="B6" s="1">
        <v>2010</v>
      </c>
      <c r="C6" t="s">
        <v>93</v>
      </c>
    </row>
    <row r="7" spans="2:15" ht="15.75">
      <c r="B7" s="1">
        <v>2010</v>
      </c>
      <c r="C7" t="s">
        <v>94</v>
      </c>
      <c r="M7" s="54" t="s">
        <v>208</v>
      </c>
      <c r="N7" s="54"/>
      <c r="O7" s="54"/>
    </row>
    <row r="8" spans="2:15" ht="15.75">
      <c r="B8" s="1">
        <v>2010</v>
      </c>
      <c r="C8" t="s">
        <v>95</v>
      </c>
      <c r="M8" s="54"/>
      <c r="N8" s="54"/>
      <c r="O8" s="54"/>
    </row>
    <row r="9" spans="2:15" ht="15.75">
      <c r="B9" s="1">
        <v>2011</v>
      </c>
      <c r="C9" t="s">
        <v>96</v>
      </c>
      <c r="D9" s="7">
        <v>0.33957496732338499</v>
      </c>
      <c r="M9" s="54"/>
      <c r="N9" s="54"/>
      <c r="O9" s="54"/>
    </row>
    <row r="10" spans="2:15" ht="15.75">
      <c r="B10" s="1"/>
      <c r="C10" t="s">
        <v>97</v>
      </c>
      <c r="D10" s="7">
        <v>9.1478441548900058E-2</v>
      </c>
      <c r="M10" s="54"/>
      <c r="N10" s="54"/>
      <c r="O10" s="54"/>
    </row>
    <row r="11" spans="2:15" ht="15.75">
      <c r="B11" s="1"/>
      <c r="C11" t="s">
        <v>98</v>
      </c>
      <c r="D11" s="7">
        <v>0.36741518278732044</v>
      </c>
      <c r="M11" s="54"/>
      <c r="N11" s="54"/>
      <c r="O11" s="54"/>
    </row>
    <row r="12" spans="2:15" ht="15.75">
      <c r="B12" s="1"/>
      <c r="C12" t="s">
        <v>99</v>
      </c>
      <c r="D12" s="7">
        <v>0.27347493814572821</v>
      </c>
      <c r="M12" s="54"/>
      <c r="N12" s="54"/>
      <c r="O12" s="54"/>
    </row>
    <row r="13" spans="2:15" ht="15.75">
      <c r="B13" s="3">
        <v>2012</v>
      </c>
      <c r="C13" t="s">
        <v>100</v>
      </c>
      <c r="D13" s="7">
        <v>0.16409625094213354</v>
      </c>
      <c r="M13" s="54"/>
      <c r="N13" s="54"/>
      <c r="O13" s="54"/>
    </row>
    <row r="14" spans="2:15" ht="15.75">
      <c r="B14" s="3"/>
      <c r="C14" t="s">
        <v>101</v>
      </c>
      <c r="D14" s="7">
        <v>4.0132089784674863E-2</v>
      </c>
      <c r="M14" s="54"/>
      <c r="N14" s="54"/>
      <c r="O14" s="54"/>
    </row>
    <row r="15" spans="2:15" ht="15.75">
      <c r="B15" s="3"/>
      <c r="C15" t="s">
        <v>102</v>
      </c>
      <c r="D15" s="7">
        <v>-2.3980497499342057E-2</v>
      </c>
      <c r="M15" s="54"/>
      <c r="N15" s="54"/>
      <c r="O15" s="54"/>
    </row>
    <row r="16" spans="2:15" ht="15.75">
      <c r="B16" s="3"/>
      <c r="C16" t="s">
        <v>103</v>
      </c>
      <c r="D16" s="7">
        <v>-0.12850418594185609</v>
      </c>
      <c r="M16" s="54"/>
      <c r="N16" s="54"/>
      <c r="O16" s="54"/>
    </row>
    <row r="17" spans="2:15" ht="15.75">
      <c r="B17" s="3">
        <v>2013</v>
      </c>
      <c r="C17" t="s">
        <v>104</v>
      </c>
      <c r="D17" s="7">
        <v>-0.10638770100391981</v>
      </c>
      <c r="M17" s="54"/>
      <c r="N17" s="54"/>
      <c r="O17" s="54"/>
    </row>
    <row r="18" spans="2:15" ht="15.75">
      <c r="B18" s="3"/>
      <c r="C18" t="s">
        <v>105</v>
      </c>
      <c r="D18" s="7">
        <v>9.7669903733510921E-2</v>
      </c>
      <c r="M18" s="54"/>
      <c r="N18" s="54"/>
      <c r="O18" s="54"/>
    </row>
    <row r="19" spans="2:15" ht="15.75">
      <c r="B19" s="3"/>
      <c r="C19" t="s">
        <v>106</v>
      </c>
      <c r="D19" s="7">
        <v>0.40678896880869164</v>
      </c>
      <c r="M19" s="54"/>
      <c r="N19" s="54"/>
      <c r="O19" s="54"/>
    </row>
    <row r="20" spans="2:15" ht="15.75">
      <c r="B20" s="3"/>
      <c r="C20" t="s">
        <v>107</v>
      </c>
      <c r="D20" s="7">
        <v>0.6062522138646671</v>
      </c>
    </row>
    <row r="21" spans="2:15" ht="15.75">
      <c r="B21" s="3">
        <v>2014</v>
      </c>
      <c r="C21" t="s">
        <v>108</v>
      </c>
      <c r="D21" s="7">
        <v>0.70857613406322484</v>
      </c>
    </row>
  </sheetData>
  <mergeCells count="1">
    <mergeCell ref="M7:O19"/>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B3:O19"/>
  <sheetViews>
    <sheetView workbookViewId="0">
      <selection activeCell="C7" sqref="C7:D19"/>
    </sheetView>
  </sheetViews>
  <sheetFormatPr baseColWidth="10" defaultRowHeight="15"/>
  <sheetData>
    <row r="3" spans="2:15">
      <c r="M3" s="54" t="s">
        <v>209</v>
      </c>
      <c r="N3" s="54"/>
      <c r="O3" s="54"/>
    </row>
    <row r="4" spans="2:15" ht="16.5" customHeight="1">
      <c r="B4" s="8">
        <v>2010</v>
      </c>
      <c r="C4" t="s">
        <v>93</v>
      </c>
      <c r="D4" s="4">
        <v>197515335</v>
      </c>
      <c r="M4" s="54"/>
      <c r="N4" s="54"/>
      <c r="O4" s="54"/>
    </row>
    <row r="5" spans="2:15" ht="16.5">
      <c r="B5" s="8">
        <v>2010</v>
      </c>
      <c r="C5" t="s">
        <v>94</v>
      </c>
      <c r="D5" s="4">
        <v>212569646</v>
      </c>
      <c r="M5" s="54"/>
      <c r="N5" s="54"/>
      <c r="O5" s="54"/>
    </row>
    <row r="6" spans="2:15" ht="16.5">
      <c r="B6" s="8">
        <v>2010</v>
      </c>
      <c r="C6" t="s">
        <v>95</v>
      </c>
      <c r="D6" s="4">
        <v>228955151</v>
      </c>
      <c r="M6" s="54"/>
      <c r="N6" s="54"/>
      <c r="O6" s="54"/>
    </row>
    <row r="7" spans="2:15" ht="16.5">
      <c r="B7" s="11">
        <v>2011</v>
      </c>
      <c r="C7" t="s">
        <v>96</v>
      </c>
      <c r="D7" s="4">
        <v>251826240</v>
      </c>
      <c r="E7" s="6">
        <v>0.27497057380380108</v>
      </c>
      <c r="M7" s="54"/>
      <c r="N7" s="54"/>
      <c r="O7" s="54"/>
    </row>
    <row r="8" spans="2:15" ht="16.5">
      <c r="B8" s="11"/>
      <c r="C8" t="s">
        <v>97</v>
      </c>
      <c r="D8" s="4">
        <v>283729974</v>
      </c>
      <c r="E8" s="6">
        <v>0.33476241476170121</v>
      </c>
      <c r="M8" s="54"/>
      <c r="N8" s="54"/>
      <c r="O8" s="54"/>
    </row>
    <row r="9" spans="2:15" ht="16.5">
      <c r="B9" s="11"/>
      <c r="C9" t="s">
        <v>98</v>
      </c>
      <c r="D9" s="4">
        <v>276070341</v>
      </c>
      <c r="E9" s="6">
        <v>0.20578348988531814</v>
      </c>
      <c r="M9" s="54"/>
      <c r="N9" s="54"/>
      <c r="O9" s="54"/>
    </row>
    <row r="10" spans="2:15" ht="16.5">
      <c r="B10" s="11"/>
      <c r="C10" t="s">
        <v>99</v>
      </c>
      <c r="D10" s="4">
        <v>263238098</v>
      </c>
      <c r="E10" s="6">
        <v>4.5316397528708752E-2</v>
      </c>
      <c r="M10" s="54"/>
      <c r="N10" s="54"/>
      <c r="O10" s="54"/>
    </row>
    <row r="11" spans="2:15" ht="16.5">
      <c r="B11" s="8">
        <v>2012</v>
      </c>
      <c r="C11" t="s">
        <v>100</v>
      </c>
      <c r="D11" s="4">
        <v>247248011</v>
      </c>
      <c r="E11" s="6">
        <v>-1.8180111016230849E-2</v>
      </c>
      <c r="M11" s="54"/>
      <c r="N11" s="54"/>
      <c r="O11" s="54"/>
    </row>
    <row r="12" spans="2:15" ht="16.5">
      <c r="B12" s="8"/>
      <c r="C12" t="s">
        <v>101</v>
      </c>
      <c r="D12" s="4">
        <v>303070762</v>
      </c>
      <c r="E12" s="6">
        <v>6.8166178311495518E-2</v>
      </c>
      <c r="M12" s="54"/>
      <c r="N12" s="54"/>
      <c r="O12" s="54"/>
    </row>
    <row r="13" spans="2:15" ht="16.5">
      <c r="B13" s="8"/>
      <c r="C13" t="s">
        <v>102</v>
      </c>
      <c r="D13" s="4">
        <v>251005056</v>
      </c>
      <c r="E13" s="6">
        <v>-9.0793110586261827E-2</v>
      </c>
      <c r="M13" s="54"/>
      <c r="N13" s="54"/>
      <c r="O13" s="54"/>
    </row>
    <row r="14" spans="2:15" ht="16.5">
      <c r="B14" s="8"/>
      <c r="C14" t="s">
        <v>103</v>
      </c>
      <c r="D14" s="4">
        <v>223745124</v>
      </c>
      <c r="E14" s="6">
        <v>-0.15002757693531121</v>
      </c>
      <c r="M14" s="54"/>
      <c r="N14" s="54"/>
      <c r="O14" s="54"/>
    </row>
    <row r="15" spans="2:15" ht="16.5">
      <c r="B15" s="8">
        <v>2013</v>
      </c>
      <c r="C15" t="s">
        <v>104</v>
      </c>
      <c r="D15" s="4">
        <v>228367671</v>
      </c>
      <c r="E15" s="6">
        <v>-7.6361948974384308E-2</v>
      </c>
    </row>
    <row r="16" spans="2:15" ht="16.5">
      <c r="B16" s="8"/>
      <c r="C16" t="s">
        <v>105</v>
      </c>
      <c r="D16" s="4">
        <v>359369396</v>
      </c>
      <c r="E16" s="6">
        <v>0.18576069043572074</v>
      </c>
    </row>
    <row r="17" spans="2:5" ht="16.5">
      <c r="B17" s="8"/>
      <c r="C17" t="s">
        <v>106</v>
      </c>
      <c r="D17" s="4">
        <v>353958568</v>
      </c>
      <c r="E17" s="6">
        <v>0.4101650924513649</v>
      </c>
    </row>
    <row r="18" spans="2:5" ht="16.5">
      <c r="B18" s="8"/>
      <c r="C18" t="s">
        <v>107</v>
      </c>
      <c r="D18" s="4">
        <v>379426830</v>
      </c>
      <c r="E18" s="6">
        <v>0.69579932387710941</v>
      </c>
    </row>
    <row r="19" spans="2:5" ht="16.5">
      <c r="B19" s="13">
        <v>2014</v>
      </c>
      <c r="C19" t="s">
        <v>108</v>
      </c>
      <c r="D19" s="4">
        <v>422043281</v>
      </c>
      <c r="E19" s="6">
        <v>0.84808681172739209</v>
      </c>
    </row>
  </sheetData>
  <mergeCells count="1">
    <mergeCell ref="M3: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O20"/>
  <sheetViews>
    <sheetView workbookViewId="0">
      <selection activeCell="C15" sqref="C15"/>
    </sheetView>
  </sheetViews>
  <sheetFormatPr baseColWidth="10" defaultRowHeight="15"/>
  <cols>
    <col min="4" max="4" width="12.7109375" bestFit="1" customWidth="1"/>
    <col min="5" max="5" width="13.5703125" customWidth="1"/>
  </cols>
  <sheetData>
    <row r="2" spans="2:15">
      <c r="B2" t="s">
        <v>14</v>
      </c>
    </row>
    <row r="3" spans="2:15">
      <c r="B3" t="s">
        <v>211</v>
      </c>
    </row>
    <row r="4" spans="2:15" ht="16.5">
      <c r="B4" s="8">
        <v>2010</v>
      </c>
      <c r="C4" s="45" t="s">
        <v>92</v>
      </c>
      <c r="D4" s="45">
        <v>3057092795</v>
      </c>
    </row>
    <row r="5" spans="2:15" ht="15" customHeight="1">
      <c r="B5" s="8"/>
      <c r="C5" s="45" t="s">
        <v>93</v>
      </c>
      <c r="D5" s="45">
        <v>3469675300</v>
      </c>
      <c r="M5" s="54" t="s">
        <v>193</v>
      </c>
      <c r="N5" s="54"/>
      <c r="O5" s="54"/>
    </row>
    <row r="6" spans="2:15" ht="16.5">
      <c r="B6" s="8"/>
      <c r="C6" s="45" t="s">
        <v>94</v>
      </c>
      <c r="D6" s="45">
        <v>3562913788</v>
      </c>
      <c r="M6" s="54"/>
      <c r="N6" s="54"/>
      <c r="O6" s="54"/>
    </row>
    <row r="7" spans="2:15" ht="16.5">
      <c r="B7" s="8"/>
      <c r="C7" s="45" t="s">
        <v>95</v>
      </c>
      <c r="D7" s="45">
        <v>3747712368</v>
      </c>
      <c r="M7" s="54"/>
      <c r="N7" s="54"/>
      <c r="O7" s="54"/>
    </row>
    <row r="8" spans="2:15" ht="16.5">
      <c r="B8" s="11">
        <v>2011</v>
      </c>
      <c r="C8" s="45" t="s">
        <v>96</v>
      </c>
      <c r="D8" s="45">
        <v>3854697135</v>
      </c>
      <c r="E8" s="6"/>
      <c r="M8" s="54"/>
      <c r="N8" s="54"/>
      <c r="O8" s="54"/>
    </row>
    <row r="9" spans="2:15" ht="16.5">
      <c r="B9" s="11"/>
      <c r="C9" s="45" t="s">
        <v>97</v>
      </c>
      <c r="D9" s="45">
        <v>4394285465</v>
      </c>
      <c r="E9" s="6"/>
      <c r="M9" s="54"/>
      <c r="N9" s="54"/>
      <c r="O9" s="54"/>
    </row>
    <row r="10" spans="2:15" ht="16.5">
      <c r="B10" s="11"/>
      <c r="C10" s="45" t="s">
        <v>98</v>
      </c>
      <c r="D10" s="45">
        <v>4250294594</v>
      </c>
      <c r="E10" s="6"/>
      <c r="M10" s="54"/>
      <c r="N10" s="54"/>
      <c r="O10" s="54"/>
    </row>
    <row r="11" spans="2:15" ht="16.5">
      <c r="B11" s="11"/>
      <c r="C11" s="45" t="s">
        <v>99</v>
      </c>
      <c r="D11" s="45">
        <v>4113617964</v>
      </c>
      <c r="E11" s="6"/>
      <c r="M11" s="54"/>
      <c r="N11" s="54"/>
      <c r="O11" s="54"/>
    </row>
    <row r="12" spans="2:15" ht="16.5">
      <c r="B12" s="8">
        <v>2012</v>
      </c>
      <c r="C12" s="45" t="s">
        <v>100</v>
      </c>
      <c r="D12" s="45">
        <v>4127454909</v>
      </c>
      <c r="E12" s="6"/>
      <c r="M12" s="54"/>
      <c r="N12" s="54"/>
      <c r="O12" s="54"/>
    </row>
    <row r="13" spans="2:15" ht="16.5">
      <c r="B13" s="8"/>
      <c r="C13" s="45" t="s">
        <v>101</v>
      </c>
      <c r="D13" s="45">
        <v>4347332199</v>
      </c>
      <c r="E13" s="6"/>
      <c r="M13" s="54"/>
      <c r="N13" s="54"/>
      <c r="O13" s="54"/>
    </row>
    <row r="14" spans="2:15" ht="16.5">
      <c r="B14" s="8"/>
      <c r="C14" s="45" t="s">
        <v>102</v>
      </c>
      <c r="D14" s="45">
        <v>4146753495</v>
      </c>
      <c r="E14" s="6"/>
      <c r="M14" s="54"/>
      <c r="N14" s="54"/>
      <c r="O14" s="54"/>
    </row>
    <row r="15" spans="2:15" ht="16.5">
      <c r="B15" s="8"/>
      <c r="C15" s="45" t="s">
        <v>103</v>
      </c>
      <c r="D15" s="45">
        <v>4372402548</v>
      </c>
      <c r="E15" s="6"/>
      <c r="M15" s="54"/>
      <c r="N15" s="54"/>
      <c r="O15" s="54"/>
    </row>
    <row r="16" spans="2:15" ht="16.5">
      <c r="B16" s="8">
        <v>2013</v>
      </c>
      <c r="C16" s="45" t="s">
        <v>104</v>
      </c>
      <c r="D16" s="45">
        <v>4148760077</v>
      </c>
      <c r="E16" s="6"/>
    </row>
    <row r="17" spans="2:5" ht="16.5">
      <c r="B17" s="8"/>
      <c r="C17" s="45" t="s">
        <v>105</v>
      </c>
      <c r="D17" s="45">
        <v>4588816646</v>
      </c>
      <c r="E17" s="6"/>
    </row>
    <row r="18" spans="2:5" ht="16.5">
      <c r="B18" s="8"/>
      <c r="C18" s="45" t="s">
        <v>106</v>
      </c>
      <c r="D18" s="45">
        <v>4393189725</v>
      </c>
      <c r="E18" s="6"/>
    </row>
    <row r="19" spans="2:5" ht="16.5">
      <c r="B19" s="8"/>
      <c r="C19" s="45" t="s">
        <v>107</v>
      </c>
      <c r="D19" s="45">
        <v>4384212483</v>
      </c>
      <c r="E19" s="6"/>
    </row>
    <row r="20" spans="2:5" ht="16.5">
      <c r="B20" s="8">
        <v>2014</v>
      </c>
      <c r="C20" s="45" t="s">
        <v>108</v>
      </c>
      <c r="D20" s="45">
        <v>4376926898</v>
      </c>
      <c r="E20" s="6"/>
    </row>
  </sheetData>
  <mergeCells count="1">
    <mergeCell ref="M5:O15"/>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B2:O15"/>
  <sheetViews>
    <sheetView workbookViewId="0">
      <selection activeCell="C3" sqref="C3:D15"/>
    </sheetView>
  </sheetViews>
  <sheetFormatPr baseColWidth="10" defaultRowHeight="15"/>
  <sheetData>
    <row r="2" spans="2:15">
      <c r="M2" s="54" t="s">
        <v>210</v>
      </c>
      <c r="N2" s="54"/>
      <c r="O2" s="54"/>
    </row>
    <row r="3" spans="2:15" ht="16.5" customHeight="1">
      <c r="B3" s="11">
        <v>2011</v>
      </c>
      <c r="C3" t="s">
        <v>96</v>
      </c>
      <c r="D3" s="6">
        <v>0.27497057380380108</v>
      </c>
      <c r="M3" s="54"/>
      <c r="N3" s="54"/>
      <c r="O3" s="54"/>
    </row>
    <row r="4" spans="2:15" ht="16.5">
      <c r="B4" s="11"/>
      <c r="C4" t="s">
        <v>97</v>
      </c>
      <c r="D4" s="6">
        <v>0.33476241476170121</v>
      </c>
      <c r="M4" s="54"/>
      <c r="N4" s="54"/>
      <c r="O4" s="54"/>
    </row>
    <row r="5" spans="2:15" ht="16.5">
      <c r="B5" s="11"/>
      <c r="C5" t="s">
        <v>98</v>
      </c>
      <c r="D5" s="6">
        <v>0.20578348988531814</v>
      </c>
      <c r="M5" s="54"/>
      <c r="N5" s="54"/>
      <c r="O5" s="54"/>
    </row>
    <row r="6" spans="2:15" ht="16.5">
      <c r="B6" s="11"/>
      <c r="C6" t="s">
        <v>99</v>
      </c>
      <c r="D6" s="6">
        <v>4.5316397528708752E-2</v>
      </c>
      <c r="M6" s="54"/>
      <c r="N6" s="54"/>
      <c r="O6" s="54"/>
    </row>
    <row r="7" spans="2:15" ht="16.5">
      <c r="B7" s="8">
        <v>2012</v>
      </c>
      <c r="C7" t="s">
        <v>100</v>
      </c>
      <c r="D7" s="6">
        <v>-1.8180111016230849E-2</v>
      </c>
      <c r="M7" s="54"/>
      <c r="N7" s="54"/>
      <c r="O7" s="54"/>
    </row>
    <row r="8" spans="2:15" ht="16.5">
      <c r="B8" s="8"/>
      <c r="C8" t="s">
        <v>101</v>
      </c>
      <c r="D8" s="6">
        <v>6.8166178311495518E-2</v>
      </c>
      <c r="M8" s="54"/>
      <c r="N8" s="54"/>
      <c r="O8" s="54"/>
    </row>
    <row r="9" spans="2:15" ht="16.5">
      <c r="B9" s="8"/>
      <c r="C9" t="s">
        <v>102</v>
      </c>
      <c r="D9" s="6">
        <v>-9.0793110586261827E-2</v>
      </c>
      <c r="M9" s="54"/>
      <c r="N9" s="54"/>
      <c r="O9" s="54"/>
    </row>
    <row r="10" spans="2:15" ht="16.5">
      <c r="B10" s="8"/>
      <c r="C10" t="s">
        <v>103</v>
      </c>
      <c r="D10" s="6">
        <v>-0.15002757693531121</v>
      </c>
      <c r="M10" s="54"/>
      <c r="N10" s="54"/>
      <c r="O10" s="54"/>
    </row>
    <row r="11" spans="2:15" ht="16.5">
      <c r="B11" s="8">
        <v>2013</v>
      </c>
      <c r="C11" t="s">
        <v>104</v>
      </c>
      <c r="D11" s="6">
        <v>-7.6361948974384308E-2</v>
      </c>
      <c r="M11" s="54"/>
      <c r="N11" s="54"/>
      <c r="O11" s="54"/>
    </row>
    <row r="12" spans="2:15" ht="16.5">
      <c r="B12" s="8"/>
      <c r="C12" t="s">
        <v>105</v>
      </c>
      <c r="D12" s="6">
        <v>0.18576069043572074</v>
      </c>
      <c r="M12" s="54"/>
      <c r="N12" s="54"/>
      <c r="O12" s="54"/>
    </row>
    <row r="13" spans="2:15" ht="16.5">
      <c r="B13" s="8"/>
      <c r="C13" t="s">
        <v>106</v>
      </c>
      <c r="D13" s="6">
        <v>0.4101650924513649</v>
      </c>
      <c r="M13" s="54"/>
      <c r="N13" s="54"/>
      <c r="O13" s="54"/>
    </row>
    <row r="14" spans="2:15" ht="16.5">
      <c r="B14" s="8"/>
      <c r="C14" t="s">
        <v>107</v>
      </c>
      <c r="D14" s="6">
        <v>0.69579932387710941</v>
      </c>
      <c r="M14" s="54"/>
      <c r="N14" s="54"/>
      <c r="O14" s="54"/>
    </row>
    <row r="15" spans="2:15" ht="16.5">
      <c r="B15" s="8">
        <v>2014</v>
      </c>
      <c r="C15" t="s">
        <v>108</v>
      </c>
      <c r="D15" s="6">
        <v>0.84808681172739209</v>
      </c>
    </row>
  </sheetData>
  <mergeCells count="1">
    <mergeCell ref="M2:O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2:O20"/>
  <sheetViews>
    <sheetView workbookViewId="0">
      <selection activeCell="B2" sqref="B2:B3"/>
    </sheetView>
  </sheetViews>
  <sheetFormatPr baseColWidth="10" defaultRowHeight="15"/>
  <sheetData>
    <row r="2" spans="2:15">
      <c r="B2" t="s">
        <v>15</v>
      </c>
    </row>
    <row r="3" spans="2:15">
      <c r="B3" t="s">
        <v>24</v>
      </c>
    </row>
    <row r="4" spans="2:15" ht="16.5">
      <c r="B4" s="8">
        <v>2010</v>
      </c>
      <c r="C4" t="s">
        <v>92</v>
      </c>
    </row>
    <row r="5" spans="2:15" ht="16.5">
      <c r="B5" s="8"/>
      <c r="C5" t="s">
        <v>93</v>
      </c>
      <c r="M5" s="54" t="s">
        <v>194</v>
      </c>
      <c r="N5" s="54"/>
      <c r="O5" s="54"/>
    </row>
    <row r="6" spans="2:15" ht="16.5" customHeight="1">
      <c r="B6" s="8"/>
      <c r="C6" t="s">
        <v>94</v>
      </c>
      <c r="M6" s="54"/>
      <c r="N6" s="54"/>
      <c r="O6" s="54"/>
    </row>
    <row r="7" spans="2:15" ht="16.5">
      <c r="B7" s="8"/>
      <c r="C7" t="s">
        <v>95</v>
      </c>
      <c r="M7" s="54"/>
      <c r="N7" s="54"/>
      <c r="O7" s="54"/>
    </row>
    <row r="8" spans="2:15" ht="16.5">
      <c r="B8" s="11">
        <v>2011</v>
      </c>
      <c r="C8" t="s">
        <v>96</v>
      </c>
      <c r="D8" s="17">
        <f>+('Importaciones '!D8/'Importaciones '!D4-1)*100</f>
        <v>26.090288829456341</v>
      </c>
      <c r="M8" s="54"/>
      <c r="N8" s="54"/>
      <c r="O8" s="54"/>
    </row>
    <row r="9" spans="2:15" ht="16.5">
      <c r="B9" s="11"/>
      <c r="C9" t="s">
        <v>97</v>
      </c>
      <c r="D9" s="17">
        <f>+('Importaciones '!D9/'Importaciones '!D5-1)*100</f>
        <v>26.648319656885477</v>
      </c>
      <c r="M9" s="54"/>
      <c r="N9" s="54"/>
      <c r="O9" s="54"/>
    </row>
    <row r="10" spans="2:15" ht="16.5">
      <c r="B10" s="11"/>
      <c r="C10" t="s">
        <v>98</v>
      </c>
      <c r="D10" s="17">
        <f>+('Importaciones '!D10/'Importaciones '!D6-1)*100</f>
        <v>19.292658955575035</v>
      </c>
      <c r="M10" s="54"/>
      <c r="N10" s="54"/>
      <c r="O10" s="54"/>
    </row>
    <row r="11" spans="2:15" ht="16.5">
      <c r="B11" s="11"/>
      <c r="C11" t="s">
        <v>99</v>
      </c>
      <c r="D11" s="17">
        <f>+('Importaciones '!D11/'Importaciones '!D7-1)*100</f>
        <v>9.7634386012197751</v>
      </c>
      <c r="M11" s="54"/>
      <c r="N11" s="54"/>
      <c r="O11" s="54"/>
    </row>
    <row r="12" spans="2:15" ht="16.5">
      <c r="B12" s="8">
        <v>2012</v>
      </c>
      <c r="C12" t="s">
        <v>100</v>
      </c>
      <c r="D12" s="17">
        <f>+('Importaciones '!D12/'Importaciones '!D8-1)*100</f>
        <v>7.075984557214765</v>
      </c>
      <c r="M12" s="54"/>
      <c r="N12" s="54"/>
      <c r="O12" s="54"/>
    </row>
    <row r="13" spans="2:15" ht="16.5">
      <c r="B13" s="8"/>
      <c r="C13" t="s">
        <v>101</v>
      </c>
      <c r="D13" s="17">
        <f>+('Importaciones '!D13/'Importaciones '!D9-1)*100</f>
        <v>-1.0685074143220286</v>
      </c>
      <c r="M13" s="54"/>
      <c r="N13" s="54"/>
      <c r="O13" s="54"/>
    </row>
    <row r="14" spans="2:15" ht="16.5">
      <c r="B14" s="8"/>
      <c r="C14" t="s">
        <v>102</v>
      </c>
      <c r="D14" s="17">
        <f>+('Importaciones '!D14/'Importaciones '!D10-1)*100</f>
        <v>-2.4360922921946471</v>
      </c>
      <c r="M14" s="54"/>
      <c r="N14" s="54"/>
      <c r="O14" s="54"/>
    </row>
    <row r="15" spans="2:15" ht="16.5">
      <c r="B15" s="8"/>
      <c r="C15" t="s">
        <v>103</v>
      </c>
      <c r="D15" s="17">
        <f>+('Importaciones '!D15/'Importaciones '!D11-1)*100</f>
        <v>6.2909241029364571</v>
      </c>
      <c r="M15" s="54"/>
      <c r="N15" s="54"/>
      <c r="O15" s="54"/>
    </row>
    <row r="16" spans="2:15" ht="16.5">
      <c r="B16" s="8">
        <v>2013</v>
      </c>
      <c r="C16" t="s">
        <v>104</v>
      </c>
      <c r="D16" s="17">
        <f>+('Importaciones '!D16/'Importaciones '!D12-1)*100</f>
        <v>0.51618172626293202</v>
      </c>
      <c r="M16" s="54"/>
      <c r="N16" s="54"/>
      <c r="O16" s="54"/>
    </row>
    <row r="17" spans="2:4" ht="16.5">
      <c r="B17" s="8"/>
      <c r="C17" t="s">
        <v>105</v>
      </c>
      <c r="D17" s="17">
        <f>+('Importaciones '!D17/'Importaciones '!D13-1)*100</f>
        <v>5.554773271192559</v>
      </c>
    </row>
    <row r="18" spans="2:4" ht="16.5">
      <c r="B18" s="8"/>
      <c r="C18" t="s">
        <v>106</v>
      </c>
      <c r="D18" s="17">
        <f>+('Importaciones '!D18/'Importaciones '!D14-1)*100</f>
        <v>5.942871460701582</v>
      </c>
    </row>
    <row r="19" spans="2:4" ht="16.5">
      <c r="B19" s="8"/>
      <c r="C19" t="s">
        <v>107</v>
      </c>
      <c r="D19" s="17">
        <f>+('Importaciones '!D19/'Importaciones '!D15-1)*100</f>
        <v>0.27010173172188345</v>
      </c>
    </row>
    <row r="20" spans="2:4" ht="16.5">
      <c r="B20" s="8">
        <v>2014</v>
      </c>
      <c r="C20" t="s">
        <v>108</v>
      </c>
      <c r="D20" s="17">
        <f>+('Importaciones '!D20/'Importaciones '!D16-1)*100</f>
        <v>5.4996388502896787</v>
      </c>
    </row>
  </sheetData>
  <mergeCells count="1">
    <mergeCell ref="M5:O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2:Q33"/>
  <sheetViews>
    <sheetView workbookViewId="0">
      <selection activeCell="D37" sqref="D37"/>
    </sheetView>
  </sheetViews>
  <sheetFormatPr baseColWidth="10" defaultRowHeight="15"/>
  <cols>
    <col min="4" max="4" width="13.85546875" customWidth="1"/>
    <col min="5" max="5" width="15" customWidth="1"/>
    <col min="6" max="6" width="13.42578125" bestFit="1" customWidth="1"/>
    <col min="7" max="7" width="12.7109375" bestFit="1" customWidth="1"/>
  </cols>
  <sheetData>
    <row r="2" spans="2:17">
      <c r="B2" t="s">
        <v>22</v>
      </c>
    </row>
    <row r="3" spans="2:17">
      <c r="B3" t="s">
        <v>211</v>
      </c>
    </row>
    <row r="4" spans="2:17">
      <c r="D4" t="s">
        <v>19</v>
      </c>
      <c r="E4" t="s">
        <v>20</v>
      </c>
      <c r="F4" t="s">
        <v>21</v>
      </c>
      <c r="O4" s="54" t="s">
        <v>212</v>
      </c>
      <c r="P4" s="54"/>
      <c r="Q4" s="54"/>
    </row>
    <row r="5" spans="2:17" ht="16.5">
      <c r="B5" s="11">
        <v>2010</v>
      </c>
      <c r="C5" s="45" t="s">
        <v>92</v>
      </c>
      <c r="D5" s="73">
        <v>2155526346</v>
      </c>
      <c r="E5" s="73">
        <v>3057092795</v>
      </c>
      <c r="F5" s="73">
        <f>D5-E5</f>
        <v>-901566449</v>
      </c>
      <c r="O5" s="54"/>
      <c r="P5" s="54"/>
      <c r="Q5" s="54"/>
    </row>
    <row r="6" spans="2:17" ht="16.5" customHeight="1">
      <c r="C6" s="45" t="s">
        <v>93</v>
      </c>
      <c r="D6" s="73">
        <v>2203602623</v>
      </c>
      <c r="E6" s="73">
        <v>3469675300</v>
      </c>
      <c r="F6" s="73">
        <f t="shared" ref="F6:F8" si="0">D6-E6</f>
        <v>-1266072677</v>
      </c>
      <c r="O6" s="54"/>
      <c r="P6" s="54"/>
      <c r="Q6" s="54"/>
    </row>
    <row r="7" spans="2:17" ht="16.5">
      <c r="C7" s="45" t="s">
        <v>94</v>
      </c>
      <c r="D7" s="73">
        <v>1919197895</v>
      </c>
      <c r="E7" s="73">
        <v>3562913788</v>
      </c>
      <c r="F7" s="73">
        <f t="shared" si="0"/>
        <v>-1643715893</v>
      </c>
      <c r="O7" s="54"/>
      <c r="P7" s="54"/>
      <c r="Q7" s="54"/>
    </row>
    <row r="8" spans="2:17" ht="16.5">
      <c r="C8" s="45" t="s">
        <v>95</v>
      </c>
      <c r="D8" s="73">
        <v>2187694169</v>
      </c>
      <c r="E8" s="73">
        <v>3747712368</v>
      </c>
      <c r="F8" s="73">
        <f t="shared" si="0"/>
        <v>-1560018199</v>
      </c>
      <c r="O8" s="54"/>
      <c r="P8" s="54"/>
      <c r="Q8" s="54"/>
    </row>
    <row r="9" spans="2:17" ht="16.5">
      <c r="B9" s="11">
        <v>2011</v>
      </c>
      <c r="C9" s="45" t="s">
        <v>96</v>
      </c>
      <c r="D9" s="73">
        <v>2718223074</v>
      </c>
      <c r="E9" s="73">
        <v>3854697135</v>
      </c>
      <c r="F9" s="74">
        <f>D9-E9</f>
        <v>-1136474061</v>
      </c>
      <c r="G9" s="18"/>
      <c r="I9" s="14"/>
      <c r="J9" s="14"/>
      <c r="K9" s="14"/>
      <c r="O9" s="54"/>
      <c r="P9" s="54"/>
      <c r="Q9" s="54"/>
    </row>
    <row r="10" spans="2:17" ht="16.5">
      <c r="B10" s="11"/>
      <c r="C10" s="45" t="s">
        <v>97</v>
      </c>
      <c r="D10" s="73">
        <v>2701982005</v>
      </c>
      <c r="E10" s="73">
        <v>4394285465</v>
      </c>
      <c r="F10" s="74">
        <f t="shared" ref="F10:F20" si="1">D10-E10</f>
        <v>-1692303460</v>
      </c>
      <c r="G10" s="18"/>
      <c r="I10" s="14"/>
      <c r="J10" s="14"/>
      <c r="K10" s="14"/>
      <c r="O10" s="54"/>
      <c r="P10" s="54"/>
      <c r="Q10" s="54"/>
    </row>
    <row r="11" spans="2:17" ht="16.5">
      <c r="B11" s="11"/>
      <c r="C11" s="45" t="s">
        <v>98</v>
      </c>
      <c r="D11" s="73">
        <v>2494058890</v>
      </c>
      <c r="E11" s="73">
        <v>4250294594</v>
      </c>
      <c r="F11" s="74">
        <f t="shared" si="1"/>
        <v>-1756235704</v>
      </c>
      <c r="G11" s="18"/>
      <c r="I11" s="14"/>
      <c r="J11" s="14"/>
      <c r="K11" s="14"/>
      <c r="O11" s="54"/>
      <c r="P11" s="54"/>
      <c r="Q11" s="54"/>
    </row>
    <row r="12" spans="2:17" ht="16.5">
      <c r="B12" s="11"/>
      <c r="C12" s="45" t="s">
        <v>99</v>
      </c>
      <c r="D12" s="73">
        <v>2486780872</v>
      </c>
      <c r="E12" s="73">
        <v>4113617964</v>
      </c>
      <c r="F12" s="74">
        <f t="shared" si="1"/>
        <v>-1626837092</v>
      </c>
      <c r="G12" s="18"/>
      <c r="I12" s="14"/>
      <c r="J12" s="14"/>
      <c r="K12" s="14"/>
      <c r="O12" s="54"/>
      <c r="P12" s="54"/>
      <c r="Q12" s="54"/>
    </row>
    <row r="13" spans="2:17" ht="16.5">
      <c r="B13" s="8">
        <v>2012</v>
      </c>
      <c r="C13" s="45" t="s">
        <v>100</v>
      </c>
      <c r="D13" s="73">
        <v>2637641885</v>
      </c>
      <c r="E13" s="73">
        <v>4127454909</v>
      </c>
      <c r="F13" s="74">
        <f t="shared" si="1"/>
        <v>-1489813024</v>
      </c>
      <c r="G13" s="19"/>
      <c r="I13" s="16"/>
      <c r="J13" s="16"/>
      <c r="K13" s="16"/>
      <c r="O13" s="54"/>
      <c r="P13" s="54"/>
      <c r="Q13" s="54"/>
    </row>
    <row r="14" spans="2:17" ht="16.5">
      <c r="B14" s="8"/>
      <c r="C14" s="45" t="s">
        <v>101</v>
      </c>
      <c r="D14" s="73">
        <v>2577114167</v>
      </c>
      <c r="E14" s="73">
        <v>4347332199</v>
      </c>
      <c r="F14" s="74">
        <f t="shared" si="1"/>
        <v>-1770218032</v>
      </c>
      <c r="G14" s="19"/>
      <c r="I14" s="16"/>
      <c r="J14" s="16"/>
      <c r="K14" s="16"/>
      <c r="O14" s="54"/>
      <c r="P14" s="54"/>
      <c r="Q14" s="54"/>
    </row>
    <row r="15" spans="2:17" ht="16.5">
      <c r="B15" s="8"/>
      <c r="C15" s="45" t="s">
        <v>102</v>
      </c>
      <c r="D15" s="73">
        <v>2398516538</v>
      </c>
      <c r="E15" s="73">
        <v>4146753495</v>
      </c>
      <c r="F15" s="74">
        <f t="shared" si="1"/>
        <v>-1748236957</v>
      </c>
      <c r="G15" s="19"/>
      <c r="I15" s="16"/>
      <c r="J15" s="16"/>
      <c r="K15" s="16"/>
      <c r="O15" s="54"/>
      <c r="P15" s="54"/>
      <c r="Q15" s="54"/>
    </row>
    <row r="16" spans="2:17" ht="16.5">
      <c r="B16" s="8"/>
      <c r="C16" s="45" t="s">
        <v>103</v>
      </c>
      <c r="D16" s="73">
        <v>2364366568</v>
      </c>
      <c r="E16" s="73">
        <v>4372402548</v>
      </c>
      <c r="F16" s="74">
        <f t="shared" si="1"/>
        <v>-2008035980</v>
      </c>
      <c r="G16" s="19"/>
      <c r="I16" s="16"/>
      <c r="J16" s="16"/>
      <c r="K16" s="16"/>
      <c r="O16" s="54"/>
      <c r="P16" s="54"/>
      <c r="Q16" s="54"/>
    </row>
    <row r="17" spans="2:11" ht="16.5">
      <c r="B17" s="8">
        <v>2013</v>
      </c>
      <c r="C17" s="45" t="s">
        <v>104</v>
      </c>
      <c r="D17" s="73">
        <v>2606486767</v>
      </c>
      <c r="E17" s="73">
        <v>4148760077</v>
      </c>
      <c r="F17" s="74">
        <f t="shared" si="1"/>
        <v>-1542273310</v>
      </c>
      <c r="G17" s="19"/>
      <c r="I17" s="8"/>
      <c r="J17" s="8"/>
      <c r="K17" s="8"/>
    </row>
    <row r="18" spans="2:11" ht="16.5">
      <c r="B18" s="8"/>
      <c r="C18" s="45" t="s">
        <v>105</v>
      </c>
      <c r="D18" s="73">
        <v>2662118708</v>
      </c>
      <c r="E18" s="73">
        <v>4588816646</v>
      </c>
      <c r="F18" s="74">
        <f t="shared" si="1"/>
        <v>-1926697938</v>
      </c>
      <c r="G18" s="19"/>
      <c r="I18" s="8"/>
      <c r="J18" s="8"/>
      <c r="K18" s="8"/>
    </row>
    <row r="19" spans="2:11" ht="16.5">
      <c r="B19" s="8"/>
      <c r="C19" s="45" t="s">
        <v>106</v>
      </c>
      <c r="D19" s="73">
        <v>2364573217</v>
      </c>
      <c r="E19" s="73">
        <v>4393189725</v>
      </c>
      <c r="F19" s="74">
        <f t="shared" si="1"/>
        <v>-2028616508</v>
      </c>
      <c r="G19" s="19"/>
      <c r="I19" s="8"/>
      <c r="J19" s="8"/>
      <c r="K19" s="8"/>
    </row>
    <row r="20" spans="2:11" ht="16.5">
      <c r="B20" s="8"/>
      <c r="C20" s="45" t="s">
        <v>107</v>
      </c>
      <c r="D20" s="73">
        <v>2396933184</v>
      </c>
      <c r="E20" s="73">
        <v>4384212483</v>
      </c>
      <c r="F20" s="74">
        <f t="shared" si="1"/>
        <v>-1987279299</v>
      </c>
      <c r="G20" s="19"/>
      <c r="I20" s="8"/>
      <c r="J20" s="8"/>
      <c r="K20" s="8"/>
    </row>
    <row r="21" spans="2:11" ht="16.5">
      <c r="B21" s="8">
        <v>2014</v>
      </c>
      <c r="C21" s="45" t="s">
        <v>108</v>
      </c>
      <c r="D21" s="73">
        <v>2698912994</v>
      </c>
      <c r="E21" s="73">
        <v>4376926898</v>
      </c>
      <c r="F21" s="73">
        <f>D21-E21</f>
        <v>-1678013904</v>
      </c>
      <c r="G21" s="19"/>
    </row>
    <row r="23" spans="2:11" ht="15.75">
      <c r="B23" s="1"/>
      <c r="C23" s="2"/>
      <c r="D23" s="4"/>
    </row>
    <row r="24" spans="2:11" ht="15.75">
      <c r="B24" s="1"/>
      <c r="C24" s="2"/>
      <c r="D24" s="4"/>
      <c r="E24" s="4">
        <v>2013</v>
      </c>
      <c r="F24" t="s">
        <v>0</v>
      </c>
      <c r="G24" s="17">
        <v>-1.18117315990377</v>
      </c>
      <c r="I24">
        <v>2013</v>
      </c>
      <c r="J24" t="s">
        <v>0</v>
      </c>
      <c r="K24" s="6">
        <f>0.516181726262932*100</f>
        <v>51.618172626293202</v>
      </c>
    </row>
    <row r="25" spans="2:11" ht="15.75">
      <c r="B25" s="1"/>
      <c r="C25" s="2"/>
      <c r="D25" s="4"/>
      <c r="E25" s="4"/>
      <c r="F25" t="s">
        <v>1</v>
      </c>
      <c r="G25" s="17">
        <v>3.2984390869634339</v>
      </c>
      <c r="J25" t="s">
        <v>1</v>
      </c>
      <c r="K25" s="6">
        <v>5.554773271192559</v>
      </c>
    </row>
    <row r="26" spans="2:11" ht="15.75">
      <c r="B26" s="1"/>
      <c r="C26" s="2"/>
      <c r="D26" s="4"/>
      <c r="E26" s="4"/>
      <c r="F26" t="s">
        <v>1</v>
      </c>
      <c r="G26" s="17">
        <v>-1.4151797772594676</v>
      </c>
      <c r="J26" t="s">
        <v>4</v>
      </c>
      <c r="K26" s="6">
        <v>5.942871460701582</v>
      </c>
    </row>
    <row r="27" spans="2:11" ht="15.75">
      <c r="B27" s="3"/>
      <c r="C27" s="15"/>
      <c r="D27" s="4"/>
      <c r="E27" s="4"/>
      <c r="F27" t="s">
        <v>2</v>
      </c>
      <c r="G27" s="17">
        <v>1.3773928476559227</v>
      </c>
      <c r="J27" t="s">
        <v>2</v>
      </c>
      <c r="K27" s="6">
        <v>0.27010173172188345</v>
      </c>
    </row>
    <row r="28" spans="2:11" ht="15.75">
      <c r="B28" s="1"/>
      <c r="C28" s="2"/>
      <c r="D28" s="14"/>
      <c r="E28" s="4">
        <v>2014</v>
      </c>
      <c r="F28" t="s">
        <v>0</v>
      </c>
      <c r="G28" s="17">
        <v>3.5460079126501842</v>
      </c>
      <c r="I28">
        <v>2014</v>
      </c>
      <c r="J28" t="s">
        <v>0</v>
      </c>
      <c r="K28" s="6">
        <v>5.4996388502896787</v>
      </c>
    </row>
    <row r="29" spans="2:11" ht="16.5">
      <c r="B29" s="1"/>
      <c r="C29" s="2"/>
      <c r="D29" s="14"/>
      <c r="E29" s="10"/>
      <c r="F29" s="11"/>
    </row>
    <row r="30" spans="2:11" ht="16.5">
      <c r="B30" s="1"/>
      <c r="C30" s="2"/>
      <c r="D30" s="14"/>
      <c r="E30" s="8"/>
      <c r="F30" s="8"/>
    </row>
    <row r="31" spans="2:11" ht="16.5">
      <c r="B31" s="1"/>
      <c r="C31" s="2"/>
      <c r="D31" s="14"/>
      <c r="E31" s="8"/>
      <c r="F31" s="8"/>
    </row>
    <row r="32" spans="2:11" ht="16.5">
      <c r="B32" s="1"/>
      <c r="C32" s="2"/>
      <c r="D32" s="14"/>
      <c r="E32" s="8"/>
      <c r="F32" s="8"/>
    </row>
    <row r="33" spans="2:6" ht="16.5">
      <c r="B33" s="1"/>
      <c r="C33" s="2"/>
      <c r="D33" s="14"/>
      <c r="E33" s="8"/>
      <c r="F33" s="8"/>
    </row>
  </sheetData>
  <mergeCells count="1">
    <mergeCell ref="O4:Q1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B2:O18"/>
  <sheetViews>
    <sheetView workbookViewId="0">
      <selection activeCell="H38" sqref="H38"/>
    </sheetView>
  </sheetViews>
  <sheetFormatPr baseColWidth="10" defaultRowHeight="15"/>
  <sheetData>
    <row r="2" spans="2:15">
      <c r="B2" t="s">
        <v>23</v>
      </c>
    </row>
    <row r="3" spans="2:15">
      <c r="B3" t="s">
        <v>24</v>
      </c>
    </row>
    <row r="4" spans="2:15">
      <c r="E4" s="4"/>
    </row>
    <row r="5" spans="2:15">
      <c r="E5" s="4"/>
      <c r="M5" s="54" t="s">
        <v>195</v>
      </c>
      <c r="N5" s="54"/>
      <c r="O5" s="54"/>
    </row>
    <row r="6" spans="2:15" ht="16.5">
      <c r="B6" s="11">
        <v>2011</v>
      </c>
      <c r="C6" t="s">
        <v>96</v>
      </c>
      <c r="D6" s="18">
        <v>26.055496215565132</v>
      </c>
      <c r="E6" s="4"/>
      <c r="M6" s="54"/>
      <c r="N6" s="54"/>
      <c r="O6" s="54"/>
    </row>
    <row r="7" spans="2:15" ht="16.5">
      <c r="B7" s="11"/>
      <c r="C7" t="s">
        <v>97</v>
      </c>
      <c r="D7" s="18">
        <v>33.665585771108141</v>
      </c>
      <c r="E7" s="4"/>
      <c r="M7" s="54"/>
      <c r="N7" s="54"/>
      <c r="O7" s="54"/>
    </row>
    <row r="8" spans="2:15" ht="16.5">
      <c r="B8" s="11"/>
      <c r="C8" t="s">
        <v>98</v>
      </c>
      <c r="D8" s="18">
        <v>6.8454537355988165</v>
      </c>
      <c r="E8" s="4"/>
      <c r="M8" s="54"/>
      <c r="N8" s="54"/>
      <c r="O8" s="54"/>
    </row>
    <row r="9" spans="2:15" ht="16.5">
      <c r="B9" s="11"/>
      <c r="C9" t="s">
        <v>99</v>
      </c>
      <c r="D9" s="18">
        <v>4.283212403729153</v>
      </c>
      <c r="E9" s="4"/>
      <c r="M9" s="54"/>
      <c r="N9" s="54"/>
      <c r="O9" s="54"/>
    </row>
    <row r="10" spans="2:15" ht="16.5">
      <c r="B10" s="8">
        <v>2012</v>
      </c>
      <c r="C10" t="s">
        <v>100</v>
      </c>
      <c r="D10" s="19">
        <v>31.090807535817568</v>
      </c>
      <c r="E10" s="4"/>
      <c r="M10" s="54"/>
      <c r="N10" s="54"/>
      <c r="O10" s="54"/>
    </row>
    <row r="11" spans="2:15" ht="16.5">
      <c r="B11" s="8"/>
      <c r="C11" t="s">
        <v>101</v>
      </c>
      <c r="D11" s="19">
        <v>4.6040544052306176</v>
      </c>
      <c r="E11" s="4"/>
      <c r="M11" s="54"/>
      <c r="N11" s="54"/>
      <c r="O11" s="54"/>
    </row>
    <row r="12" spans="2:15" ht="16.5">
      <c r="B12" s="8"/>
      <c r="C12" t="s">
        <v>102</v>
      </c>
      <c r="D12" s="19">
        <v>-0.45544837642134128</v>
      </c>
      <c r="E12" s="4"/>
      <c r="M12" s="54"/>
      <c r="N12" s="54"/>
      <c r="O12" s="54"/>
    </row>
    <row r="13" spans="2:15" ht="16.5">
      <c r="B13" s="8"/>
      <c r="C13" t="s">
        <v>103</v>
      </c>
      <c r="D13" s="19">
        <v>23.431902916066537</v>
      </c>
      <c r="E13" s="4"/>
      <c r="M13" s="54"/>
      <c r="N13" s="54"/>
      <c r="O13" s="54"/>
    </row>
    <row r="14" spans="2:15" ht="16.5">
      <c r="B14" s="8">
        <v>2013</v>
      </c>
      <c r="C14" t="s">
        <v>104</v>
      </c>
      <c r="D14" s="19">
        <v>3.5212664377942682</v>
      </c>
      <c r="M14" s="54"/>
      <c r="N14" s="54"/>
      <c r="O14" s="54"/>
    </row>
    <row r="15" spans="2:15" ht="16.5">
      <c r="B15" s="8"/>
      <c r="C15" t="s">
        <v>105</v>
      </c>
      <c r="D15" s="19">
        <v>8.8395837784574169</v>
      </c>
      <c r="M15" s="54"/>
      <c r="N15" s="54"/>
      <c r="O15" s="54"/>
    </row>
    <row r="16" spans="2:15" ht="16.5">
      <c r="B16" s="8"/>
      <c r="C16" t="s">
        <v>106</v>
      </c>
      <c r="D16" s="19">
        <v>16.037846006935787</v>
      </c>
      <c r="M16" s="54"/>
      <c r="N16" s="54"/>
      <c r="O16" s="54"/>
    </row>
    <row r="17" spans="2:4" ht="16.5">
      <c r="B17" s="8"/>
      <c r="C17" t="s">
        <v>107</v>
      </c>
      <c r="D17" s="19">
        <v>-1.0336807311590146</v>
      </c>
    </row>
    <row r="18" spans="2:4" ht="16.5">
      <c r="B18" s="8">
        <v>2014</v>
      </c>
      <c r="C18" t="s">
        <v>108</v>
      </c>
      <c r="D18" s="19">
        <v>8.8013319766261144</v>
      </c>
    </row>
  </sheetData>
  <mergeCells count="1">
    <mergeCell ref="M5:O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B2:S16"/>
  <sheetViews>
    <sheetView zoomScale="85" zoomScaleNormal="85" workbookViewId="0">
      <selection activeCell="B2" sqref="B2:B3"/>
    </sheetView>
  </sheetViews>
  <sheetFormatPr baseColWidth="10" defaultRowHeight="15"/>
  <sheetData>
    <row r="2" spans="2:19">
      <c r="B2" t="s">
        <v>48</v>
      </c>
    </row>
    <row r="3" spans="2:19">
      <c r="B3" t="s">
        <v>211</v>
      </c>
      <c r="E3" t="s">
        <v>19</v>
      </c>
      <c r="F3" t="s">
        <v>20</v>
      </c>
      <c r="H3" t="s">
        <v>21</v>
      </c>
    </row>
    <row r="5" spans="2:19">
      <c r="Q5" s="54" t="s">
        <v>196</v>
      </c>
      <c r="R5" s="54"/>
      <c r="S5" s="54"/>
    </row>
    <row r="6" spans="2:19">
      <c r="Q6" s="54"/>
      <c r="R6" s="54"/>
      <c r="S6" s="54"/>
    </row>
    <row r="7" spans="2:19">
      <c r="Q7" s="54"/>
      <c r="R7" s="54"/>
      <c r="S7" s="54"/>
    </row>
    <row r="8" spans="2:19">
      <c r="Q8" s="54"/>
      <c r="R8" s="54"/>
      <c r="S8" s="54"/>
    </row>
    <row r="9" spans="2:19">
      <c r="Q9" s="54"/>
      <c r="R9" s="54"/>
      <c r="S9" s="54"/>
    </row>
    <row r="10" spans="2:19">
      <c r="C10" s="47" t="s">
        <v>46</v>
      </c>
      <c r="D10" s="47">
        <f>E10/E16*1</f>
        <v>2.3505169726119744E-2</v>
      </c>
      <c r="E10" s="48">
        <v>63438408</v>
      </c>
      <c r="F10" s="45">
        <v>6736798</v>
      </c>
      <c r="G10" s="45">
        <f>F10/$F$16*1</f>
        <v>1.539161644001485E-3</v>
      </c>
      <c r="H10">
        <f>E10-F10</f>
        <v>56701610</v>
      </c>
      <c r="Q10" s="54"/>
      <c r="R10" s="54"/>
      <c r="S10" s="54"/>
    </row>
    <row r="11" spans="2:19">
      <c r="C11" s="47" t="s">
        <v>25</v>
      </c>
      <c r="D11" s="47">
        <f>E11/$E$16*1</f>
        <v>0.78845027376973675</v>
      </c>
      <c r="E11" s="48">
        <v>2127958689</v>
      </c>
      <c r="F11" s="45">
        <v>2919406348</v>
      </c>
      <c r="G11" s="45">
        <f>F11/$F$16*1</f>
        <v>0.66699911057093464</v>
      </c>
      <c r="H11">
        <f t="shared" ref="H11:H15" si="0">E11-F11</f>
        <v>-791447659</v>
      </c>
      <c r="Q11" s="54"/>
      <c r="R11" s="54"/>
      <c r="S11" s="54"/>
    </row>
    <row r="12" spans="2:19">
      <c r="C12" s="47" t="s">
        <v>26</v>
      </c>
      <c r="D12" s="47">
        <f t="shared" ref="D12:D15" si="1">E12/$E$16*1</f>
        <v>0.12543865947239943</v>
      </c>
      <c r="E12" s="48">
        <v>338548028</v>
      </c>
      <c r="F12" s="45">
        <v>1046274013</v>
      </c>
      <c r="G12" s="45">
        <f t="shared" ref="G11:G15" si="2">F12/$F$16*1</f>
        <v>0.23904306317706292</v>
      </c>
      <c r="H12">
        <f t="shared" si="0"/>
        <v>-707725985</v>
      </c>
      <c r="Q12" s="54"/>
      <c r="R12" s="54"/>
      <c r="S12" s="54"/>
    </row>
    <row r="13" spans="2:19">
      <c r="C13" s="47" t="s">
        <v>27</v>
      </c>
      <c r="D13" s="47">
        <f t="shared" si="1"/>
        <v>5.9885848250504956E-2</v>
      </c>
      <c r="E13" s="48">
        <v>161626694</v>
      </c>
      <c r="F13" s="45">
        <v>388542095</v>
      </c>
      <c r="G13" s="45">
        <f t="shared" si="2"/>
        <v>8.8770524172460147E-2</v>
      </c>
      <c r="H13">
        <f t="shared" si="0"/>
        <v>-226915401</v>
      </c>
      <c r="Q13" s="54"/>
      <c r="R13" s="54"/>
      <c r="S13" s="54"/>
    </row>
    <row r="14" spans="2:19">
      <c r="C14" s="47" t="s">
        <v>28</v>
      </c>
      <c r="D14" s="47">
        <f t="shared" si="1"/>
        <v>8.6273659253796608E-4</v>
      </c>
      <c r="E14" s="48">
        <v>2328451</v>
      </c>
      <c r="F14" s="45">
        <v>13966150</v>
      </c>
      <c r="G14" s="45">
        <f t="shared" si="2"/>
        <v>3.190857495559662E-3</v>
      </c>
      <c r="H14">
        <f t="shared" si="0"/>
        <v>-11637699</v>
      </c>
      <c r="Q14" s="54"/>
      <c r="R14" s="54"/>
      <c r="S14" s="54"/>
    </row>
    <row r="15" spans="2:19">
      <c r="C15" s="47" t="s">
        <v>29</v>
      </c>
      <c r="D15" s="47">
        <f t="shared" si="1"/>
        <v>1.8573121887011078E-3</v>
      </c>
      <c r="E15" s="48">
        <v>5012724</v>
      </c>
      <c r="F15" s="45">
        <v>2001494</v>
      </c>
      <c r="G15" s="45">
        <f t="shared" si="2"/>
        <v>4.5728293998114657E-4</v>
      </c>
      <c r="H15">
        <f t="shared" si="0"/>
        <v>3011230</v>
      </c>
      <c r="Q15" s="54"/>
      <c r="R15" s="54"/>
      <c r="S15" s="54"/>
    </row>
    <row r="16" spans="2:19">
      <c r="C16" s="49" t="s">
        <v>47</v>
      </c>
      <c r="D16" s="49"/>
      <c r="E16" s="46">
        <v>2698912994</v>
      </c>
      <c r="F16">
        <f>SUM(F10:F15)</f>
        <v>4376926898</v>
      </c>
      <c r="Q16" s="54"/>
      <c r="R16" s="54"/>
      <c r="S16" s="54"/>
    </row>
  </sheetData>
  <mergeCells count="1">
    <mergeCell ref="Q5:S1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B2:O22"/>
  <sheetViews>
    <sheetView zoomScale="85" zoomScaleNormal="85" workbookViewId="0">
      <selection activeCell="K36" sqref="K36"/>
    </sheetView>
  </sheetViews>
  <sheetFormatPr baseColWidth="10" defaultRowHeight="15"/>
  <cols>
    <col min="3" max="3" width="17.28515625" customWidth="1"/>
    <col min="5" max="5" width="22.28515625" customWidth="1"/>
  </cols>
  <sheetData>
    <row r="2" spans="2:15">
      <c r="B2" s="58" t="s">
        <v>31</v>
      </c>
      <c r="C2" s="58"/>
      <c r="D2" s="58"/>
      <c r="E2" s="58"/>
      <c r="F2" s="58"/>
      <c r="G2" s="58"/>
    </row>
    <row r="3" spans="2:15">
      <c r="B3" s="60" t="s">
        <v>34</v>
      </c>
      <c r="C3" s="60"/>
      <c r="D3" s="60"/>
      <c r="E3" s="60"/>
      <c r="F3" s="60"/>
      <c r="G3" s="60"/>
    </row>
    <row r="4" spans="2:15">
      <c r="B4" s="58" t="s">
        <v>30</v>
      </c>
      <c r="C4" s="58"/>
      <c r="D4" s="58"/>
      <c r="E4" s="58"/>
      <c r="F4" s="58"/>
      <c r="G4" s="58"/>
    </row>
    <row r="6" spans="2:15">
      <c r="B6" s="58" t="s">
        <v>32</v>
      </c>
      <c r="C6" s="58"/>
      <c r="D6" s="58"/>
      <c r="E6" s="58"/>
      <c r="F6" s="58"/>
      <c r="G6" s="58"/>
    </row>
    <row r="7" spans="2:15">
      <c r="B7" s="59" t="s">
        <v>33</v>
      </c>
      <c r="C7" s="58"/>
      <c r="D7" s="58"/>
      <c r="E7" s="58"/>
      <c r="F7" s="58"/>
      <c r="G7" s="58"/>
    </row>
    <row r="9" spans="2:15" ht="15.75" thickBot="1">
      <c r="B9" s="20"/>
      <c r="C9" s="21"/>
      <c r="D9" s="21"/>
      <c r="E9" s="21"/>
      <c r="F9" s="20"/>
      <c r="G9" s="21"/>
      <c r="M9" s="54" t="s">
        <v>197</v>
      </c>
      <c r="N9" s="54"/>
      <c r="O9" s="54"/>
    </row>
    <row r="10" spans="2:15">
      <c r="B10" s="61" t="s">
        <v>35</v>
      </c>
      <c r="C10" s="64" t="s">
        <v>36</v>
      </c>
      <c r="D10" s="67" t="s">
        <v>198</v>
      </c>
      <c r="E10" s="70" t="s">
        <v>37</v>
      </c>
      <c r="F10" s="70" t="s">
        <v>198</v>
      </c>
      <c r="G10" s="55" t="s">
        <v>38</v>
      </c>
      <c r="M10" s="54"/>
      <c r="N10" s="54"/>
      <c r="O10" s="54"/>
    </row>
    <row r="11" spans="2:15">
      <c r="B11" s="62"/>
      <c r="C11" s="65"/>
      <c r="D11" s="68"/>
      <c r="E11" s="71"/>
      <c r="F11" s="71"/>
      <c r="G11" s="56"/>
      <c r="M11" s="54"/>
      <c r="N11" s="54"/>
      <c r="O11" s="54"/>
    </row>
    <row r="12" spans="2:15" ht="15.75" thickBot="1">
      <c r="B12" s="63"/>
      <c r="C12" s="66"/>
      <c r="D12" s="69"/>
      <c r="E12" s="72"/>
      <c r="F12" s="72"/>
      <c r="G12" s="57"/>
      <c r="M12" s="54"/>
      <c r="N12" s="54"/>
      <c r="O12" s="54"/>
    </row>
    <row r="13" spans="2:15">
      <c r="B13" s="22"/>
      <c r="C13" s="23"/>
      <c r="D13" s="24"/>
      <c r="E13" s="25"/>
      <c r="F13" s="25"/>
      <c r="G13" s="26"/>
      <c r="M13" s="54"/>
      <c r="N13" s="54"/>
      <c r="O13" s="54"/>
    </row>
    <row r="14" spans="2:15">
      <c r="B14" s="27"/>
      <c r="C14" s="23"/>
      <c r="D14" s="28"/>
      <c r="E14" s="23"/>
      <c r="F14" s="23"/>
      <c r="G14" s="29"/>
      <c r="M14" s="54"/>
      <c r="N14" s="54"/>
      <c r="O14" s="54"/>
    </row>
    <row r="15" spans="2:15">
      <c r="B15" s="30" t="s">
        <v>39</v>
      </c>
      <c r="C15" s="31">
        <f>SUM(C17:C22)</f>
        <v>832498634</v>
      </c>
      <c r="D15" s="32">
        <f>SUM(D17:D22)</f>
        <v>100</v>
      </c>
      <c r="E15" s="31">
        <f>SUM(E17:E22)</f>
        <v>349640139</v>
      </c>
      <c r="F15" s="33">
        <f>SUM(F17:F22)</f>
        <v>99.999999999999986</v>
      </c>
      <c r="G15" s="34">
        <f>C15-E15</f>
        <v>482858495</v>
      </c>
      <c r="M15" s="54"/>
      <c r="N15" s="54"/>
      <c r="O15" s="54"/>
    </row>
    <row r="16" spans="2:15">
      <c r="B16" s="30"/>
      <c r="C16" s="33"/>
      <c r="D16" s="32"/>
      <c r="E16" s="33"/>
      <c r="F16" s="33"/>
      <c r="G16" s="34"/>
      <c r="M16" s="54"/>
      <c r="N16" s="54"/>
      <c r="O16" s="54"/>
    </row>
    <row r="17" spans="2:15">
      <c r="B17" s="35" t="s">
        <v>40</v>
      </c>
      <c r="C17" s="36">
        <v>104100900</v>
      </c>
      <c r="D17" s="37">
        <f>C17/$C$15*100</f>
        <v>12.504633130725354</v>
      </c>
      <c r="E17" s="38">
        <v>107014668</v>
      </c>
      <c r="F17" s="39">
        <f>E17/$E$15*100</f>
        <v>30.607088850287866</v>
      </c>
      <c r="G17" s="40">
        <f t="shared" ref="G17:G22" si="0">C17-E17</f>
        <v>-2913768</v>
      </c>
      <c r="M17" s="54"/>
      <c r="N17" s="54"/>
      <c r="O17" s="54"/>
    </row>
    <row r="18" spans="2:15">
      <c r="B18" s="35" t="s">
        <v>41</v>
      </c>
      <c r="C18" s="36">
        <v>318214092</v>
      </c>
      <c r="D18" s="37">
        <f t="shared" ref="D18:D22" si="1">C18/$C$15*100</f>
        <v>38.223977674418627</v>
      </c>
      <c r="E18" s="38">
        <v>149980408</v>
      </c>
      <c r="F18" s="39">
        <f t="shared" ref="F18:F22" si="2">E18/$E$15*100</f>
        <v>42.895649346484213</v>
      </c>
      <c r="G18" s="40">
        <f t="shared" si="0"/>
        <v>168233684</v>
      </c>
      <c r="M18" s="54"/>
      <c r="N18" s="54"/>
      <c r="O18" s="54"/>
    </row>
    <row r="19" spans="2:15">
      <c r="B19" s="35" t="s">
        <v>42</v>
      </c>
      <c r="C19" s="36">
        <v>213579857</v>
      </c>
      <c r="D19" s="37">
        <f t="shared" si="1"/>
        <v>25.655280174309571</v>
      </c>
      <c r="E19" s="38">
        <v>55939908</v>
      </c>
      <c r="F19" s="39">
        <f t="shared" si="2"/>
        <v>15.999280906360697</v>
      </c>
      <c r="G19" s="40">
        <f t="shared" si="0"/>
        <v>157639949</v>
      </c>
      <c r="M19" s="54"/>
      <c r="N19" s="54"/>
      <c r="O19" s="54"/>
    </row>
    <row r="20" spans="2:15">
      <c r="B20" s="35" t="s">
        <v>43</v>
      </c>
      <c r="C20" s="36">
        <v>115208493</v>
      </c>
      <c r="D20" s="37">
        <f t="shared" si="1"/>
        <v>13.838880725418704</v>
      </c>
      <c r="E20" s="38">
        <v>24592822</v>
      </c>
      <c r="F20" s="39">
        <f t="shared" si="2"/>
        <v>7.0337524948758823</v>
      </c>
      <c r="G20" s="40">
        <f t="shared" si="0"/>
        <v>90615671</v>
      </c>
      <c r="M20" s="54"/>
      <c r="N20" s="54"/>
      <c r="O20" s="54"/>
    </row>
    <row r="21" spans="2:15">
      <c r="B21" s="41" t="s">
        <v>44</v>
      </c>
      <c r="C21" s="42">
        <v>65379728</v>
      </c>
      <c r="D21" s="37">
        <f t="shared" si="1"/>
        <v>7.8534336670154827</v>
      </c>
      <c r="E21" s="43">
        <v>11355065</v>
      </c>
      <c r="F21" s="39">
        <f t="shared" si="2"/>
        <v>3.2476434291773346</v>
      </c>
      <c r="G21" s="40">
        <f t="shared" si="0"/>
        <v>54024663</v>
      </c>
    </row>
    <row r="22" spans="2:15" ht="15.75" thickBot="1">
      <c r="B22" s="41" t="s">
        <v>45</v>
      </c>
      <c r="C22" s="42">
        <v>16015564</v>
      </c>
      <c r="D22" s="37">
        <f t="shared" si="1"/>
        <v>1.9237946281122666</v>
      </c>
      <c r="E22" s="44">
        <v>757268</v>
      </c>
      <c r="F22" s="39">
        <f t="shared" si="2"/>
        <v>0.21658497281400521</v>
      </c>
      <c r="G22" s="40">
        <f t="shared" si="0"/>
        <v>15258296</v>
      </c>
    </row>
  </sheetData>
  <mergeCells count="12">
    <mergeCell ref="G10:G12"/>
    <mergeCell ref="M9:O20"/>
    <mergeCell ref="B4:G4"/>
    <mergeCell ref="B2:G2"/>
    <mergeCell ref="B6:G6"/>
    <mergeCell ref="B7:G7"/>
    <mergeCell ref="B3:G3"/>
    <mergeCell ref="B10:B12"/>
    <mergeCell ref="C10:C12"/>
    <mergeCell ref="D10:D12"/>
    <mergeCell ref="E10:E12"/>
    <mergeCell ref="F10:F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2:K17"/>
  <sheetViews>
    <sheetView workbookViewId="0">
      <selection activeCell="B3" sqref="B3"/>
    </sheetView>
  </sheetViews>
  <sheetFormatPr baseColWidth="10" defaultRowHeight="15"/>
  <cols>
    <col min="6" max="6" width="12.7109375" bestFit="1" customWidth="1"/>
  </cols>
  <sheetData>
    <row r="2" spans="2:11">
      <c r="B2" t="s">
        <v>185</v>
      </c>
    </row>
    <row r="3" spans="2:11">
      <c r="B3" t="s">
        <v>213</v>
      </c>
    </row>
    <row r="6" spans="2:11">
      <c r="I6" s="53" t="s">
        <v>214</v>
      </c>
      <c r="J6" s="53"/>
      <c r="K6" s="53"/>
    </row>
    <row r="7" spans="2:11">
      <c r="E7" s="45" t="s">
        <v>49</v>
      </c>
      <c r="F7" s="45">
        <v>292652996</v>
      </c>
      <c r="G7" s="17">
        <f>F7/$F$17*100</f>
        <v>25.887384195577866</v>
      </c>
      <c r="I7" s="53"/>
      <c r="J7" s="53"/>
      <c r="K7" s="53"/>
    </row>
    <row r="8" spans="2:11">
      <c r="E8" s="45" t="s">
        <v>50</v>
      </c>
      <c r="F8" s="45">
        <v>182169782</v>
      </c>
      <c r="G8" s="17">
        <f t="shared" ref="G8:G16" si="0">F8/$F$17*100</f>
        <v>16.114303287223706</v>
      </c>
      <c r="I8" s="53"/>
      <c r="J8" s="53"/>
      <c r="K8" s="53"/>
    </row>
    <row r="9" spans="2:11">
      <c r="E9" s="45" t="s">
        <v>51</v>
      </c>
      <c r="F9" s="45">
        <v>155826949</v>
      </c>
      <c r="G9" s="17">
        <f t="shared" si="0"/>
        <v>13.784079274512942</v>
      </c>
      <c r="I9" s="53"/>
      <c r="J9" s="53"/>
      <c r="K9" s="53"/>
    </row>
    <row r="10" spans="2:11">
      <c r="E10" s="45" t="s">
        <v>52</v>
      </c>
      <c r="F10" s="45">
        <v>85591578</v>
      </c>
      <c r="G10" s="17">
        <f t="shared" si="0"/>
        <v>7.5712263119690411</v>
      </c>
      <c r="I10" s="53"/>
      <c r="J10" s="53"/>
      <c r="K10" s="53"/>
    </row>
    <row r="11" spans="2:11">
      <c r="E11" s="45" t="s">
        <v>53</v>
      </c>
      <c r="F11" s="45">
        <v>82871564</v>
      </c>
      <c r="G11" s="17">
        <f t="shared" si="0"/>
        <v>7.3306203779865617</v>
      </c>
      <c r="I11" s="53"/>
      <c r="J11" s="53"/>
      <c r="K11" s="53"/>
    </row>
    <row r="12" spans="2:11">
      <c r="E12" s="45" t="s">
        <v>54</v>
      </c>
      <c r="F12" s="45">
        <v>73981724</v>
      </c>
      <c r="G12" s="17">
        <f t="shared" si="0"/>
        <v>6.5442463901487073</v>
      </c>
      <c r="I12" s="53"/>
      <c r="J12" s="53"/>
      <c r="K12" s="53"/>
    </row>
    <row r="13" spans="2:11">
      <c r="E13" s="45" t="s">
        <v>55</v>
      </c>
      <c r="F13" s="45">
        <v>69544340</v>
      </c>
      <c r="G13" s="17">
        <f t="shared" si="0"/>
        <v>6.1517260127686981</v>
      </c>
      <c r="I13" s="53"/>
      <c r="J13" s="53"/>
      <c r="K13" s="53"/>
    </row>
    <row r="14" spans="2:11">
      <c r="E14" s="45" t="s">
        <v>56</v>
      </c>
      <c r="F14" s="45">
        <v>67334142</v>
      </c>
      <c r="G14" s="17">
        <f t="shared" si="0"/>
        <v>5.956217183006717</v>
      </c>
      <c r="I14" s="53"/>
      <c r="J14" s="53"/>
      <c r="K14" s="53"/>
    </row>
    <row r="15" spans="2:11">
      <c r="E15" s="45" t="s">
        <v>57</v>
      </c>
      <c r="F15" s="45">
        <v>64603459</v>
      </c>
      <c r="G15" s="17">
        <f t="shared" si="0"/>
        <v>5.7146674947973635</v>
      </c>
      <c r="I15" s="53"/>
      <c r="J15" s="53"/>
      <c r="K15" s="53"/>
    </row>
    <row r="16" spans="2:11">
      <c r="E16" s="45" t="s">
        <v>58</v>
      </c>
      <c r="F16" s="45">
        <v>55908469</v>
      </c>
      <c r="G16" s="17">
        <f t="shared" si="0"/>
        <v>4.9455294720083964</v>
      </c>
      <c r="I16" s="53"/>
      <c r="J16" s="53"/>
      <c r="K16" s="53"/>
    </row>
    <row r="17" spans="6:11">
      <c r="F17" s="4">
        <f>SUM(F7:F16)</f>
        <v>1130485003</v>
      </c>
      <c r="I17" s="53"/>
      <c r="J17" s="53"/>
      <c r="K17" s="53"/>
    </row>
  </sheetData>
  <mergeCells count="1">
    <mergeCell ref="I6:K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Comercio Total</vt:lpstr>
      <vt:lpstr>Varia</vt:lpstr>
      <vt:lpstr>Importaciones </vt:lpstr>
      <vt:lpstr>Variaciones</vt:lpstr>
      <vt:lpstr>Balanza comercial</vt:lpstr>
      <vt:lpstr>variación</vt:lpstr>
      <vt:lpstr>Balanza por continente</vt:lpstr>
      <vt:lpstr>Balanza c.a.</vt:lpstr>
      <vt:lpstr>Expo productos</vt:lpstr>
      <vt:lpstr>Expo países</vt:lpstr>
      <vt:lpstr>Expo secciones</vt:lpstr>
      <vt:lpstr>Impo productos</vt:lpstr>
      <vt:lpstr>Impo países</vt:lpstr>
      <vt:lpstr>Impo Secciones</vt:lpstr>
      <vt:lpstr>INDICE</vt:lpstr>
      <vt:lpstr>Comercio Territorio Aduanero</vt:lpstr>
      <vt:lpstr>VariaciónT</vt:lpstr>
      <vt:lpstr>Importaciones</vt:lpstr>
      <vt:lpstr>Variaciones Te</vt:lpstr>
      <vt:lpstr>Hoja1</vt:lpstr>
      <vt:lpstr>Comercio 29-89</vt:lpstr>
      <vt:lpstr>VariaciónD</vt:lpstr>
      <vt:lpstr>ImpoD</vt:lpstr>
      <vt:lpstr>Variaim</vt:lpstr>
      <vt:lpstr>Hoja13</vt:lpstr>
      <vt:lpstr>Hoja14</vt:lpstr>
      <vt:lpstr>Comercio Zonas Francas</vt:lpstr>
      <vt:lpstr>VariaciónZ</vt:lpstr>
      <vt:lpstr>ImportaZF</vt:lpstr>
      <vt:lpstr>VariaIzf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inemahe</dc:creator>
  <cp:lastModifiedBy>INE</cp:lastModifiedBy>
  <dcterms:created xsi:type="dcterms:W3CDTF">2014-12-05T16:25:41Z</dcterms:created>
  <dcterms:modified xsi:type="dcterms:W3CDTF">2014-12-15T19:55:53Z</dcterms:modified>
</cp:coreProperties>
</file>