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D19" l="1"/>
  <c r="B104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30"/>
  <c r="D27"/>
  <c r="D14"/>
  <c r="E22"/>
  <c r="E18"/>
  <c r="B48"/>
  <c r="B46"/>
  <c r="B40"/>
  <c r="B35"/>
  <c r="B31"/>
  <c r="D39"/>
  <c r="D15"/>
  <c r="D25"/>
  <c r="D21"/>
  <c r="A34"/>
  <c r="A30"/>
  <c r="A44"/>
  <c r="E49"/>
  <c r="E45"/>
  <c r="E41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2"/>
  <c r="A3" i="5"/>
  <c r="A4" s="1"/>
  <c r="A5" s="1"/>
  <c r="A6" s="1"/>
  <c r="A7" s="1"/>
  <c r="A8" s="1"/>
  <c r="A9" s="1"/>
  <c r="A10" s="1"/>
  <c r="A7" i="4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C8" s="1"/>
  <c r="B7"/>
  <c r="B11" s="1"/>
  <c r="B6"/>
  <c r="C6" s="1"/>
  <c r="B15" l="1"/>
  <c r="C11"/>
  <c r="E34" i="3"/>
  <c r="A46"/>
  <c r="D35"/>
  <c r="B47"/>
  <c r="B58"/>
  <c r="E38"/>
  <c r="A50"/>
  <c r="A51"/>
  <c r="E39"/>
  <c r="A55"/>
  <c r="E43"/>
  <c r="A59"/>
  <c r="E47"/>
  <c r="B13" i="4"/>
  <c r="B10"/>
  <c r="C7"/>
  <c r="D34" i="3"/>
  <c r="A42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B12" i="4"/>
  <c r="E26" i="3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D61" i="3" l="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0" i="4"/>
  <c r="B14"/>
  <c r="A62" i="3"/>
  <c r="E50"/>
  <c r="B70"/>
  <c r="B59"/>
  <c r="D47"/>
  <c r="A58"/>
  <c r="E46"/>
  <c r="B19" i="4"/>
  <c r="C15"/>
  <c r="C12"/>
  <c r="B16"/>
  <c r="D50" i="3"/>
  <c r="B62"/>
  <c r="E42"/>
  <c r="A54"/>
  <c r="D42"/>
  <c r="C13" i="4"/>
  <c r="B17"/>
  <c r="A71" i="3"/>
  <c r="E59"/>
  <c r="A67"/>
  <c r="E55"/>
  <c r="A63"/>
  <c r="E51"/>
  <c r="D51"/>
  <c r="D46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B21" i="4" l="1"/>
  <c r="C17"/>
  <c r="B23"/>
  <c r="C19"/>
  <c r="E58" i="3"/>
  <c r="A70"/>
  <c r="D59"/>
  <c r="B71"/>
  <c r="E62"/>
  <c r="A74"/>
  <c r="D55"/>
  <c r="B67"/>
  <c r="D64"/>
  <c r="B76"/>
  <c r="D65"/>
  <c r="A77"/>
  <c r="E65"/>
  <c r="D73"/>
  <c r="A85"/>
  <c r="E73"/>
  <c r="D58"/>
  <c r="A75"/>
  <c r="E63"/>
  <c r="D63"/>
  <c r="A79"/>
  <c r="E67"/>
  <c r="A83"/>
  <c r="E71"/>
  <c r="A66"/>
  <c r="E54"/>
  <c r="D54"/>
  <c r="B74"/>
  <c r="D62"/>
  <c r="C16" i="4"/>
  <c r="B20"/>
  <c r="D70" i="3"/>
  <c r="B82"/>
  <c r="C14" i="4"/>
  <c r="B18"/>
  <c r="D72" i="3"/>
  <c r="B84"/>
  <c r="E76"/>
  <c r="A88"/>
  <c r="E72"/>
  <c r="A84"/>
  <c r="B90"/>
  <c r="D69"/>
  <c r="A81"/>
  <c r="E69"/>
  <c r="E68"/>
  <c r="A80"/>
  <c r="A92" s="1"/>
  <c r="D68"/>
  <c r="D74" l="1"/>
  <c r="B86"/>
  <c r="A87"/>
  <c r="E75"/>
  <c r="D75"/>
  <c r="D77"/>
  <c r="A89"/>
  <c r="E77"/>
  <c r="B88"/>
  <c r="D76"/>
  <c r="B79"/>
  <c r="D67"/>
  <c r="A86"/>
  <c r="E74"/>
  <c r="B83"/>
  <c r="D71"/>
  <c r="A82"/>
  <c r="E70"/>
  <c r="A104"/>
  <c r="D104" s="1"/>
  <c r="D92"/>
  <c r="D81"/>
  <c r="A93"/>
  <c r="E81"/>
  <c r="B102"/>
  <c r="E84"/>
  <c r="A96"/>
  <c r="A108" s="1"/>
  <c r="E88"/>
  <c r="A100"/>
  <c r="B96"/>
  <c r="D84"/>
  <c r="C18" i="4"/>
  <c r="B22"/>
  <c r="B94" i="3"/>
  <c r="B106" s="1"/>
  <c r="D82"/>
  <c r="C20" i="4"/>
  <c r="B24"/>
  <c r="E66" i="3"/>
  <c r="A78"/>
  <c r="D66"/>
  <c r="A95"/>
  <c r="A107" s="1"/>
  <c r="E83"/>
  <c r="A91"/>
  <c r="A103" s="1"/>
  <c r="E79"/>
  <c r="D85"/>
  <c r="A97"/>
  <c r="D97" s="1"/>
  <c r="E85"/>
  <c r="B27" i="4"/>
  <c r="C23"/>
  <c r="B25"/>
  <c r="C21"/>
  <c r="E80" i="3"/>
  <c r="D80"/>
  <c r="B29" i="4" l="1"/>
  <c r="C25"/>
  <c r="B31"/>
  <c r="C27"/>
  <c r="B108" i="3"/>
  <c r="D108" s="1"/>
  <c r="D96"/>
  <c r="A105"/>
  <c r="D105" s="1"/>
  <c r="D93"/>
  <c r="B98"/>
  <c r="D86"/>
  <c r="A90"/>
  <c r="E78"/>
  <c r="C2" i="2" s="1"/>
  <c r="D78" i="3"/>
  <c r="C24" i="4"/>
  <c r="B28"/>
  <c r="C22"/>
  <c r="B26"/>
  <c r="E82" i="3"/>
  <c r="A94"/>
  <c r="B95"/>
  <c r="D83"/>
  <c r="A98"/>
  <c r="E86"/>
  <c r="B91"/>
  <c r="D79"/>
  <c r="B100"/>
  <c r="D100" s="1"/>
  <c r="D88"/>
  <c r="A101"/>
  <c r="D101" s="1"/>
  <c r="D89"/>
  <c r="A99"/>
  <c r="D99" s="1"/>
  <c r="E87"/>
  <c r="D87"/>
  <c r="E14" i="2"/>
  <c r="E4"/>
  <c r="C3"/>
  <c r="E13"/>
  <c r="D8"/>
  <c r="E11"/>
  <c r="C9"/>
  <c r="D10"/>
  <c r="D4"/>
  <c r="C5"/>
  <c r="C13"/>
  <c r="C11"/>
  <c r="E9"/>
  <c r="E10"/>
  <c r="C14"/>
  <c r="D5"/>
  <c r="E3"/>
  <c r="C12"/>
  <c r="C8"/>
  <c r="D11"/>
  <c r="E6"/>
  <c r="C10"/>
  <c r="D14"/>
  <c r="C4"/>
  <c r="E5"/>
  <c r="D3"/>
  <c r="D13"/>
  <c r="E12"/>
  <c r="E8"/>
  <c r="D9"/>
  <c r="D12"/>
  <c r="D6"/>
  <c r="C6"/>
  <c r="C7"/>
  <c r="D94" i="3" l="1"/>
  <c r="A106"/>
  <c r="D106" s="1"/>
  <c r="C26" i="4"/>
  <c r="B30"/>
  <c r="B32"/>
  <c r="C28"/>
  <c r="A102" i="3"/>
  <c r="B9" i="5"/>
  <c r="B2"/>
  <c r="B7"/>
  <c r="D90" i="3"/>
  <c r="B6" i="5"/>
  <c r="B8"/>
  <c r="B5"/>
  <c r="B3"/>
  <c r="D91" i="3"/>
  <c r="B103"/>
  <c r="D103" s="1"/>
  <c r="B107"/>
  <c r="D107" s="1"/>
  <c r="D95"/>
  <c r="E2" i="2"/>
  <c r="D2"/>
  <c r="E7"/>
  <c r="D7"/>
  <c r="C31" i="4"/>
  <c r="B35"/>
  <c r="C35" s="1"/>
  <c r="B33"/>
  <c r="C33" s="1"/>
  <c r="C29"/>
  <c r="B4" i="5"/>
  <c r="D98" i="3"/>
  <c r="C4" i="5" l="1"/>
  <c r="C9"/>
  <c r="C8"/>
  <c r="D27" i="2" s="1"/>
  <c r="C27"/>
  <c r="D102" i="3"/>
  <c r="D22" i="4" s="1"/>
  <c r="B10" i="5"/>
  <c r="C10" s="1"/>
  <c r="B36" i="4"/>
  <c r="C36" s="1"/>
  <c r="D36" s="1"/>
  <c r="C32"/>
  <c r="D32" s="1"/>
  <c r="D26"/>
  <c r="D29"/>
  <c r="D35"/>
  <c r="D25"/>
  <c r="C3" i="5"/>
  <c r="D9" i="4"/>
  <c r="D15"/>
  <c r="D16"/>
  <c r="D4"/>
  <c r="D3"/>
  <c r="D23"/>
  <c r="D13"/>
  <c r="D2"/>
  <c r="D6"/>
  <c r="D18"/>
  <c r="C25" i="2"/>
  <c r="C5" i="5"/>
  <c r="D24" i="2" s="1"/>
  <c r="C24"/>
  <c r="C26"/>
  <c r="C7" i="5"/>
  <c r="D26" i="2" s="1"/>
  <c r="B34" i="4"/>
  <c r="C34" s="1"/>
  <c r="D34" s="1"/>
  <c r="C30"/>
  <c r="D33"/>
  <c r="D31"/>
  <c r="D27"/>
  <c r="C6" i="5"/>
  <c r="D25" i="2" s="1"/>
  <c r="D5" i="4"/>
  <c r="D8"/>
  <c r="D12"/>
  <c r="D20"/>
  <c r="D21"/>
  <c r="D17"/>
  <c r="D11"/>
  <c r="D7"/>
  <c r="D19"/>
  <c r="D28"/>
  <c r="E4" l="1"/>
  <c r="E36"/>
  <c r="F32"/>
  <c r="E22" i="2" s="1"/>
  <c r="C18"/>
  <c r="E28" i="4"/>
  <c r="E17"/>
  <c r="F17"/>
  <c r="F8"/>
  <c r="E8"/>
  <c r="E34"/>
  <c r="F33"/>
  <c r="E23" i="2" s="1"/>
  <c r="E33" i="4"/>
  <c r="D23" i="2" s="1"/>
  <c r="E18" i="4"/>
  <c r="E19"/>
  <c r="F19"/>
  <c r="F11"/>
  <c r="E21"/>
  <c r="F21"/>
  <c r="E12"/>
  <c r="F12"/>
  <c r="F35"/>
  <c r="F31"/>
  <c r="D30"/>
  <c r="C23" i="2"/>
  <c r="E6" i="4"/>
  <c r="F6"/>
  <c r="F13"/>
  <c r="E13"/>
  <c r="F16"/>
  <c r="E16"/>
  <c r="E9"/>
  <c r="F9"/>
  <c r="F25"/>
  <c r="C15" i="2"/>
  <c r="F29" i="4"/>
  <c r="E29"/>
  <c r="F26"/>
  <c r="E26"/>
  <c r="C16" i="2"/>
  <c r="E22" i="4"/>
  <c r="F22"/>
  <c r="E5"/>
  <c r="E3"/>
  <c r="C21" i="2"/>
  <c r="D24" i="4"/>
  <c r="E25" s="1"/>
  <c r="D10"/>
  <c r="E7"/>
  <c r="F7"/>
  <c r="E20"/>
  <c r="F20"/>
  <c r="F27"/>
  <c r="E17" i="2" s="1"/>
  <c r="E27" i="4"/>
  <c r="E23"/>
  <c r="F23"/>
  <c r="F36"/>
  <c r="E32"/>
  <c r="F15"/>
  <c r="E35"/>
  <c r="C22" i="2"/>
  <c r="C17"/>
  <c r="D14" i="4"/>
  <c r="F18" s="1"/>
  <c r="E15" i="2" l="1"/>
  <c r="E10" i="4"/>
  <c r="F10"/>
  <c r="D19" i="2"/>
  <c r="D17"/>
  <c r="D15"/>
  <c r="F34" i="4"/>
  <c r="E30"/>
  <c r="D22" i="2" s="1"/>
  <c r="F30" i="4"/>
  <c r="E15"/>
  <c r="E14"/>
  <c r="F14"/>
  <c r="C19" i="2"/>
  <c r="E24" i="4"/>
  <c r="D16" i="2" s="1"/>
  <c r="F24" i="4"/>
  <c r="E16" i="2" s="1"/>
  <c r="E21"/>
  <c r="E19"/>
  <c r="D20"/>
  <c r="D18"/>
  <c r="E31" i="4"/>
  <c r="D21" i="2" s="1"/>
  <c r="C20"/>
  <c r="E11" i="4"/>
  <c r="F28"/>
  <c r="E20" i="2" l="1"/>
  <c r="E18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<sst xmlns="http://schemas.openxmlformats.org/spreadsheetml/2006/main" count="32" uniqueCount="22">
  <si>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</si>
  <si>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</si>
  <si>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</si>
  <si>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</si>
  <si>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</si>
  <si>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</si>
  <si>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</si>
  <si>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</si>
  <si>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</si>
  <si>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</si>
  <si>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</si>
  <si>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</si>
  <si>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</si>
  <si>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</si>
  <si>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</si>
  <si>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</si>
  <si>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</si>
  <si>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</si>
  <si>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</si>
  <si>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Periodo</t>
  </si>
  <si>
    <t>Número de defunciones</t>
  </si>
  <si>
    <t>Variación entre mismo periodo año anterior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</si>
</sst>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3" fontId="12" fillId="0" borderId="1" xfId="0" applyNumberFormat="1" applyFont="1" applyBorder="1"/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0" borderId="0" xfId="0" applyFont="1" applyBorder="1" applyAlignment="1">
      <alignment horizontal="center" vertical="center" textRotation="90"/>
    </xf>
    <xf numFmtId="165" fontId="12" fillId="0" borderId="0" xfId="0" applyNumberFormat="1" applyFont="1" applyBorder="1"/>
    <xf numFmtId="3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3" fontId="12" fillId="0" borderId="2" xfId="0" applyNumberFormat="1" applyFont="1" applyBorder="1"/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6" borderId="1" xfId="0" applyFont="1" applyFill="1" applyBorder="1" applyAlignment="1">
      <alignment horizontal="center" vertical="center" textRotation="90"/>
    </xf>
    <xf numFmtId="0" fontId="12" fillId="6" borderId="1" xfId="0" applyFont="1" applyFill="1" applyBorder="1" applyAlignment="1">
      <alignment horizontal="right"/>
    </xf>
    <xf numFmtId="3" fontId="12" fillId="6" borderId="1" xfId="0" applyNumberFormat="1" applyFont="1" applyFill="1" applyBorder="1"/>
    <xf numFmtId="167" fontId="12" fillId="6" borderId="1" xfId="0" applyNumberFormat="1" applyFont="1" applyFill="1" applyBorder="1" applyAlignment="1">
      <alignment horizontal="right" indent="4"/>
    </xf>
    <xf numFmtId="167" fontId="12" fillId="6" borderId="1" xfId="0" applyNumberFormat="1" applyFont="1" applyFill="1" applyBorder="1" applyAlignment="1">
      <alignment horizontal="right" indent="6"/>
    </xf>
    <xf numFmtId="0" fontId="13" fillId="6" borderId="0" xfId="0" applyFont="1" applyFill="1" applyBorder="1" applyAlignment="1">
      <alignment horizontal="center" vertical="center" textRotation="90"/>
    </xf>
    <xf numFmtId="0" fontId="12" fillId="6" borderId="0" xfId="0" applyFont="1" applyFill="1" applyBorder="1" applyAlignment="1">
      <alignment horizontal="right"/>
    </xf>
    <xf numFmtId="3" fontId="12" fillId="6" borderId="0" xfId="0" applyNumberFormat="1" applyFont="1" applyFill="1" applyBorder="1"/>
    <xf numFmtId="167" fontId="12" fillId="6" borderId="0" xfId="0" applyNumberFormat="1" applyFont="1" applyFill="1" applyBorder="1" applyAlignment="1">
      <alignment horizontal="right" indent="4"/>
    </xf>
    <xf numFmtId="167" fontId="12" fillId="6" borderId="0" xfId="0" applyNumberFormat="1" applyFont="1" applyFill="1" applyBorder="1" applyAlignment="1">
      <alignment horizontal="right" indent="6"/>
    </xf>
    <xf numFmtId="17" fontId="12" fillId="0" borderId="0" xfId="0" applyNumberFormat="1" applyFont="1"/>
    <xf numFmtId="0" fontId="13" fillId="6" borderId="2" xfId="0" applyFont="1" applyFill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right"/>
    </xf>
    <xf numFmtId="3" fontId="12" fillId="6" borderId="2" xfId="0" applyNumberFormat="1" applyFont="1" applyFill="1" applyBorder="1"/>
    <xf numFmtId="167" fontId="12" fillId="6" borderId="2" xfId="0" applyNumberFormat="1" applyFont="1" applyFill="1" applyBorder="1" applyAlignment="1">
      <alignment horizontal="right" indent="4"/>
    </xf>
    <xf numFmtId="167" fontId="12" fillId="6" borderId="2" xfId="0" applyNumberFormat="1" applyFont="1" applyFill="1" applyBorder="1" applyAlignment="1">
      <alignment horizontal="right" indent="6"/>
    </xf>
    <xf numFmtId="0" fontId="12" fillId="0" borderId="0" xfId="0" applyFont="1" applyBorder="1"/>
    <xf numFmtId="168" fontId="12" fillId="0" borderId="0" xfId="1" applyNumberFormat="1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0" fontId="12" fillId="0" borderId="2" xfId="0" applyFont="1" applyBorder="1"/>
    <xf numFmtId="168" fontId="12" fillId="0" borderId="2" xfId="1" applyNumberFormat="1" applyFont="1" applyBorder="1"/>
    <xf numFmtId="166" fontId="12" fillId="0" borderId="2" xfId="1" applyNumberFormat="1" applyFont="1" applyBorder="1" applyAlignment="1">
      <alignment horizontal="right" indent="4"/>
    </xf>
    <xf numFmtId="0" fontId="12" fillId="0" borderId="2" xfId="0" applyFont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G12" sqref="G12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55" workbookViewId="0">
      <selection activeCell="K85" sqref="K85"/>
    </sheetView>
  </sheetViews>
  <sheetFormatPr baseColWidth="10" defaultRowHeight="14.25"/>
  <cols>
    <col min="1" max="4" width="10.7109375" style="1" hidden="1" customWidth="1"/>
    <col min="5" max="5" width="18" style="1" customWidth="1"/>
    <col min="6" max="6" width="15.28515625" style="18" customWidth="1"/>
    <col min="7" max="8" width="10.7109375" style="1" hidden="1" customWidth="1"/>
    <col min="9" max="9" width="14.14062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6077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5425</v>
      </c>
      <c r="G3" s="11">
        <f>+(F3/F2-1)*100</f>
        <v>-10.728978114201082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5151</v>
      </c>
      <c r="G4" s="11">
        <f t="shared" ref="G4:G67" si="2">+(F4/F3-1)*100</f>
        <v>-5.0506912442396352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5942</v>
      </c>
      <c r="G5" s="11">
        <f t="shared" si="2"/>
        <v>15.356241506503586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6094</v>
      </c>
      <c r="G6" s="11">
        <f t="shared" si="2"/>
        <v>2.5580612588353979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5595</v>
      </c>
      <c r="G7" s="11">
        <f t="shared" si="2"/>
        <v>-8.188382015096817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5950</v>
      </c>
      <c r="G8" s="11">
        <f t="shared" si="2"/>
        <v>6.3449508489722861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6139</v>
      </c>
      <c r="G9" s="11">
        <f t="shared" si="2"/>
        <v>3.1764705882352917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6029</v>
      </c>
      <c r="G10" s="11">
        <f t="shared" si="2"/>
        <v>-1.7918227724385116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6106</v>
      </c>
      <c r="G11" s="11">
        <f t="shared" si="2"/>
        <v>1.2771603914413676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5788</v>
      </c>
      <c r="G12" s="11">
        <f t="shared" si="2"/>
        <v>-5.2079921388797912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5734</v>
      </c>
      <c r="G13" s="11">
        <f t="shared" si="2"/>
        <v>-0.93296475466482232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5891</v>
      </c>
      <c r="G14" s="11">
        <f t="shared" si="2"/>
        <v>2.7380537146843409</v>
      </c>
      <c r="H14" s="11">
        <f>+(F14/F2-1)*100</f>
        <v>-3.0607207503702494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5351</v>
      </c>
      <c r="G15" s="11">
        <f t="shared" si="2"/>
        <v>-9.1665252079443214</v>
      </c>
      <c r="H15" s="11">
        <f t="shared" ref="H15:H78" si="6">+(F15/F3-1)*100</f>
        <v>-1.3640552995391686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5928</v>
      </c>
      <c r="G16" s="11">
        <f t="shared" si="2"/>
        <v>10.783031209119788</v>
      </c>
      <c r="H16" s="11">
        <f t="shared" si="6"/>
        <v>15.084449621432739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5649</v>
      </c>
      <c r="G17" s="11">
        <f t="shared" si="2"/>
        <v>-4.7064777327935232</v>
      </c>
      <c r="H17" s="11">
        <f t="shared" si="6"/>
        <v>-4.9309996634129938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6082</v>
      </c>
      <c r="G18" s="11">
        <f t="shared" si="2"/>
        <v>7.6650734643299634</v>
      </c>
      <c r="H18" s="11">
        <f t="shared" si="6"/>
        <v>-0.19691499835904347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6117</v>
      </c>
      <c r="G19" s="11">
        <f t="shared" si="2"/>
        <v>0.5754685958566208</v>
      </c>
      <c r="H19" s="11">
        <f t="shared" si="6"/>
        <v>9.3297587131367266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6149</v>
      </c>
      <c r="G20" s="11">
        <f t="shared" si="2"/>
        <v>0.52313225437305988</v>
      </c>
      <c r="H20" s="11">
        <f t="shared" si="6"/>
        <v>3.3445378151260474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6185</v>
      </c>
      <c r="G21" s="11">
        <f t="shared" si="2"/>
        <v>0.58546105057732944</v>
      </c>
      <c r="H21" s="11">
        <f t="shared" si="6"/>
        <v>0.74930770483792042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5789</v>
      </c>
      <c r="G22" s="11">
        <f t="shared" si="2"/>
        <v>-6.402586903799512</v>
      </c>
      <c r="H22" s="11">
        <f t="shared" si="6"/>
        <v>-3.9807596616354246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5964</v>
      </c>
      <c r="G23" s="11">
        <f t="shared" si="2"/>
        <v>3.0229746070133068</v>
      </c>
      <c r="H23" s="11">
        <f t="shared" si="6"/>
        <v>-2.3255813953488413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5911</v>
      </c>
      <c r="G24" s="11">
        <f t="shared" si="2"/>
        <v>-0.88866532528504294</v>
      </c>
      <c r="H24" s="11">
        <f t="shared" si="6"/>
        <v>2.1250863856254298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5217</v>
      </c>
      <c r="G25" s="11">
        <f t="shared" si="2"/>
        <v>-11.740822195905942</v>
      </c>
      <c r="H25" s="11">
        <f t="shared" si="6"/>
        <v>-9.0163934426229488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6088</v>
      </c>
      <c r="G26" s="11">
        <f t="shared" si="2"/>
        <v>16.695418823078391</v>
      </c>
      <c r="H26" s="11">
        <f t="shared" si="6"/>
        <v>3.3440841962315337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5672</v>
      </c>
      <c r="G27" s="11">
        <f t="shared" si="2"/>
        <v>-6.8331143232588705</v>
      </c>
      <c r="H27" s="11">
        <f t="shared" si="6"/>
        <v>5.998878714259015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6145</v>
      </c>
      <c r="G28" s="11">
        <f t="shared" si="2"/>
        <v>8.3392101551480913</v>
      </c>
      <c r="H28" s="11">
        <f t="shared" si="6"/>
        <v>3.6605937921727394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5963</v>
      </c>
      <c r="G29" s="11">
        <f t="shared" si="2"/>
        <v>-2.9617575264442642</v>
      </c>
      <c r="H29" s="11">
        <f t="shared" si="6"/>
        <v>5.5585059302531326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5982</v>
      </c>
      <c r="G30" s="11">
        <f t="shared" si="2"/>
        <v>0.31863156129465775</v>
      </c>
      <c r="H30" s="11">
        <f t="shared" si="6"/>
        <v>-1.6441959881617896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6006</v>
      </c>
      <c r="G31" s="11">
        <f t="shared" si="2"/>
        <v>0.40120361083249012</v>
      </c>
      <c r="H31" s="11">
        <f t="shared" si="6"/>
        <v>-1.8146150073565459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6312</v>
      </c>
      <c r="G32" s="11">
        <f t="shared" si="2"/>
        <v>5.0949050949050889</v>
      </c>
      <c r="H32" s="11">
        <f t="shared" si="6"/>
        <v>2.6508375345584589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6232</v>
      </c>
      <c r="G33" s="11">
        <f t="shared" si="2"/>
        <v>-1.2674271229404344</v>
      </c>
      <c r="H33" s="11">
        <f t="shared" si="6"/>
        <v>0.75990299110750836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5902</v>
      </c>
      <c r="G34" s="11">
        <f t="shared" si="2"/>
        <v>-5.2952503209242607</v>
      </c>
      <c r="H34" s="11">
        <f t="shared" si="6"/>
        <v>1.9519778891000206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5819</v>
      </c>
      <c r="G35" s="11">
        <f t="shared" si="2"/>
        <v>-1.4063029481531708</v>
      </c>
      <c r="H35" s="11">
        <f t="shared" si="6"/>
        <v>-2.4312541918175667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5695</v>
      </c>
      <c r="G36" s="11">
        <f t="shared" si="2"/>
        <v>-2.1309503351091275</v>
      </c>
      <c r="H36" s="11">
        <f t="shared" si="6"/>
        <v>-3.6542040263914721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5891</v>
      </c>
      <c r="G37" s="11">
        <f t="shared" si="2"/>
        <v>3.4416154521510034</v>
      </c>
      <c r="H37" s="11">
        <f t="shared" si="6"/>
        <v>12.91930228100442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6201</v>
      </c>
      <c r="G38" s="11">
        <f t="shared" si="2"/>
        <v>5.2622644712272848</v>
      </c>
      <c r="H38" s="11">
        <f t="shared" si="6"/>
        <v>1.8561103810775359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5432</v>
      </c>
      <c r="G39" s="11">
        <f t="shared" si="2"/>
        <v>-12.401225608772782</v>
      </c>
      <c r="H39" s="11">
        <f t="shared" si="6"/>
        <v>-4.2313117066290591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5855</v>
      </c>
      <c r="G40" s="11">
        <f t="shared" si="2"/>
        <v>7.7871870397643539</v>
      </c>
      <c r="H40" s="11">
        <f t="shared" si="6"/>
        <v>-4.7192839707078882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5936</v>
      </c>
      <c r="G41" s="11">
        <f t="shared" si="2"/>
        <v>1.3834329632792519</v>
      </c>
      <c r="H41" s="11">
        <f t="shared" si="6"/>
        <v>-0.45279221868187447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6276</v>
      </c>
      <c r="G42" s="11">
        <f t="shared" si="2"/>
        <v>5.727762803234504</v>
      </c>
      <c r="H42" s="11">
        <f t="shared" si="6"/>
        <v>4.9147442326980872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6002</v>
      </c>
      <c r="G43" s="11">
        <f t="shared" si="2"/>
        <v>-4.3658381134480511</v>
      </c>
      <c r="H43" s="11">
        <f t="shared" si="6"/>
        <v>-6.6600066600064345E-2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6135</v>
      </c>
      <c r="G44" s="11">
        <f t="shared" si="2"/>
        <v>2.2159280239919976</v>
      </c>
      <c r="H44" s="11">
        <f t="shared" si="6"/>
        <v>-2.8041825095057038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6142</v>
      </c>
      <c r="G45" s="11">
        <f t="shared" si="2"/>
        <v>0.11409942950284524</v>
      </c>
      <c r="H45" s="11">
        <f t="shared" si="6"/>
        <v>-1.4441591784338903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5991</v>
      </c>
      <c r="G46" s="11">
        <f t="shared" si="2"/>
        <v>-2.4584825789645048</v>
      </c>
      <c r="H46" s="11">
        <f t="shared" si="6"/>
        <v>1.507963402236534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6515</v>
      </c>
      <c r="G47" s="11">
        <f t="shared" si="2"/>
        <v>8.7464530128526174</v>
      </c>
      <c r="H47" s="11">
        <f t="shared" si="6"/>
        <v>11.960818009967355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5922</v>
      </c>
      <c r="G48" s="11">
        <f t="shared" si="2"/>
        <v>-9.1020721412125916</v>
      </c>
      <c r="H48" s="11">
        <f t="shared" si="6"/>
        <v>3.9859525899912152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6341</v>
      </c>
      <c r="G49" s="11">
        <f t="shared" si="2"/>
        <v>7.0753123944613305</v>
      </c>
      <c r="H49" s="11">
        <f t="shared" si="6"/>
        <v>7.6387710066202708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6289</v>
      </c>
      <c r="G50" s="11">
        <f t="shared" si="2"/>
        <v>-0.82005992745624035</v>
      </c>
      <c r="H50" s="11">
        <f t="shared" si="6"/>
        <v>1.419125947427835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5309</v>
      </c>
      <c r="G51" s="11">
        <f t="shared" si="2"/>
        <v>-15.582763555414214</v>
      </c>
      <c r="H51" s="11">
        <f t="shared" si="6"/>
        <v>-2.264359351988221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6057</v>
      </c>
      <c r="G52" s="11">
        <f t="shared" si="2"/>
        <v>14.089282350725174</v>
      </c>
      <c r="H52" s="11">
        <f t="shared" si="6"/>
        <v>3.4500426985482502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6084</v>
      </c>
      <c r="G53" s="11">
        <f t="shared" si="2"/>
        <v>0.44576523031203408</v>
      </c>
      <c r="H53" s="11">
        <f t="shared" si="6"/>
        <v>2.4932614555255972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6274</v>
      </c>
      <c r="G54" s="11">
        <f t="shared" si="2"/>
        <v>3.1229454306377358</v>
      </c>
      <c r="H54" s="11">
        <f t="shared" si="6"/>
        <v>-3.1867431485022024E-2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5874</v>
      </c>
      <c r="G55" s="11">
        <f t="shared" si="2"/>
        <v>-6.3755180108383769</v>
      </c>
      <c r="H55" s="11">
        <f t="shared" si="6"/>
        <v>-2.1326224591802778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6345</v>
      </c>
      <c r="G56" s="11">
        <f t="shared" si="2"/>
        <v>8.0183861082737451</v>
      </c>
      <c r="H56" s="11">
        <f t="shared" si="6"/>
        <v>3.4229828850855792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6275</v>
      </c>
      <c r="G57" s="11">
        <f t="shared" si="2"/>
        <v>-1.1032308904649346</v>
      </c>
      <c r="H57" s="11">
        <f t="shared" si="6"/>
        <v>2.1654184304786606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5830</v>
      </c>
      <c r="G58" s="11">
        <f t="shared" si="2"/>
        <v>-7.0916334661354608</v>
      </c>
      <c r="H58" s="11">
        <f t="shared" si="6"/>
        <v>-2.6873643799031899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6062</v>
      </c>
      <c r="G59" s="11">
        <f t="shared" si="2"/>
        <v>3.979416809605496</v>
      </c>
      <c r="H59" s="11">
        <f t="shared" si="6"/>
        <v>-6.9531849577897153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5812</v>
      </c>
      <c r="G60" s="11">
        <f t="shared" si="2"/>
        <v>-4.1240514681623264</v>
      </c>
      <c r="H60" s="11">
        <f t="shared" si="6"/>
        <v>-1.8574805808848405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6143</v>
      </c>
      <c r="G61" s="11">
        <f t="shared" si="2"/>
        <v>5.6951135581555512</v>
      </c>
      <c r="H61" s="11">
        <f t="shared" si="6"/>
        <v>-3.1225358776218237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5984</v>
      </c>
      <c r="G62" s="11">
        <f t="shared" si="2"/>
        <v>-2.5883118997232613</v>
      </c>
      <c r="H62" s="11">
        <f t="shared" si="6"/>
        <v>-4.8497376371442247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5637</v>
      </c>
      <c r="G63" s="11">
        <f t="shared" si="2"/>
        <v>-5.7987967914438503</v>
      </c>
      <c r="H63" s="11">
        <f t="shared" si="6"/>
        <v>6.1781879826709352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6175</v>
      </c>
      <c r="G64" s="11">
        <f t="shared" si="2"/>
        <v>9.5440837324818126</v>
      </c>
      <c r="H64" s="11">
        <f t="shared" si="6"/>
        <v>1.9481591546970378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6001</v>
      </c>
      <c r="G65" s="11">
        <f t="shared" si="2"/>
        <v>-2.8178137651821866</v>
      </c>
      <c r="H65" s="11">
        <f t="shared" si="6"/>
        <v>-1.3642340565417466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5896</v>
      </c>
      <c r="G66" s="11">
        <f t="shared" si="2"/>
        <v>-1.7497083819363435</v>
      </c>
      <c r="H66" s="11">
        <f t="shared" si="6"/>
        <v>-6.0248645202422679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6007</v>
      </c>
      <c r="G67" s="11">
        <f t="shared" si="2"/>
        <v>1.8826322930800554</v>
      </c>
      <c r="H67" s="11">
        <f t="shared" si="6"/>
        <v>2.2642151855635007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5941</v>
      </c>
      <c r="G68" s="11">
        <f t="shared" ref="G68:G94" si="9">+(F68/F67-1)*100</f>
        <v>-1.0987181621441633</v>
      </c>
      <c r="H68" s="11">
        <f t="shared" si="6"/>
        <v>-6.3672182821118977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5910</v>
      </c>
      <c r="G69" s="11">
        <f t="shared" si="9"/>
        <v>-0.52179767715873071</v>
      </c>
      <c r="H69" s="11">
        <f t="shared" si="6"/>
        <v>-5.8167330677290856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5977</v>
      </c>
      <c r="G70" s="11">
        <f t="shared" si="9"/>
        <v>1.1336717428088061</v>
      </c>
      <c r="H70" s="11">
        <f t="shared" si="6"/>
        <v>2.5214408233276142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6255</v>
      </c>
      <c r="G71" s="11">
        <f t="shared" si="9"/>
        <v>4.6511627906976827</v>
      </c>
      <c r="H71" s="11">
        <f t="shared" si="6"/>
        <v>3.1837677334213055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6388</v>
      </c>
      <c r="G72" s="11">
        <f t="shared" si="9"/>
        <v>2.126298960831341</v>
      </c>
      <c r="H72" s="11">
        <f t="shared" si="6"/>
        <v>9.910529938059188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6486</v>
      </c>
      <c r="G73" s="11">
        <f t="shared" si="9"/>
        <v>1.534126487163423</v>
      </c>
      <c r="H73" s="11">
        <f t="shared" si="6"/>
        <v>5.583591079277217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6541</v>
      </c>
      <c r="G74" s="11">
        <f t="shared" si="9"/>
        <v>0.84798026518655423</v>
      </c>
      <c r="H74" s="11">
        <f t="shared" si="6"/>
        <v>9.308155080213897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5825</v>
      </c>
      <c r="G75" s="11">
        <f t="shared" si="9"/>
        <v>-10.94633848035469</v>
      </c>
      <c r="H75" s="11">
        <f t="shared" si="6"/>
        <v>3.3351073265921682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6756</v>
      </c>
      <c r="G76" s="11">
        <f t="shared" si="9"/>
        <v>15.982832618025755</v>
      </c>
      <c r="H76" s="11">
        <f t="shared" si="6"/>
        <v>9.4089068825910829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6349</v>
      </c>
      <c r="G77" s="11">
        <f t="shared" si="9"/>
        <v>-6.024274718768508</v>
      </c>
      <c r="H77" s="11">
        <f t="shared" si="6"/>
        <v>5.7990334944175936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6488</v>
      </c>
      <c r="G78" s="11">
        <f t="shared" si="9"/>
        <v>2.1893211529374623</v>
      </c>
      <c r="H78" s="11">
        <f t="shared" si="6"/>
        <v>10.040705563093621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6284</v>
      </c>
      <c r="G79" s="11">
        <f t="shared" si="9"/>
        <v>-3.1442663378544955</v>
      </c>
      <c r="H79" s="11">
        <f t="shared" ref="H79:H88" si="13">+(F79/F67-1)*100</f>
        <v>4.6112868320292932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6502</v>
      </c>
      <c r="G80" s="11">
        <f t="shared" si="9"/>
        <v>3.4691279439847289</v>
      </c>
      <c r="H80" s="11">
        <f t="shared" si="13"/>
        <v>9.4428547382595429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6292</v>
      </c>
      <c r="G81" s="11">
        <f t="shared" si="9"/>
        <v>-3.2297754537065515</v>
      </c>
      <c r="H81" s="11">
        <f t="shared" si="13"/>
        <v>6.4636209813874856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6390</v>
      </c>
      <c r="G82" s="11">
        <f t="shared" si="9"/>
        <v>1.5575333757152032</v>
      </c>
      <c r="H82" s="11">
        <f t="shared" si="13"/>
        <v>6.9098209804249633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6314</v>
      </c>
      <c r="G83" s="11">
        <f t="shared" si="9"/>
        <v>-1.1893583724569612</v>
      </c>
      <c r="H83" s="11">
        <f t="shared" si="13"/>
        <v>0.94324540367705101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6283</v>
      </c>
      <c r="G84" s="11">
        <f t="shared" si="9"/>
        <v>-0.49097244219195035</v>
      </c>
      <c r="H84" s="11">
        <f t="shared" si="13"/>
        <v>-1.6437069505322532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6615</v>
      </c>
      <c r="G85" s="11">
        <f t="shared" si="9"/>
        <v>5.2840999522521193</v>
      </c>
      <c r="H85" s="11">
        <f t="shared" si="13"/>
        <v>1.9888991674375633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6563</v>
      </c>
      <c r="G86" s="11">
        <f t="shared" si="9"/>
        <v>-0.78609221466364732</v>
      </c>
      <c r="H86" s="11">
        <f t="shared" si="13"/>
        <v>0.33634000917290852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5587</v>
      </c>
      <c r="G87" s="11">
        <f t="shared" si="9"/>
        <v>-14.871247904921525</v>
      </c>
      <c r="H87" s="11">
        <f t="shared" si="13"/>
        <v>-4.0858369098712437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6295</v>
      </c>
      <c r="G88" s="11">
        <f t="shared" si="9"/>
        <v>12.672274923930548</v>
      </c>
      <c r="H88" s="11">
        <f t="shared" si="13"/>
        <v>-6.8235642391947904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16653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17631</v>
      </c>
      <c r="E3" s="11">
        <f>+(D3/D2-1)*100</f>
        <v>5.8728157088812738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18118</v>
      </c>
      <c r="E4" s="11">
        <f t="shared" ref="E4:E33" si="1">+(D4/D3-1)*100</f>
        <v>2.7621802506947901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17628</v>
      </c>
      <c r="E5" s="11">
        <f t="shared" si="1"/>
        <v>-2.7044927696213694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17170</v>
      </c>
      <c r="E6" s="11">
        <f t="shared" si="1"/>
        <v>-2.5981393238030392</v>
      </c>
      <c r="F6" s="11">
        <f>+(D6/D2-1)*100</f>
        <v>3.1045457274965438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17848</v>
      </c>
      <c r="E7" s="11">
        <f t="shared" si="1"/>
        <v>3.9487478159580647</v>
      </c>
      <c r="F7" s="11">
        <f t="shared" ref="F7:F30" si="3">+(D7/D3-1)*100</f>
        <v>1.2307866825477909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18123</v>
      </c>
      <c r="E8" s="11">
        <f t="shared" si="1"/>
        <v>1.5407888839085615</v>
      </c>
      <c r="F8" s="11">
        <f t="shared" si="3"/>
        <v>2.7596864996137782E-2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17092</v>
      </c>
      <c r="E9" s="11">
        <f t="shared" si="1"/>
        <v>-5.6889036031562146</v>
      </c>
      <c r="F9" s="11">
        <f t="shared" si="3"/>
        <v>-3.0406171999092346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17905</v>
      </c>
      <c r="E10" s="11">
        <f t="shared" si="1"/>
        <v>4.7566112801310512</v>
      </c>
      <c r="F10" s="11">
        <f t="shared" si="3"/>
        <v>4.2807221898660375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17951</v>
      </c>
      <c r="E11" s="11">
        <f t="shared" si="1"/>
        <v>0.25691147724098418</v>
      </c>
      <c r="F11" s="11">
        <f t="shared" si="3"/>
        <v>0.57709547288211649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18446</v>
      </c>
      <c r="E12" s="11">
        <f t="shared" si="1"/>
        <v>2.7575065455963443</v>
      </c>
      <c r="F12" s="11">
        <f t="shared" si="3"/>
        <v>1.7822656293108308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17405</v>
      </c>
      <c r="E13" s="11">
        <f t="shared" si="1"/>
        <v>-5.6434999457877</v>
      </c>
      <c r="F13" s="11">
        <f t="shared" si="3"/>
        <v>1.8312660893985422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17488</v>
      </c>
      <c r="E14" s="11">
        <f t="shared" si="1"/>
        <v>0.4768744613616871</v>
      </c>
      <c r="F14" s="11">
        <f t="shared" si="3"/>
        <v>-2.3289583915107492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18214</v>
      </c>
      <c r="E15" s="11">
        <f t="shared" si="1"/>
        <v>4.1514181152790375</v>
      </c>
      <c r="F15" s="11">
        <f t="shared" si="3"/>
        <v>1.4650994373572424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18268</v>
      </c>
      <c r="E16" s="11">
        <f t="shared" si="1"/>
        <v>0.29647523882727622</v>
      </c>
      <c r="F16" s="11">
        <f t="shared" si="3"/>
        <v>-0.96497885720481236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18778</v>
      </c>
      <c r="E17" s="11">
        <f t="shared" si="1"/>
        <v>2.7917670243047921</v>
      </c>
      <c r="F17" s="11">
        <f t="shared" si="3"/>
        <v>7.8885377765010034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17655</v>
      </c>
      <c r="E18" s="11">
        <f t="shared" si="1"/>
        <v>-5.9804025987858171</v>
      </c>
      <c r="F18" s="11">
        <f t="shared" si="3"/>
        <v>0.95494053064959505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18232</v>
      </c>
      <c r="E19" s="11">
        <f t="shared" si="1"/>
        <v>3.2681959784763626</v>
      </c>
      <c r="F19" s="11">
        <f t="shared" si="3"/>
        <v>9.8825079609099475E-2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18450</v>
      </c>
      <c r="E20" s="11">
        <f t="shared" si="1"/>
        <v>1.1956998683633202</v>
      </c>
      <c r="F20" s="11">
        <f t="shared" si="3"/>
        <v>0.99627764396759133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18017</v>
      </c>
      <c r="E21" s="11">
        <f t="shared" si="1"/>
        <v>-2.3468834688346929</v>
      </c>
      <c r="F21" s="11">
        <f t="shared" si="3"/>
        <v>-4.0526147619554749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17796</v>
      </c>
      <c r="E22" s="11">
        <f t="shared" si="1"/>
        <v>-1.2266193039906725</v>
      </c>
      <c r="F22" s="11">
        <f t="shared" si="3"/>
        <v>0.79864061172472134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17904</v>
      </c>
      <c r="E23" s="11">
        <f t="shared" si="1"/>
        <v>0.60687795010114787</v>
      </c>
      <c r="F23" s="11">
        <f t="shared" si="3"/>
        <v>-1.7990346643264599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17828</v>
      </c>
      <c r="E24" s="11">
        <f t="shared" si="1"/>
        <v>-0.42448614834673659</v>
      </c>
      <c r="F24" s="11">
        <f t="shared" si="3"/>
        <v>-3.3712737127371328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19129</v>
      </c>
      <c r="E25" s="11">
        <f t="shared" si="1"/>
        <v>7.2975095355620301</v>
      </c>
      <c r="F25" s="11">
        <f t="shared" si="3"/>
        <v>6.1719487151024044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19122</v>
      </c>
      <c r="E26" s="11">
        <f t="shared" si="1"/>
        <v>-3.6593653614924726E-2</v>
      </c>
      <c r="F26" s="11">
        <f t="shared" si="3"/>
        <v>7.4511126095751834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19121</v>
      </c>
      <c r="E27" s="11">
        <f t="shared" si="1"/>
        <v>-5.2295784959688341E-3</v>
      </c>
      <c r="F27" s="11">
        <f t="shared" si="3"/>
        <v>6.7973637176049984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19184</v>
      </c>
      <c r="E28" s="11">
        <f t="shared" si="1"/>
        <v>0.32948067569686934</v>
      </c>
      <c r="F28" s="11">
        <f t="shared" si="3"/>
        <v>7.6060130132376003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19212</v>
      </c>
      <c r="E29" s="11">
        <f t="shared" si="1"/>
        <v>0.14595496246871953</v>
      </c>
      <c r="F29" s="11">
        <f t="shared" si="3"/>
        <v>0.43389617857703122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18445</v>
      </c>
      <c r="E30" s="11">
        <f t="shared" si="1"/>
        <v>-3.9922964813658091</v>
      </c>
      <c r="F30" s="11">
        <f t="shared" si="3"/>
        <v>-3.5404246417738761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70030</v>
      </c>
    </row>
    <row r="3" spans="1:3">
      <c r="A3" s="1">
        <f>+A2+1</f>
        <v>2008</v>
      </c>
      <c r="B3" s="10">
        <f>+SUMIF('Datos mensuales'!$A$2:$A$1048576,A3,'Datos mensuales'!$F$2:$F$1048576)</f>
        <v>70233</v>
      </c>
      <c r="C3" s="11">
        <f>+(B3/B2-1)*100</f>
        <v>0.28987576752819155</v>
      </c>
    </row>
    <row r="4" spans="1:3">
      <c r="A4" s="1">
        <f>+A3+1</f>
        <v>2009</v>
      </c>
      <c r="B4" s="10">
        <f>+SUMIF('Datos mensuales'!$A$2:$A$1048576,A4,'Datos mensuales'!$F$2:$F$1048576)</f>
        <v>71707</v>
      </c>
      <c r="C4" s="11">
        <f t="shared" ref="C4:C9" si="0">+(B4/B3-1)*100</f>
        <v>2.0987285179331572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72748</v>
      </c>
      <c r="C5" s="11">
        <f t="shared" si="0"/>
        <v>1.4517411131409697</v>
      </c>
    </row>
    <row r="6" spans="1:3">
      <c r="A6" s="1">
        <f t="shared" si="1"/>
        <v>2011</v>
      </c>
      <c r="B6" s="10">
        <f>+SUMIF('Datos mensuales'!$A$2:$A$1048576,A6,'Datos mensuales'!$F$2:$F$1048576)</f>
        <v>72354</v>
      </c>
      <c r="C6" s="11">
        <f t="shared" si="0"/>
        <v>-0.54159564524111081</v>
      </c>
    </row>
    <row r="7" spans="1:3">
      <c r="A7" s="1">
        <f t="shared" si="1"/>
        <v>2012</v>
      </c>
      <c r="B7" s="10">
        <f>+SUMIF('Datos mensuales'!$A$2:$A$1048576,A7,'Datos mensuales'!$F$2:$F$1048576)</f>
        <v>72657</v>
      </c>
      <c r="C7" s="11">
        <f t="shared" si="0"/>
        <v>0.41877435939960961</v>
      </c>
    </row>
    <row r="8" spans="1:3">
      <c r="A8" s="1">
        <f>+A7+1</f>
        <v>2013</v>
      </c>
      <c r="B8" s="10">
        <f>+SUMIF('Datos mensuales'!$A$2:$A$1048576,A8,'Datos mensuales'!$F$2:$F$1048576)</f>
        <v>76639</v>
      </c>
      <c r="C8" s="11">
        <f t="shared" si="0"/>
        <v>5.4805455771639311</v>
      </c>
    </row>
    <row r="9" spans="1:3">
      <c r="A9" s="1">
        <f>+A8+1</f>
        <v>2014</v>
      </c>
      <c r="B9" s="10">
        <f>+SUMIF('Datos mensuales'!$A$2:$A$1048576,A9,'Datos mensuales'!$F$2:$F$1048576)</f>
        <v>18445</v>
      </c>
      <c r="C9" s="11">
        <f t="shared" si="0"/>
        <v>-75.932619162567363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showGridLines="0" tabSelected="1" zoomScale="70" zoomScaleNormal="70" workbookViewId="0">
      <selection activeCell="E2" sqref="E2"/>
    </sheetView>
  </sheetViews>
  <sheetFormatPr baseColWidth="10" defaultRowHeight="27"/>
  <cols>
    <col min="1" max="1" width="7.5703125" style="27" customWidth="1"/>
    <col min="2" max="2" width="13.85546875" style="27" customWidth="1"/>
    <col min="3" max="3" width="22.42578125" style="27" customWidth="1"/>
    <col min="4" max="4" width="24.42578125" style="27" customWidth="1"/>
    <col min="5" max="5" width="28.85546875" style="27" customWidth="1"/>
    <col min="6" max="16384" width="11.42578125" style="27"/>
  </cols>
  <sheetData>
    <row r="1" spans="1:5" ht="84.75" customHeight="1">
      <c r="A1" s="25" t="s">
        <v>19</v>
      </c>
      <c r="B1" s="25"/>
      <c r="C1" s="26" t="s">
        <v>20</v>
      </c>
      <c r="D1" s="26" t="s">
        <v>2</v>
      </c>
      <c r="E1" s="26" t="s">
        <v>21</v>
      </c>
    </row>
    <row r="2" spans="1:5">
      <c r="A2" s="28" t="s">
        <v>0</v>
      </c>
      <c r="B2" s="29">
        <f>+Selección!H5</f>
        <v>41334</v>
      </c>
      <c r="C2" s="30">
        <f>+VLOOKUP(B2,'Datos mensuales'!$E$2:$F$1048576,2,0)</f>
        <v>6756</v>
      </c>
      <c r="D2" s="31">
        <f>+VLOOKUP(B2,'Datos mensuales'!$E$2:$G$1048576,3,0)</f>
        <v>15.982832618025755</v>
      </c>
      <c r="E2" s="32">
        <f>+VLOOKUP(B2,'Datos mensuales'!$E$2:$H$1048576,4,0)</f>
        <v>9.4089068825910829</v>
      </c>
    </row>
    <row r="3" spans="1:5">
      <c r="A3" s="33"/>
      <c r="B3" s="34">
        <f>+Selección!H6</f>
        <v>41365</v>
      </c>
      <c r="C3" s="35">
        <f>+VLOOKUP(B3,'Datos mensuales'!$E$2:$F$1048576,2,0)</f>
        <v>6349</v>
      </c>
      <c r="D3" s="36">
        <f>+VLOOKUP(B3,'Datos mensuales'!$E$2:$G$1048576,3,0)</f>
        <v>-6.024274718768508</v>
      </c>
      <c r="E3" s="37">
        <f>+VLOOKUP(B3,'Datos mensuales'!$E$2:$H$1048576,4,0)</f>
        <v>5.7990334944175936</v>
      </c>
    </row>
    <row r="4" spans="1:5">
      <c r="A4" s="33"/>
      <c r="B4" s="34">
        <f>+Selección!H7</f>
        <v>41395</v>
      </c>
      <c r="C4" s="35">
        <f>+VLOOKUP(B4,'Datos mensuales'!$E$2:$F$1048576,2,0)</f>
        <v>6488</v>
      </c>
      <c r="D4" s="36">
        <f>+VLOOKUP(B4,'Datos mensuales'!$E$2:$G$1048576,3,0)</f>
        <v>2.1893211529374623</v>
      </c>
      <c r="E4" s="37">
        <f>+VLOOKUP(B4,'Datos mensuales'!$E$2:$H$1048576,4,0)</f>
        <v>10.040705563093621</v>
      </c>
    </row>
    <row r="5" spans="1:5">
      <c r="A5" s="33"/>
      <c r="B5" s="34">
        <f>+Selección!H8</f>
        <v>41426</v>
      </c>
      <c r="C5" s="35">
        <f>+VLOOKUP(B5,'Datos mensuales'!$E$2:$F$1048576,2,0)</f>
        <v>6284</v>
      </c>
      <c r="D5" s="36">
        <f>+VLOOKUP(B5,'Datos mensuales'!$E$2:$G$1048576,3,0)</f>
        <v>-3.1442663378544955</v>
      </c>
      <c r="E5" s="37">
        <f>+VLOOKUP(B5,'Datos mensuales'!$E$2:$H$1048576,4,0)</f>
        <v>4.6112868320292932</v>
      </c>
    </row>
    <row r="6" spans="1:5">
      <c r="A6" s="33"/>
      <c r="B6" s="34">
        <f>+Selección!H9</f>
        <v>41456</v>
      </c>
      <c r="C6" s="35">
        <f>+VLOOKUP(B6,'Datos mensuales'!$E$2:$F$1048576,2,0)</f>
        <v>6502</v>
      </c>
      <c r="D6" s="36">
        <f>+VLOOKUP(B6,'Datos mensuales'!$E$2:$G$1048576,3,0)</f>
        <v>3.4691279439847289</v>
      </c>
      <c r="E6" s="37">
        <f>+VLOOKUP(B6,'Datos mensuales'!$E$2:$H$1048576,4,0)</f>
        <v>9.4428547382595429</v>
      </c>
    </row>
    <row r="7" spans="1:5">
      <c r="A7" s="33"/>
      <c r="B7" s="34">
        <f>+Selección!H10</f>
        <v>41487</v>
      </c>
      <c r="C7" s="35">
        <f>+VLOOKUP(B7,'Datos mensuales'!$E$2:$F$1048576,2,0)</f>
        <v>6292</v>
      </c>
      <c r="D7" s="36">
        <f>+VLOOKUP(B7,'Datos mensuales'!$E$2:$G$1048576,3,0)</f>
        <v>-3.2297754537065515</v>
      </c>
      <c r="E7" s="37">
        <f>+VLOOKUP(B7,'Datos mensuales'!$E$2:$H$1048576,4,0)</f>
        <v>6.4636209813874856</v>
      </c>
    </row>
    <row r="8" spans="1:5">
      <c r="A8" s="33"/>
      <c r="B8" s="34">
        <f>+Selección!H11</f>
        <v>41518</v>
      </c>
      <c r="C8" s="35">
        <f>+VLOOKUP(B8,'Datos mensuales'!$E$2:$F$1048576,2,0)</f>
        <v>6390</v>
      </c>
      <c r="D8" s="36">
        <f>+VLOOKUP(B8,'Datos mensuales'!$E$2:$G$1048576,3,0)</f>
        <v>1.5575333757152032</v>
      </c>
      <c r="E8" s="37">
        <f>+VLOOKUP(B8,'Datos mensuales'!$E$2:$H$1048576,4,0)</f>
        <v>6.9098209804249633</v>
      </c>
    </row>
    <row r="9" spans="1:5">
      <c r="A9" s="33"/>
      <c r="B9" s="34">
        <f>+Selección!H12</f>
        <v>41548</v>
      </c>
      <c r="C9" s="35">
        <f>+VLOOKUP(B9,'Datos mensuales'!$E$2:$F$1048576,2,0)</f>
        <v>6314</v>
      </c>
      <c r="D9" s="36">
        <f>+VLOOKUP(B9,'Datos mensuales'!$E$2:$G$1048576,3,0)</f>
        <v>-1.1893583724569612</v>
      </c>
      <c r="E9" s="37">
        <f>+VLOOKUP(B9,'Datos mensuales'!$E$2:$H$1048576,4,0)</f>
        <v>0.94324540367705101</v>
      </c>
    </row>
    <row r="10" spans="1:5">
      <c r="A10" s="33"/>
      <c r="B10" s="34">
        <f>+Selección!H13</f>
        <v>41579</v>
      </c>
      <c r="C10" s="35">
        <f>+VLOOKUP(B10,'Datos mensuales'!$E$2:$F$1048576,2,0)</f>
        <v>6283</v>
      </c>
      <c r="D10" s="36">
        <f>+VLOOKUP(B10,'Datos mensuales'!$E$2:$G$1048576,3,0)</f>
        <v>-0.49097244219195035</v>
      </c>
      <c r="E10" s="37">
        <f>+VLOOKUP(B10,'Datos mensuales'!$E$2:$H$1048576,4,0)</f>
        <v>-1.6437069505322532</v>
      </c>
    </row>
    <row r="11" spans="1:5">
      <c r="A11" s="33"/>
      <c r="B11" s="34">
        <f>+Selección!H14</f>
        <v>41609</v>
      </c>
      <c r="C11" s="35">
        <f>+VLOOKUP(B11,'Datos mensuales'!$E$2:$F$1048576,2,0)</f>
        <v>6615</v>
      </c>
      <c r="D11" s="36">
        <f>+VLOOKUP(B11,'Datos mensuales'!$E$2:$G$1048576,3,0)</f>
        <v>5.2840999522521193</v>
      </c>
      <c r="E11" s="37">
        <f>+VLOOKUP(B11,'Datos mensuales'!$E$2:$H$1048576,4,0)</f>
        <v>1.9888991674375633</v>
      </c>
    </row>
    <row r="12" spans="1:5">
      <c r="A12" s="33"/>
      <c r="B12" s="34">
        <f>+Selección!H15</f>
        <v>41640</v>
      </c>
      <c r="C12" s="35">
        <f>+VLOOKUP(B12,'Datos mensuales'!$E$2:$F$1048576,2,0)</f>
        <v>6563</v>
      </c>
      <c r="D12" s="36">
        <f>+VLOOKUP(B12,'Datos mensuales'!$E$2:$G$1048576,3,0)</f>
        <v>-0.78609221466364732</v>
      </c>
      <c r="E12" s="37">
        <f>+VLOOKUP(B12,'Datos mensuales'!$E$2:$H$1048576,4,0)</f>
        <v>0.33634000917290852</v>
      </c>
    </row>
    <row r="13" spans="1:5">
      <c r="A13" s="33"/>
      <c r="B13" s="34">
        <f>+Selección!H16</f>
        <v>41671</v>
      </c>
      <c r="C13" s="35">
        <f>+VLOOKUP(B13,'Datos mensuales'!$E$2:$F$1048576,2,0)</f>
        <v>5587</v>
      </c>
      <c r="D13" s="36">
        <f>+VLOOKUP(B13,'Datos mensuales'!$E$2:$G$1048576,3,0)</f>
        <v>-14.871247904921525</v>
      </c>
      <c r="E13" s="37">
        <f>+VLOOKUP(B13,'Datos mensuales'!$E$2:$H$1048576,4,0)</f>
        <v>-4.0858369098712437</v>
      </c>
    </row>
    <row r="14" spans="1:5">
      <c r="A14" s="38"/>
      <c r="B14" s="39">
        <f>+Selección!H17</f>
        <v>41699</v>
      </c>
      <c r="C14" s="40">
        <f>+VLOOKUP(B14,'Datos mensuales'!$E$2:$F$1048576,2,0)</f>
        <v>6295</v>
      </c>
      <c r="D14" s="41">
        <f>+VLOOKUP(B14,'Datos mensuales'!$E$2:$G$1048576,3,0)</f>
        <v>12.672274923930548</v>
      </c>
      <c r="E14" s="42">
        <f>+VLOOKUP(B14,'Datos mensuales'!$E$2:$H$1048576,4,0)</f>
        <v>-6.8235642391947904</v>
      </c>
    </row>
    <row r="15" spans="1:5">
      <c r="A15" s="43" t="s">
        <v>1</v>
      </c>
      <c r="B15" s="44" t="str">
        <f>+Selección!H19</f>
        <v>1-2012</v>
      </c>
      <c r="C15" s="45">
        <f>+VLOOKUP(B15,'Datos trimestrales'!$C$2:$D$1048576,2,0)</f>
        <v>17796</v>
      </c>
      <c r="D15" s="46">
        <f>+VLOOKUP(B15,'Datos trimestrales'!$C$2:$E$1048576,3,0)</f>
        <v>-1.2266193039906725</v>
      </c>
      <c r="E15" s="47">
        <f>+VLOOKUP(B15,'Datos trimestrales'!$C$2:$F$1048576,4,0)</f>
        <v>0.79864061172472134</v>
      </c>
    </row>
    <row r="16" spans="1:5">
      <c r="A16" s="48"/>
      <c r="B16" s="49" t="str">
        <f>+Selección!H20</f>
        <v>2-2012</v>
      </c>
      <c r="C16" s="50">
        <f>+VLOOKUP(B16,'Datos trimestrales'!$C$2:$D$1048576,2,0)</f>
        <v>17904</v>
      </c>
      <c r="D16" s="51">
        <f>+VLOOKUP(B16,'Datos trimestrales'!$C$2:$E$1048576,3,0)</f>
        <v>0.60687795010114787</v>
      </c>
      <c r="E16" s="52">
        <f>+VLOOKUP(B16,'Datos trimestrales'!$C$2:$F$1048576,4,0)</f>
        <v>-1.7990346643264599</v>
      </c>
    </row>
    <row r="17" spans="1:6">
      <c r="A17" s="48"/>
      <c r="B17" s="49" t="str">
        <f>+Selección!H21</f>
        <v>3-2012</v>
      </c>
      <c r="C17" s="50">
        <f>+VLOOKUP(B17,'Datos trimestrales'!$C$2:$D$1048576,2,0)</f>
        <v>17828</v>
      </c>
      <c r="D17" s="51">
        <f>+VLOOKUP(B17,'Datos trimestrales'!$C$2:$E$1048576,3,0)</f>
        <v>-0.42448614834673659</v>
      </c>
      <c r="E17" s="52">
        <f>+VLOOKUP(B17,'Datos trimestrales'!$C$2:$F$1048576,4,0)</f>
        <v>-3.3712737127371328</v>
      </c>
    </row>
    <row r="18" spans="1:6">
      <c r="A18" s="48"/>
      <c r="B18" s="49" t="str">
        <f>+Selección!H22</f>
        <v>4-2012</v>
      </c>
      <c r="C18" s="50">
        <f>+VLOOKUP(B18,'Datos trimestrales'!$C$2:$D$1048576,2,0)</f>
        <v>19129</v>
      </c>
      <c r="D18" s="51">
        <f>+VLOOKUP(B18,'Datos trimestrales'!$C$2:$E$1048576,3,0)</f>
        <v>7.2975095355620301</v>
      </c>
      <c r="E18" s="52">
        <f>+VLOOKUP(B18,'Datos trimestrales'!$C$2:$F$1048576,4,0)</f>
        <v>6.1719487151024044</v>
      </c>
    </row>
    <row r="19" spans="1:6">
      <c r="A19" s="48"/>
      <c r="B19" s="49" t="str">
        <f>+Selección!H23</f>
        <v>1-2013</v>
      </c>
      <c r="C19" s="50">
        <f>+VLOOKUP(B19,'Datos trimestrales'!$C$2:$D$1048576,2,0)</f>
        <v>19122</v>
      </c>
      <c r="D19" s="51">
        <f>+VLOOKUP(B19,'Datos trimestrales'!$C$2:$E$1048576,3,0)</f>
        <v>-3.6593653614924726E-2</v>
      </c>
      <c r="E19" s="52">
        <f>+VLOOKUP(B19,'Datos trimestrales'!$C$2:$F$1048576,4,0)</f>
        <v>7.4511126095751834</v>
      </c>
    </row>
    <row r="20" spans="1:6">
      <c r="A20" s="48"/>
      <c r="B20" s="49" t="str">
        <f>+Selección!H24</f>
        <v>2-2013</v>
      </c>
      <c r="C20" s="50">
        <f>+VLOOKUP(B20,'Datos trimestrales'!$C$2:$D$1048576,2,0)</f>
        <v>19121</v>
      </c>
      <c r="D20" s="51">
        <f>+VLOOKUP(B20,'Datos trimestrales'!$C$2:$E$1048576,3,0)</f>
        <v>-5.2295784959688341E-3</v>
      </c>
      <c r="E20" s="52">
        <f>+VLOOKUP(B20,'Datos trimestrales'!$C$2:$F$1048576,4,0)</f>
        <v>6.7973637176049984</v>
      </c>
    </row>
    <row r="21" spans="1:6">
      <c r="A21" s="48"/>
      <c r="B21" s="49" t="str">
        <f>+Selección!H25</f>
        <v>3-2013</v>
      </c>
      <c r="C21" s="50">
        <f>+VLOOKUP(B21,'Datos trimestrales'!$C$2:$D$1048576,2,0)</f>
        <v>19184</v>
      </c>
      <c r="D21" s="51">
        <f>+VLOOKUP(B21,'Datos trimestrales'!$C$2:$E$1048576,3,0)</f>
        <v>0.32948067569686934</v>
      </c>
      <c r="E21" s="52">
        <f>+VLOOKUP(B21,'Datos trimestrales'!$C$2:$F$1048576,4,0)</f>
        <v>7.6060130132376003</v>
      </c>
      <c r="F21" s="53"/>
    </row>
    <row r="22" spans="1:6">
      <c r="A22" s="48"/>
      <c r="B22" s="49" t="str">
        <f>+Selección!H26</f>
        <v>4-2013</v>
      </c>
      <c r="C22" s="50">
        <f>+VLOOKUP(B22,'Datos trimestrales'!$C$2:$D$1048576,2,0)</f>
        <v>19212</v>
      </c>
      <c r="D22" s="51">
        <f>+VLOOKUP(B22,'Datos trimestrales'!$C$2:$E$1048576,3,0)</f>
        <v>0.14595496246871953</v>
      </c>
      <c r="E22" s="52">
        <f>+VLOOKUP(B22,'Datos trimestrales'!$C$2:$F$1048576,4,0)</f>
        <v>0.43389617857703122</v>
      </c>
    </row>
    <row r="23" spans="1:6">
      <c r="A23" s="54"/>
      <c r="B23" s="55" t="str">
        <f>+Selección!H27</f>
        <v>1-2014</v>
      </c>
      <c r="C23" s="56">
        <f>+VLOOKUP(B23,'Datos trimestrales'!$C$2:$D$1048576,2,0)</f>
        <v>18445</v>
      </c>
      <c r="D23" s="57">
        <f>+VLOOKUP(B23,'Datos trimestrales'!$C$2:$E$1048576,3,0)</f>
        <v>-3.9922964813658091</v>
      </c>
      <c r="E23" s="58">
        <f>+VLOOKUP(B23,'Datos trimestrales'!$C$2:$F$1048576,4,0)</f>
        <v>-3.5404246417738761</v>
      </c>
    </row>
    <row r="24" spans="1:6">
      <c r="A24" s="33" t="s">
        <v>3</v>
      </c>
      <c r="B24" s="59">
        <f>+Selección!D29</f>
        <v>2010</v>
      </c>
      <c r="C24" s="60">
        <f>+VLOOKUP('Cuadro final'!B24,'Datos anuales'!$A$2:$B$1048576,2,0)</f>
        <v>72748</v>
      </c>
      <c r="D24" s="61">
        <f>+VLOOKUP('Cuadro final'!B24,'Datos anuales'!$A$2:$C$1048576,3,0)</f>
        <v>1.4517411131409697</v>
      </c>
      <c r="E24" s="62"/>
    </row>
    <row r="25" spans="1:6">
      <c r="A25" s="33"/>
      <c r="B25" s="59">
        <f>+Selección!D30</f>
        <v>2011</v>
      </c>
      <c r="C25" s="60">
        <f>+VLOOKUP('Cuadro final'!B25,'Datos anuales'!$A$2:$B$1048576,2,0)</f>
        <v>72354</v>
      </c>
      <c r="D25" s="61">
        <f>+VLOOKUP('Cuadro final'!B25,'Datos anuales'!$A$2:$C$1048576,3,0)</f>
        <v>-0.54159564524111081</v>
      </c>
      <c r="E25" s="62"/>
    </row>
    <row r="26" spans="1:6">
      <c r="A26" s="33"/>
      <c r="B26" s="59">
        <f>+Selección!D31</f>
        <v>2012</v>
      </c>
      <c r="C26" s="60">
        <f>+VLOOKUP('Cuadro final'!B26,'Datos anuales'!$A$2:$B$1048576,2,0)</f>
        <v>72657</v>
      </c>
      <c r="D26" s="61">
        <f>+VLOOKUP('Cuadro final'!B26,'Datos anuales'!$A$2:$C$1048576,3,0)</f>
        <v>0.41877435939960961</v>
      </c>
      <c r="E26" s="62"/>
    </row>
    <row r="27" spans="1:6">
      <c r="A27" s="38"/>
      <c r="B27" s="63">
        <f>+Selección!D32</f>
        <v>2013</v>
      </c>
      <c r="C27" s="64">
        <f>+VLOOKUP('Cuadro final'!B27,'Datos anuales'!$A$2:$B$1048576,2,0)</f>
        <v>76639</v>
      </c>
      <c r="D27" s="65">
        <f>+VLOOKUP('Cuadro final'!B27,'Datos anuales'!$A$2:$C$1048576,3,0)</f>
        <v>5.4805455771639311</v>
      </c>
      <c r="E27" s="66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2014-12-12T18:21:10Z</cp:lastPrinted>
  <dcterms:created xsi:type="dcterms:W3CDTF">2014-12-04T16:35:33Z</dcterms:created>
  <dcterms:modified xsi:type="dcterms:W3CDTF">2014-12-12T18:21:15Z</dcterms:modified>
</cp:coreProperties>
</file>