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B104" l="1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D30" s="1"/>
  <c r="A44"/>
  <c r="E49"/>
  <c r="E45"/>
  <c r="E41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2"/>
  <c r="A3" i="5"/>
  <c r="A4" s="1"/>
  <c r="A5" s="1"/>
  <c r="A6" s="1"/>
  <c r="A7" s="1"/>
  <c r="A8" s="1"/>
  <c r="A9" s="1"/>
  <c r="A10" s="1"/>
  <c r="A7" i="4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B11" s="1"/>
  <c r="B6"/>
  <c r="C6" s="1"/>
  <c r="B15" l="1"/>
  <c r="C11"/>
  <c r="E34" i="3"/>
  <c r="A46"/>
  <c r="D35"/>
  <c r="B47"/>
  <c r="B58"/>
  <c r="E38"/>
  <c r="A50"/>
  <c r="A51"/>
  <c r="E39"/>
  <c r="A55"/>
  <c r="E43"/>
  <c r="A59"/>
  <c r="E47"/>
  <c r="B13" i="4"/>
  <c r="B10"/>
  <c r="C7"/>
  <c r="D34" i="3"/>
  <c r="A42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B12" i="4"/>
  <c r="E26" i="3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0" i="4"/>
  <c r="B14"/>
  <c r="A62" i="3"/>
  <c r="E50"/>
  <c r="B70"/>
  <c r="B59"/>
  <c r="D47"/>
  <c r="A58"/>
  <c r="E46"/>
  <c r="B19" i="4"/>
  <c r="C15"/>
  <c r="C12"/>
  <c r="B16"/>
  <c r="D50" i="3"/>
  <c r="B62"/>
  <c r="E42"/>
  <c r="A54"/>
  <c r="D42"/>
  <c r="C13" i="4"/>
  <c r="B17"/>
  <c r="A71" i="3"/>
  <c r="E59"/>
  <c r="A67"/>
  <c r="E55"/>
  <c r="A63"/>
  <c r="E51"/>
  <c r="D51"/>
  <c r="D46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B21" i="4" l="1"/>
  <c r="C17"/>
  <c r="B23"/>
  <c r="C19"/>
  <c r="E58" i="3"/>
  <c r="A70"/>
  <c r="D59"/>
  <c r="B71"/>
  <c r="E62"/>
  <c r="A74"/>
  <c r="D55"/>
  <c r="B67"/>
  <c r="D64"/>
  <c r="B76"/>
  <c r="D65"/>
  <c r="A77"/>
  <c r="E65"/>
  <c r="D73"/>
  <c r="A85"/>
  <c r="E73"/>
  <c r="D58"/>
  <c r="A75"/>
  <c r="E63"/>
  <c r="D63"/>
  <c r="A79"/>
  <c r="E67"/>
  <c r="A83"/>
  <c r="E71"/>
  <c r="A66"/>
  <c r="E54"/>
  <c r="D54"/>
  <c r="B74"/>
  <c r="D62"/>
  <c r="C16" i="4"/>
  <c r="B20"/>
  <c r="D70" i="3"/>
  <c r="B82"/>
  <c r="C14" i="4"/>
  <c r="B18"/>
  <c r="D72" i="3"/>
  <c r="B84"/>
  <c r="E76"/>
  <c r="A88"/>
  <c r="E72"/>
  <c r="A84"/>
  <c r="B90"/>
  <c r="D69"/>
  <c r="A81"/>
  <c r="E69"/>
  <c r="E68"/>
  <c r="A80"/>
  <c r="A92" s="1"/>
  <c r="D68"/>
  <c r="D74" l="1"/>
  <c r="B86"/>
  <c r="A87"/>
  <c r="E75"/>
  <c r="D75"/>
  <c r="D77"/>
  <c r="A89"/>
  <c r="E77"/>
  <c r="B88"/>
  <c r="D76"/>
  <c r="B79"/>
  <c r="D67"/>
  <c r="A86"/>
  <c r="E74"/>
  <c r="B83"/>
  <c r="D71"/>
  <c r="A82"/>
  <c r="E70"/>
  <c r="A104"/>
  <c r="D104" s="1"/>
  <c r="D92"/>
  <c r="D81"/>
  <c r="A93"/>
  <c r="E81"/>
  <c r="B102"/>
  <c r="E84"/>
  <c r="A96"/>
  <c r="A108" s="1"/>
  <c r="E88"/>
  <c r="A100"/>
  <c r="B96"/>
  <c r="D84"/>
  <c r="C18" i="4"/>
  <c r="B22"/>
  <c r="B94" i="3"/>
  <c r="B106" s="1"/>
  <c r="D82"/>
  <c r="C20" i="4"/>
  <c r="B24"/>
  <c r="E66" i="3"/>
  <c r="A78"/>
  <c r="D66"/>
  <c r="A95"/>
  <c r="A107" s="1"/>
  <c r="E83"/>
  <c r="A91"/>
  <c r="A103" s="1"/>
  <c r="E79"/>
  <c r="D85"/>
  <c r="A97"/>
  <c r="D97" s="1"/>
  <c r="E85"/>
  <c r="B27" i="4"/>
  <c r="C23"/>
  <c r="B25"/>
  <c r="C21"/>
  <c r="E80" i="3"/>
  <c r="D80"/>
  <c r="B29" i="4" l="1"/>
  <c r="C25"/>
  <c r="B31"/>
  <c r="C27"/>
  <c r="B108" i="3"/>
  <c r="D108" s="1"/>
  <c r="D96"/>
  <c r="A105"/>
  <c r="D105" s="1"/>
  <c r="D93"/>
  <c r="B98"/>
  <c r="D86"/>
  <c r="A90"/>
  <c r="E78"/>
  <c r="D78"/>
  <c r="C24" i="4"/>
  <c r="B28"/>
  <c r="C22"/>
  <c r="B26"/>
  <c r="E82" i="3"/>
  <c r="A94"/>
  <c r="B95"/>
  <c r="D83"/>
  <c r="A98"/>
  <c r="E86"/>
  <c r="B91"/>
  <c r="D79"/>
  <c r="B100"/>
  <c r="D100" s="1"/>
  <c r="D88"/>
  <c r="A101"/>
  <c r="D101" s="1"/>
  <c r="D89"/>
  <c r="A99"/>
  <c r="D99" s="1"/>
  <c r="E87"/>
  <c r="D87"/>
  <c r="E4" i="2"/>
  <c r="E13"/>
  <c r="E11"/>
  <c r="D10"/>
  <c r="C5"/>
  <c r="C11"/>
  <c r="E10"/>
  <c r="D5"/>
  <c r="C12"/>
  <c r="D11"/>
  <c r="C10"/>
  <c r="C4"/>
  <c r="D3"/>
  <c r="E12"/>
  <c r="D9"/>
  <c r="D6"/>
  <c r="D91" i="3" l="1"/>
  <c r="B103"/>
  <c r="D103" s="1"/>
  <c r="B107"/>
  <c r="D107" s="1"/>
  <c r="D95"/>
  <c r="E2" i="2"/>
  <c r="D2"/>
  <c r="D7"/>
  <c r="E7"/>
  <c r="C31" i="4"/>
  <c r="B35"/>
  <c r="C35" s="1"/>
  <c r="B33"/>
  <c r="C33" s="1"/>
  <c r="C29"/>
  <c r="D94" i="3"/>
  <c r="A106"/>
  <c r="D106" s="1"/>
  <c r="C26" i="4"/>
  <c r="B30"/>
  <c r="B32"/>
  <c r="C28"/>
  <c r="A102" i="3"/>
  <c r="D102" s="1"/>
  <c r="D27" i="4" s="1"/>
  <c r="D90" i="3"/>
  <c r="D98"/>
  <c r="D22" i="4" s="1"/>
  <c r="C7" i="2"/>
  <c r="C6"/>
  <c r="D12"/>
  <c r="E8"/>
  <c r="D13"/>
  <c r="E5"/>
  <c r="D14"/>
  <c r="E6"/>
  <c r="C8"/>
  <c r="E3"/>
  <c r="C14"/>
  <c r="E9"/>
  <c r="C13"/>
  <c r="D4"/>
  <c r="C9"/>
  <c r="D8"/>
  <c r="C3"/>
  <c r="E14"/>
  <c r="C2"/>
  <c r="B3" i="5" l="1"/>
  <c r="D25" i="4"/>
  <c r="C15" i="2" s="1"/>
  <c r="B9" i="5"/>
  <c r="B4"/>
  <c r="B8"/>
  <c r="C27" i="2" s="1"/>
  <c r="B7" i="5"/>
  <c r="D24" i="4"/>
  <c r="D14"/>
  <c r="B34"/>
  <c r="C34" s="1"/>
  <c r="D34" s="1"/>
  <c r="C30"/>
  <c r="B6" i="5"/>
  <c r="B5"/>
  <c r="B2"/>
  <c r="C3" s="1"/>
  <c r="D28" i="4"/>
  <c r="D29"/>
  <c r="D35"/>
  <c r="D21"/>
  <c r="D5"/>
  <c r="D8"/>
  <c r="D12"/>
  <c r="D20"/>
  <c r="D10"/>
  <c r="D17"/>
  <c r="D11"/>
  <c r="D7"/>
  <c r="D19"/>
  <c r="B10" i="5"/>
  <c r="C10" s="1"/>
  <c r="C26" i="2"/>
  <c r="B36" i="4"/>
  <c r="C36" s="1"/>
  <c r="D36" s="1"/>
  <c r="E36" s="1"/>
  <c r="C32"/>
  <c r="D32" s="1"/>
  <c r="C22" i="2" s="1"/>
  <c r="D26" i="4"/>
  <c r="C17" i="2"/>
  <c r="D33" i="4"/>
  <c r="D31"/>
  <c r="D9"/>
  <c r="D15"/>
  <c r="F15" s="1"/>
  <c r="D16"/>
  <c r="D4"/>
  <c r="D3"/>
  <c r="D23"/>
  <c r="D13"/>
  <c r="D2"/>
  <c r="D6"/>
  <c r="D18"/>
  <c r="C8" i="5" l="1"/>
  <c r="D27" i="2" s="1"/>
  <c r="C21"/>
  <c r="C9" i="5"/>
  <c r="C4"/>
  <c r="E3" i="4"/>
  <c r="C6" i="5"/>
  <c r="D25" i="2" s="1"/>
  <c r="F6" i="4"/>
  <c r="E6"/>
  <c r="E13"/>
  <c r="F13"/>
  <c r="F16"/>
  <c r="E16"/>
  <c r="E9"/>
  <c r="F9"/>
  <c r="E34"/>
  <c r="F33"/>
  <c r="E23" i="2" s="1"/>
  <c r="E33" i="4"/>
  <c r="D23" i="2" s="1"/>
  <c r="E26" i="4"/>
  <c r="F26"/>
  <c r="C16" i="2"/>
  <c r="F7" i="4"/>
  <c r="E7"/>
  <c r="F17"/>
  <c r="E17"/>
  <c r="F20"/>
  <c r="E20"/>
  <c r="E8"/>
  <c r="F8"/>
  <c r="E21"/>
  <c r="F21"/>
  <c r="F29"/>
  <c r="E29"/>
  <c r="C19" i="2"/>
  <c r="F24" i="4"/>
  <c r="E24"/>
  <c r="E25"/>
  <c r="E18"/>
  <c r="F18"/>
  <c r="E23"/>
  <c r="F23"/>
  <c r="F35"/>
  <c r="F31"/>
  <c r="F36"/>
  <c r="E32"/>
  <c r="F19"/>
  <c r="E19"/>
  <c r="F11"/>
  <c r="E11"/>
  <c r="E10"/>
  <c r="F10"/>
  <c r="E12"/>
  <c r="F12"/>
  <c r="F32"/>
  <c r="E22" i="2" s="1"/>
  <c r="C18"/>
  <c r="E28" i="4"/>
  <c r="F28"/>
  <c r="C25" i="2"/>
  <c r="C5" i="5"/>
  <c r="D24" i="2" s="1"/>
  <c r="C24"/>
  <c r="D30" i="4"/>
  <c r="C23" i="2"/>
  <c r="E15" i="4"/>
  <c r="F14"/>
  <c r="E14"/>
  <c r="E27"/>
  <c r="F25"/>
  <c r="E22"/>
  <c r="E4"/>
  <c r="C7" i="5"/>
  <c r="D26" i="2" s="1"/>
  <c r="F27" i="4"/>
  <c r="E17" i="2" s="1"/>
  <c r="E5" i="4"/>
  <c r="E35"/>
  <c r="F22"/>
  <c r="E16" i="2" l="1"/>
  <c r="D16"/>
  <c r="F34" i="4"/>
  <c r="E30"/>
  <c r="D22" i="2" s="1"/>
  <c r="F30" i="4"/>
  <c r="E20" i="2" s="1"/>
  <c r="E18"/>
  <c r="E21"/>
  <c r="E19"/>
  <c r="E31" i="4"/>
  <c r="D21" i="2" s="1"/>
  <c r="D20"/>
  <c r="D18"/>
  <c r="D17"/>
  <c r="D15"/>
  <c r="D19"/>
  <c r="C20"/>
  <c r="E15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<sst xmlns="http://schemas.openxmlformats.org/spreadsheetml/2006/main" count="32" uniqueCount="22">
  <si>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</si>
  <si>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</si>
  <si>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</si>
  <si>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</si>
  <si>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</si>
  <si>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</si>
  <si>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</si>
  <si>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</si>
  <si>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</si>
  <si>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</si>
  <si>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</si>
  <si>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</si>
  <si>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</si>
  <si>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</si>
  <si>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</si>
  <si>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</si>
  <si>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</si>
  <si>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</si>
  <si>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</si>
  <si>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Variación entre mismo periodo año anterior</t>
  </si>
  <si>
    <t>Periodo</t>
  </si>
  <si>
    <t>Número de nacimientos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</si>
</sst>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3" fontId="12" fillId="0" borderId="1" xfId="0" applyNumberFormat="1" applyFont="1" applyBorder="1" applyAlignment="1">
      <alignment horizontal="right" indent="2"/>
    </xf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0" borderId="0" xfId="0" applyFont="1" applyBorder="1" applyAlignment="1">
      <alignment horizontal="center" vertical="center" textRotation="90"/>
    </xf>
    <xf numFmtId="165" fontId="12" fillId="0" borderId="0" xfId="0" applyNumberFormat="1" applyFont="1" applyBorder="1"/>
    <xf numFmtId="3" fontId="12" fillId="0" borderId="0" xfId="0" applyNumberFormat="1" applyFont="1" applyBorder="1" applyAlignment="1">
      <alignment horizontal="right" indent="2"/>
    </xf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3" fontId="12" fillId="0" borderId="2" xfId="0" applyNumberFormat="1" applyFont="1" applyBorder="1" applyAlignment="1">
      <alignment horizontal="right" indent="2"/>
    </xf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6" borderId="1" xfId="0" applyFont="1" applyFill="1" applyBorder="1" applyAlignment="1">
      <alignment horizontal="center" vertical="center" textRotation="90"/>
    </xf>
    <xf numFmtId="0" fontId="12" fillId="6" borderId="1" xfId="0" applyFont="1" applyFill="1" applyBorder="1" applyAlignment="1">
      <alignment horizontal="right"/>
    </xf>
    <xf numFmtId="3" fontId="12" fillId="6" borderId="1" xfId="0" applyNumberFormat="1" applyFont="1" applyFill="1" applyBorder="1" applyAlignment="1">
      <alignment horizontal="right" indent="2"/>
    </xf>
    <xf numFmtId="167" fontId="12" fillId="6" borderId="1" xfId="0" applyNumberFormat="1" applyFont="1" applyFill="1" applyBorder="1" applyAlignment="1">
      <alignment horizontal="right" indent="4"/>
    </xf>
    <xf numFmtId="167" fontId="12" fillId="6" borderId="1" xfId="0" applyNumberFormat="1" applyFont="1" applyFill="1" applyBorder="1" applyAlignment="1">
      <alignment horizontal="right" indent="6"/>
    </xf>
    <xf numFmtId="0" fontId="13" fillId="6" borderId="0" xfId="0" applyFont="1" applyFill="1" applyBorder="1" applyAlignment="1">
      <alignment horizontal="center" vertical="center" textRotation="90"/>
    </xf>
    <xf numFmtId="0" fontId="12" fillId="6" borderId="0" xfId="0" applyFont="1" applyFill="1" applyBorder="1" applyAlignment="1">
      <alignment horizontal="right"/>
    </xf>
    <xf numFmtId="3" fontId="12" fillId="6" borderId="0" xfId="0" applyNumberFormat="1" applyFont="1" applyFill="1" applyBorder="1" applyAlignment="1">
      <alignment horizontal="right" indent="2"/>
    </xf>
    <xf numFmtId="167" fontId="12" fillId="6" borderId="0" xfId="0" applyNumberFormat="1" applyFont="1" applyFill="1" applyBorder="1" applyAlignment="1">
      <alignment horizontal="right" indent="4"/>
    </xf>
    <xf numFmtId="167" fontId="12" fillId="6" borderId="0" xfId="0" applyNumberFormat="1" applyFont="1" applyFill="1" applyBorder="1" applyAlignment="1">
      <alignment horizontal="right" indent="6"/>
    </xf>
    <xf numFmtId="17" fontId="12" fillId="0" borderId="0" xfId="0" applyNumberFormat="1" applyFont="1"/>
    <xf numFmtId="0" fontId="13" fillId="6" borderId="2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right"/>
    </xf>
    <xf numFmtId="3" fontId="12" fillId="6" borderId="2" xfId="0" applyNumberFormat="1" applyFont="1" applyFill="1" applyBorder="1" applyAlignment="1">
      <alignment horizontal="right" indent="2"/>
    </xf>
    <xf numFmtId="167" fontId="12" fillId="6" borderId="2" xfId="0" applyNumberFormat="1" applyFont="1" applyFill="1" applyBorder="1" applyAlignment="1">
      <alignment horizontal="right" indent="4"/>
    </xf>
    <xf numFmtId="167" fontId="12" fillId="6" borderId="2" xfId="0" applyNumberFormat="1" applyFont="1" applyFill="1" applyBorder="1" applyAlignment="1">
      <alignment horizontal="right" indent="6"/>
    </xf>
    <xf numFmtId="0" fontId="12" fillId="0" borderId="0" xfId="0" applyFont="1" applyBorder="1"/>
    <xf numFmtId="168" fontId="12" fillId="0" borderId="0" xfId="1" applyNumberFormat="1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0" fontId="12" fillId="0" borderId="2" xfId="0" applyFont="1" applyBorder="1"/>
    <xf numFmtId="168" fontId="12" fillId="0" borderId="2" xfId="1" applyNumberFormat="1" applyFont="1" applyBorder="1"/>
    <xf numFmtId="166" fontId="12" fillId="0" borderId="2" xfId="1" applyNumberFormat="1" applyFont="1" applyBorder="1" applyAlignment="1">
      <alignment horizontal="right" indent="4"/>
    </xf>
    <xf numFmtId="0" fontId="12" fillId="0" borderId="2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4" workbookViewId="0">
      <selection activeCell="M85" sqref="M85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18" customWidth="1"/>
    <col min="7" max="8" width="10.7109375" style="1" hidden="1" customWidth="1"/>
    <col min="9" max="9" width="14.2851562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32867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27626</v>
      </c>
      <c r="G3" s="11">
        <f>+(F3/F2-1)*100</f>
        <v>-15.94608573949554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29876</v>
      </c>
      <c r="G4" s="11">
        <f t="shared" ref="G4:G67" si="2">+(F4/F3-1)*100</f>
        <v>8.1445015565047463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28759</v>
      </c>
      <c r="G5" s="11">
        <f t="shared" si="2"/>
        <v>-3.7387869862096634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30655</v>
      </c>
      <c r="G6" s="11">
        <f t="shared" si="2"/>
        <v>6.5927188010709736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29760</v>
      </c>
      <c r="G7" s="11">
        <f t="shared" si="2"/>
        <v>-2.9195889740662229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30443</v>
      </c>
      <c r="G8" s="11">
        <f t="shared" si="2"/>
        <v>2.29502688172043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31062</v>
      </c>
      <c r="G9" s="11">
        <f t="shared" si="2"/>
        <v>2.0333081496567429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32531</v>
      </c>
      <c r="G10" s="11">
        <f t="shared" si="2"/>
        <v>4.7292511750692157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31868</v>
      </c>
      <c r="G11" s="11">
        <f t="shared" si="2"/>
        <v>-2.0380560081153409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29614</v>
      </c>
      <c r="G12" s="11">
        <f t="shared" si="2"/>
        <v>-7.0729258190033839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31067</v>
      </c>
      <c r="G13" s="11">
        <f t="shared" si="2"/>
        <v>4.906463159316532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31883</v>
      </c>
      <c r="G14" s="11">
        <f t="shared" si="2"/>
        <v>2.6265812598577298</v>
      </c>
      <c r="H14" s="11">
        <f>+(F14/F2-1)*100</f>
        <v>-2.9938844433626488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28394</v>
      </c>
      <c r="G15" s="11">
        <f t="shared" si="2"/>
        <v>-10.943135840416518</v>
      </c>
      <c r="H15" s="11">
        <f t="shared" ref="H15:H78" si="6">+(F15/F3-1)*100</f>
        <v>2.7799898646202914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31205</v>
      </c>
      <c r="G16" s="11">
        <f t="shared" si="2"/>
        <v>9.8999788687750936</v>
      </c>
      <c r="H16" s="11">
        <f t="shared" si="6"/>
        <v>4.4483866648815207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29718</v>
      </c>
      <c r="G17" s="11">
        <f t="shared" si="2"/>
        <v>-4.7652619772472367</v>
      </c>
      <c r="H17" s="11">
        <f t="shared" si="6"/>
        <v>3.3346082965332702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30969</v>
      </c>
      <c r="G18" s="11">
        <f t="shared" si="2"/>
        <v>4.2095699576014445</v>
      </c>
      <c r="H18" s="11">
        <f t="shared" si="6"/>
        <v>1.0243027238623359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30082</v>
      </c>
      <c r="G19" s="11">
        <f t="shared" si="2"/>
        <v>-2.864154477057701</v>
      </c>
      <c r="H19" s="11">
        <f t="shared" si="6"/>
        <v>1.0819892473118209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30981</v>
      </c>
      <c r="G20" s="11">
        <f t="shared" si="2"/>
        <v>2.9884981051791826</v>
      </c>
      <c r="H20" s="11">
        <f t="shared" si="6"/>
        <v>1.767237131688737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31694</v>
      </c>
      <c r="G21" s="11">
        <f t="shared" si="2"/>
        <v>2.3014105419450592</v>
      </c>
      <c r="H21" s="11">
        <f t="shared" si="6"/>
        <v>2.0346403966261084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32333</v>
      </c>
      <c r="G22" s="11">
        <f t="shared" si="2"/>
        <v>2.0161544771881035</v>
      </c>
      <c r="H22" s="11">
        <f t="shared" si="6"/>
        <v>-0.60865021056838442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31666</v>
      </c>
      <c r="G23" s="11">
        <f t="shared" si="2"/>
        <v>-2.0629078650295396</v>
      </c>
      <c r="H23" s="11">
        <f t="shared" si="6"/>
        <v>-0.6338646918539026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29655</v>
      </c>
      <c r="G24" s="11">
        <f t="shared" si="2"/>
        <v>-6.3506600138950269</v>
      </c>
      <c r="H24" s="11">
        <f t="shared" si="6"/>
        <v>0.13844803133653549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31189</v>
      </c>
      <c r="G25" s="11">
        <f t="shared" si="2"/>
        <v>5.1728207722137931</v>
      </c>
      <c r="H25" s="11">
        <f t="shared" si="6"/>
        <v>0.39269964914538935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30715</v>
      </c>
      <c r="G26" s="11">
        <f t="shared" si="2"/>
        <v>-1.5197665843726949</v>
      </c>
      <c r="H26" s="11">
        <f t="shared" si="6"/>
        <v>-3.6633942853558366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26078</v>
      </c>
      <c r="G27" s="11">
        <f t="shared" si="2"/>
        <v>-15.096858212599706</v>
      </c>
      <c r="H27" s="11">
        <f t="shared" si="6"/>
        <v>-8.1566528139747856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29319</v>
      </c>
      <c r="G28" s="11">
        <f t="shared" si="2"/>
        <v>12.428100314441281</v>
      </c>
      <c r="H28" s="11">
        <f t="shared" si="6"/>
        <v>-6.0439032206377146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27917</v>
      </c>
      <c r="G29" s="11">
        <f t="shared" si="2"/>
        <v>-4.7818820560046387</v>
      </c>
      <c r="H29" s="11">
        <f t="shared" si="6"/>
        <v>-6.0603001547883455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29363</v>
      </c>
      <c r="G30" s="11">
        <f t="shared" si="2"/>
        <v>5.179639646093781</v>
      </c>
      <c r="H30" s="11">
        <f t="shared" si="6"/>
        <v>-5.1858309922826029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27988</v>
      </c>
      <c r="G31" s="11">
        <f t="shared" si="2"/>
        <v>-4.6827640227497191</v>
      </c>
      <c r="H31" s="11">
        <f t="shared" si="6"/>
        <v>-6.9609733395385902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29476</v>
      </c>
      <c r="G32" s="11">
        <f t="shared" si="2"/>
        <v>5.3165642418179226</v>
      </c>
      <c r="H32" s="11">
        <f t="shared" si="6"/>
        <v>-4.8578160808237296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30354</v>
      </c>
      <c r="G33" s="11">
        <f t="shared" si="2"/>
        <v>2.9786945311439883</v>
      </c>
      <c r="H33" s="11">
        <f t="shared" si="6"/>
        <v>-4.2279295765760061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31590</v>
      </c>
      <c r="G34" s="11">
        <f t="shared" si="2"/>
        <v>4.0719509784542307</v>
      </c>
      <c r="H34" s="11">
        <f t="shared" si="6"/>
        <v>-2.297961834658091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30505</v>
      </c>
      <c r="G35" s="11">
        <f t="shared" si="2"/>
        <v>-3.4346312124089895</v>
      </c>
      <c r="H35" s="11">
        <f t="shared" si="6"/>
        <v>-3.6663929766942438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28444</v>
      </c>
      <c r="G36" s="11">
        <f t="shared" si="2"/>
        <v>-6.7562694640222904</v>
      </c>
      <c r="H36" s="11">
        <f t="shared" si="6"/>
        <v>-4.0836283931883326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29879</v>
      </c>
      <c r="G37" s="11">
        <f t="shared" si="2"/>
        <v>5.0450007031359823</v>
      </c>
      <c r="H37" s="11">
        <f t="shared" si="6"/>
        <v>-4.2001987880342373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30671</v>
      </c>
      <c r="G38" s="11">
        <f t="shared" si="2"/>
        <v>2.6506911208541206</v>
      </c>
      <c r="H38" s="11">
        <f t="shared" si="6"/>
        <v>-0.14325248250041112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26422</v>
      </c>
      <c r="G39" s="11">
        <f t="shared" si="2"/>
        <v>-13.853477226044141</v>
      </c>
      <c r="H39" s="11">
        <f t="shared" si="6"/>
        <v>1.319119564383775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28756</v>
      </c>
      <c r="G40" s="11">
        <f t="shared" si="2"/>
        <v>8.8335478010748592</v>
      </c>
      <c r="H40" s="11">
        <f t="shared" si="6"/>
        <v>-1.9202564889661988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27682</v>
      </c>
      <c r="G41" s="11">
        <f t="shared" si="2"/>
        <v>-3.7348727222144995</v>
      </c>
      <c r="H41" s="11">
        <f t="shared" si="6"/>
        <v>-0.84178099365977976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28832</v>
      </c>
      <c r="G42" s="11">
        <f t="shared" si="2"/>
        <v>4.1543241095296501</v>
      </c>
      <c r="H42" s="11">
        <f t="shared" si="6"/>
        <v>-1.8083983244218893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28124</v>
      </c>
      <c r="G43" s="11">
        <f t="shared" si="2"/>
        <v>-2.4556048834628141</v>
      </c>
      <c r="H43" s="11">
        <f t="shared" si="6"/>
        <v>0.48592253823067644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29511</v>
      </c>
      <c r="G44" s="11">
        <f t="shared" si="2"/>
        <v>4.9317309059877745</v>
      </c>
      <c r="H44" s="11">
        <f t="shared" si="6"/>
        <v>0.1187406703758942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31502</v>
      </c>
      <c r="G45" s="11">
        <f t="shared" si="2"/>
        <v>6.7466368472772764</v>
      </c>
      <c r="H45" s="11">
        <f t="shared" si="6"/>
        <v>3.7820386110561932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34130</v>
      </c>
      <c r="G46" s="11">
        <f t="shared" si="2"/>
        <v>8.3423274712716591</v>
      </c>
      <c r="H46" s="11">
        <f t="shared" si="6"/>
        <v>8.0405191516302654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33355</v>
      </c>
      <c r="G47" s="11">
        <f t="shared" si="2"/>
        <v>-2.2707295634339264</v>
      </c>
      <c r="H47" s="11">
        <f t="shared" si="6"/>
        <v>9.3427306998852711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30854</v>
      </c>
      <c r="G48" s="11">
        <f t="shared" si="2"/>
        <v>-7.4981262179583226</v>
      </c>
      <c r="H48" s="11">
        <f t="shared" si="6"/>
        <v>8.4727886373224592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32067</v>
      </c>
      <c r="G49" s="11">
        <f t="shared" si="2"/>
        <v>3.9314189408180544</v>
      </c>
      <c r="H49" s="11">
        <f t="shared" si="6"/>
        <v>7.322868904581803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30766</v>
      </c>
      <c r="G50" s="11">
        <f t="shared" si="2"/>
        <v>-4.0571303832600547</v>
      </c>
      <c r="H50" s="11">
        <f t="shared" si="6"/>
        <v>0.30973884125069517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26716</v>
      </c>
      <c r="G51" s="11">
        <f t="shared" si="2"/>
        <v>-13.163882207631804</v>
      </c>
      <c r="H51" s="11">
        <f t="shared" si="6"/>
        <v>1.1127091060479932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30161</v>
      </c>
      <c r="G52" s="11">
        <f t="shared" si="2"/>
        <v>12.894894445276229</v>
      </c>
      <c r="H52" s="11">
        <f t="shared" si="6"/>
        <v>4.885936847962169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29295</v>
      </c>
      <c r="G53" s="11">
        <f t="shared" si="2"/>
        <v>-2.871257584297604</v>
      </c>
      <c r="H53" s="11">
        <f t="shared" si="6"/>
        <v>5.8268911205837659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31009</v>
      </c>
      <c r="G54" s="11">
        <f t="shared" si="2"/>
        <v>5.850827786311652</v>
      </c>
      <c r="H54" s="11">
        <f t="shared" si="6"/>
        <v>7.5506381798002176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29862</v>
      </c>
      <c r="G55" s="11">
        <f t="shared" si="2"/>
        <v>-3.6989261182237443</v>
      </c>
      <c r="H55" s="11">
        <f t="shared" si="6"/>
        <v>6.1797752808988804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32031</v>
      </c>
      <c r="G56" s="11">
        <f t="shared" si="2"/>
        <v>7.2634116937914328</v>
      </c>
      <c r="H56" s="11">
        <f t="shared" si="6"/>
        <v>8.5391887770661867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32573</v>
      </c>
      <c r="G57" s="11">
        <f t="shared" si="2"/>
        <v>1.6921107676937996</v>
      </c>
      <c r="H57" s="11">
        <f t="shared" si="6"/>
        <v>3.399784140689488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34133</v>
      </c>
      <c r="G58" s="11">
        <f t="shared" si="2"/>
        <v>4.7892426242593489</v>
      </c>
      <c r="H58" s="11">
        <f t="shared" si="6"/>
        <v>8.7899208907060711E-3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33327</v>
      </c>
      <c r="G59" s="11">
        <f t="shared" si="2"/>
        <v>-2.3613511850701707</v>
      </c>
      <c r="H59" s="11">
        <f t="shared" si="6"/>
        <v>-8.3945435466947771E-2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31767</v>
      </c>
      <c r="G60" s="11">
        <f t="shared" si="2"/>
        <v>-4.6808893689801012</v>
      </c>
      <c r="H60" s="11">
        <f t="shared" si="6"/>
        <v>2.9590976858754114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32052</v>
      </c>
      <c r="G61" s="11">
        <f t="shared" si="2"/>
        <v>0.89715742751912408</v>
      </c>
      <c r="H61" s="11">
        <f t="shared" si="6"/>
        <v>-4.6777060529512582E-2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33127</v>
      </c>
      <c r="G62" s="11">
        <f t="shared" si="2"/>
        <v>3.3539248720828585</v>
      </c>
      <c r="H62" s="11">
        <f t="shared" si="6"/>
        <v>7.6740557758564698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29541</v>
      </c>
      <c r="G63" s="11">
        <f t="shared" si="2"/>
        <v>-10.825006792042746</v>
      </c>
      <c r="H63" s="11">
        <f t="shared" si="6"/>
        <v>10.574187752657593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31716</v>
      </c>
      <c r="G64" s="11">
        <f t="shared" si="2"/>
        <v>7.3626485223926119</v>
      </c>
      <c r="H64" s="11">
        <f t="shared" si="6"/>
        <v>5.1556645999801143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30063</v>
      </c>
      <c r="G65" s="11">
        <f t="shared" si="2"/>
        <v>-5.2118804388952</v>
      </c>
      <c r="H65" s="11">
        <f t="shared" si="6"/>
        <v>2.6216077828981055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31938</v>
      </c>
      <c r="G66" s="11">
        <f t="shared" si="2"/>
        <v>6.2369025047400495</v>
      </c>
      <c r="H66" s="11">
        <f t="shared" si="6"/>
        <v>2.9959044148472946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30951</v>
      </c>
      <c r="G67" s="11">
        <f t="shared" si="2"/>
        <v>-3.0903625774938992</v>
      </c>
      <c r="H67" s="11">
        <f t="shared" si="6"/>
        <v>3.6467751657625058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32183</v>
      </c>
      <c r="G68" s="11">
        <f t="shared" ref="G68:G94" si="9">+(F68/F67-1)*100</f>
        <v>3.9804852831895499</v>
      </c>
      <c r="H68" s="11">
        <f t="shared" si="6"/>
        <v>0.47454028909494905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33739</v>
      </c>
      <c r="G69" s="11">
        <f t="shared" si="9"/>
        <v>4.8348506975732564</v>
      </c>
      <c r="H69" s="11">
        <f t="shared" si="6"/>
        <v>3.5796518589015447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35320</v>
      </c>
      <c r="G70" s="11">
        <f t="shared" si="9"/>
        <v>4.6859717241174881</v>
      </c>
      <c r="H70" s="11">
        <f t="shared" si="6"/>
        <v>3.4775730231740631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34611</v>
      </c>
      <c r="G71" s="11">
        <f t="shared" si="9"/>
        <v>-2.0073612684031739</v>
      </c>
      <c r="H71" s="11">
        <f t="shared" si="6"/>
        <v>3.8527320190836267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32254</v>
      </c>
      <c r="G72" s="11">
        <f t="shared" si="9"/>
        <v>-6.8099737077807587</v>
      </c>
      <c r="H72" s="11">
        <f t="shared" si="6"/>
        <v>1.5330374287782833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33170</v>
      </c>
      <c r="G73" s="11">
        <f t="shared" si="9"/>
        <v>2.839957834687179</v>
      </c>
      <c r="H73" s="11">
        <f t="shared" si="6"/>
        <v>3.4880818669661862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33130</v>
      </c>
      <c r="G74" s="11">
        <f t="shared" si="9"/>
        <v>-0.12059089538739576</v>
      </c>
      <c r="H74" s="11">
        <f t="shared" si="6"/>
        <v>9.056056992795547E-3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29017</v>
      </c>
      <c r="G75" s="11">
        <f t="shared" si="9"/>
        <v>-12.414729852097794</v>
      </c>
      <c r="H75" s="11">
        <f t="shared" si="6"/>
        <v>-1.7738058968890691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31019</v>
      </c>
      <c r="G76" s="11">
        <f t="shared" si="9"/>
        <v>6.8994037977737177</v>
      </c>
      <c r="H76" s="11">
        <f t="shared" si="6"/>
        <v>-2.1976289569933138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31252</v>
      </c>
      <c r="G77" s="11">
        <f t="shared" si="9"/>
        <v>0.7511525194235702</v>
      </c>
      <c r="H77" s="11">
        <f t="shared" si="6"/>
        <v>3.955027775005826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32324</v>
      </c>
      <c r="G78" s="11">
        <f t="shared" si="9"/>
        <v>3.4301804684500281</v>
      </c>
      <c r="H78" s="11">
        <f t="shared" si="6"/>
        <v>1.2085916463147273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31353</v>
      </c>
      <c r="G79" s="11">
        <f t="shared" si="9"/>
        <v>-3.0039599059522359</v>
      </c>
      <c r="H79" s="11">
        <f t="shared" ref="H79:H88" si="13">+(F79/F67-1)*100</f>
        <v>1.2988271784433403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32919</v>
      </c>
      <c r="G80" s="11">
        <f t="shared" si="9"/>
        <v>4.9947373457085442</v>
      </c>
      <c r="H80" s="11">
        <f t="shared" si="13"/>
        <v>2.2869216667184444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33521</v>
      </c>
      <c r="G81" s="11">
        <f t="shared" si="9"/>
        <v>1.8287311279200358</v>
      </c>
      <c r="H81" s="11">
        <f t="shared" si="13"/>
        <v>-0.64613651856901821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34914</v>
      </c>
      <c r="G82" s="11">
        <f t="shared" si="9"/>
        <v>4.1556039497628428</v>
      </c>
      <c r="H82" s="11">
        <f t="shared" si="13"/>
        <v>-1.1494903737259365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33540</v>
      </c>
      <c r="G83" s="11">
        <f t="shared" si="9"/>
        <v>-3.9353840866128253</v>
      </c>
      <c r="H83" s="11">
        <f t="shared" si="13"/>
        <v>-3.0943919563144684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31677</v>
      </c>
      <c r="G84" s="11">
        <f t="shared" si="9"/>
        <v>-5.5545617173524136</v>
      </c>
      <c r="H84" s="11">
        <f t="shared" si="13"/>
        <v>-1.7889254046009828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32676</v>
      </c>
      <c r="G85" s="11">
        <f t="shared" si="9"/>
        <v>3.1537077374751421</v>
      </c>
      <c r="H85" s="11">
        <f t="shared" si="13"/>
        <v>-1.4892975580343637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32087</v>
      </c>
      <c r="G86" s="11">
        <f t="shared" si="9"/>
        <v>-1.8025462112865709</v>
      </c>
      <c r="H86" s="11">
        <f t="shared" si="13"/>
        <v>-3.1482040446724979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28627</v>
      </c>
      <c r="G87" s="11">
        <f t="shared" si="9"/>
        <v>-10.783183220618941</v>
      </c>
      <c r="H87" s="11">
        <f t="shared" si="13"/>
        <v>-1.3440397008650073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31556</v>
      </c>
      <c r="G88" s="11">
        <f t="shared" si="9"/>
        <v>10.231599538896852</v>
      </c>
      <c r="H88" s="11">
        <f t="shared" si="13"/>
        <v>1.7311970082852346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90369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89174</v>
      </c>
      <c r="E3" s="11">
        <f>+(D3/D2-1)*100</f>
        <v>-1.3223561176952225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94036</v>
      </c>
      <c r="E4" s="11">
        <f t="shared" ref="E4:E33" si="1">+(D4/D3-1)*100</f>
        <v>5.4522618700518111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92549</v>
      </c>
      <c r="E5" s="11">
        <f t="shared" si="1"/>
        <v>-1.5813092858054323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91482</v>
      </c>
      <c r="E6" s="11">
        <f t="shared" si="1"/>
        <v>-1.1529027866319486</v>
      </c>
      <c r="F6" s="11">
        <f>+(D6/D2-1)*100</f>
        <v>1.2316170368157131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90769</v>
      </c>
      <c r="E7" s="11">
        <f t="shared" si="1"/>
        <v>-0.77938829496513318</v>
      </c>
      <c r="F7" s="11">
        <f t="shared" ref="F7:F30" si="3">+(D7/D3-1)*100</f>
        <v>1.7886379437952682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95008</v>
      </c>
      <c r="E8" s="11">
        <f t="shared" si="1"/>
        <v>4.6700966188897075</v>
      </c>
      <c r="F8" s="11">
        <f t="shared" si="3"/>
        <v>1.0336466885022766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92510</v>
      </c>
      <c r="E9" s="11">
        <f t="shared" si="1"/>
        <v>-2.6292522734927548</v>
      </c>
      <c r="F9" s="11">
        <f t="shared" si="3"/>
        <v>-4.2139839436405868E-2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86112</v>
      </c>
      <c r="E10" s="11">
        <f t="shared" si="1"/>
        <v>-6.9160090800994496</v>
      </c>
      <c r="F10" s="11">
        <f t="shared" si="3"/>
        <v>-5.8700072145340121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85268</v>
      </c>
      <c r="E11" s="11">
        <f t="shared" si="1"/>
        <v>-0.9801189149015288</v>
      </c>
      <c r="F11" s="11">
        <f t="shared" si="3"/>
        <v>-6.0604391367096717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91420</v>
      </c>
      <c r="E12" s="11">
        <f t="shared" si="1"/>
        <v>7.2148989069756642</v>
      </c>
      <c r="F12" s="11">
        <f t="shared" si="3"/>
        <v>-3.776524082182553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88828</v>
      </c>
      <c r="E13" s="11">
        <f t="shared" si="1"/>
        <v>-2.8352658061693292</v>
      </c>
      <c r="F13" s="11">
        <f t="shared" si="3"/>
        <v>-3.9801102583504444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85849</v>
      </c>
      <c r="E14" s="11">
        <f t="shared" si="1"/>
        <v>-3.3536722655018725</v>
      </c>
      <c r="F14" s="11">
        <f t="shared" si="3"/>
        <v>-0.30541620215532861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84638</v>
      </c>
      <c r="E15" s="11">
        <f t="shared" si="1"/>
        <v>-1.4106163146920703</v>
      </c>
      <c r="F15" s="11">
        <f t="shared" si="3"/>
        <v>-0.73884692968053667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95143</v>
      </c>
      <c r="E16" s="11">
        <f t="shared" si="1"/>
        <v>12.411682695715864</v>
      </c>
      <c r="F16" s="11">
        <f t="shared" si="3"/>
        <v>4.0724130387223889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96276</v>
      </c>
      <c r="E17" s="11">
        <f t="shared" si="1"/>
        <v>1.1908390527942236</v>
      </c>
      <c r="F17" s="11">
        <f t="shared" si="3"/>
        <v>8.3847435493312972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87643</v>
      </c>
      <c r="E18" s="11">
        <f t="shared" si="1"/>
        <v>-8.9669284141426715</v>
      </c>
      <c r="F18" s="11">
        <f t="shared" si="3"/>
        <v>2.0897156635487857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90166</v>
      </c>
      <c r="E19" s="11">
        <f t="shared" si="1"/>
        <v>2.8787239140604548</v>
      </c>
      <c r="F19" s="11">
        <f t="shared" si="3"/>
        <v>6.5313452586308829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98737</v>
      </c>
      <c r="E20" s="11">
        <f t="shared" si="1"/>
        <v>9.5058004125723627</v>
      </c>
      <c r="F20" s="11">
        <f t="shared" si="3"/>
        <v>3.7774718055978873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97146</v>
      </c>
      <c r="E21" s="11">
        <f t="shared" si="1"/>
        <v>-1.6113513677749935</v>
      </c>
      <c r="F21" s="11">
        <f t="shared" si="3"/>
        <v>0.90365200049855599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94384</v>
      </c>
      <c r="E22" s="11">
        <f t="shared" si="1"/>
        <v>-2.8431433100693848</v>
      </c>
      <c r="F22" s="11">
        <f t="shared" si="3"/>
        <v>7.6914300058190666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92952</v>
      </c>
      <c r="E23" s="11">
        <f t="shared" si="1"/>
        <v>-1.5172063061535845</v>
      </c>
      <c r="F23" s="11">
        <f t="shared" si="3"/>
        <v>3.0898564869241252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101242</v>
      </c>
      <c r="E24" s="11">
        <f t="shared" si="1"/>
        <v>8.9185816335312751</v>
      </c>
      <c r="F24" s="11">
        <f t="shared" si="3"/>
        <v>2.5370428512107912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100035</v>
      </c>
      <c r="E25" s="11">
        <f t="shared" si="1"/>
        <v>-1.1921929633946338</v>
      </c>
      <c r="F25" s="11">
        <f t="shared" si="3"/>
        <v>2.9738743746525742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93166</v>
      </c>
      <c r="E26" s="11">
        <f t="shared" si="1"/>
        <v>-6.8665966911581</v>
      </c>
      <c r="F26" s="11">
        <f t="shared" si="3"/>
        <v>-1.290472961518907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94929</v>
      </c>
      <c r="E27" s="11">
        <f t="shared" si="1"/>
        <v>1.8923212330678618</v>
      </c>
      <c r="F27" s="11">
        <f t="shared" si="3"/>
        <v>2.1269042086238032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101354</v>
      </c>
      <c r="E28" s="11">
        <f t="shared" si="1"/>
        <v>6.7682162458258199</v>
      </c>
      <c r="F28" s="11">
        <f t="shared" si="3"/>
        <v>0.11062602477232009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97893</v>
      </c>
      <c r="E29" s="11">
        <f t="shared" si="1"/>
        <v>-3.4147640941650015</v>
      </c>
      <c r="F29" s="11">
        <f t="shared" si="3"/>
        <v>-2.1412505623031985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92270</v>
      </c>
      <c r="E30" s="11">
        <f t="shared" si="1"/>
        <v>-5.7440266413328889</v>
      </c>
      <c r="F30" s="11">
        <f t="shared" si="3"/>
        <v>-0.96172423416267527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366128</v>
      </c>
    </row>
    <row r="3" spans="1:3">
      <c r="A3" s="1">
        <f>+A2+1</f>
        <v>2008</v>
      </c>
      <c r="B3" s="10">
        <f>+SUMIF('Datos mensuales'!$A$2:$A$1048576,A3,'Datos mensuales'!$F$2:$F$1048576)</f>
        <v>369769</v>
      </c>
      <c r="C3" s="11">
        <f>+(B3/B2-1)*100</f>
        <v>0.99446095354629449</v>
      </c>
    </row>
    <row r="4" spans="1:3">
      <c r="A4" s="1">
        <f>+A3+1</f>
        <v>2009</v>
      </c>
      <c r="B4" s="10">
        <f>+SUMIF('Datos mensuales'!$A$2:$A$1048576,A4,'Datos mensuales'!$F$2:$F$1048576)</f>
        <v>351628</v>
      </c>
      <c r="C4" s="11">
        <f t="shared" ref="C4:C9" si="0">+(B4/B3-1)*100</f>
        <v>-4.90603593054042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361906</v>
      </c>
      <c r="C5" s="11">
        <f t="shared" si="0"/>
        <v>2.9229754172022782</v>
      </c>
    </row>
    <row r="6" spans="1:3">
      <c r="A6" s="1">
        <f t="shared" si="1"/>
        <v>2011</v>
      </c>
      <c r="B6" s="10">
        <f>+SUMIF('Datos mensuales'!$A$2:$A$1048576,A6,'Datos mensuales'!$F$2:$F$1048576)</f>
        <v>373692</v>
      </c>
      <c r="C6" s="11">
        <f t="shared" si="0"/>
        <v>3.2566467535768862</v>
      </c>
    </row>
    <row r="7" spans="1:3">
      <c r="A7" s="1">
        <f t="shared" si="1"/>
        <v>2012</v>
      </c>
      <c r="B7" s="10">
        <f>+SUMIF('Datos mensuales'!$A$2:$A$1048576,A7,'Datos mensuales'!$F$2:$F$1048576)</f>
        <v>388613</v>
      </c>
      <c r="C7" s="11">
        <f t="shared" si="0"/>
        <v>3.9928604305149662</v>
      </c>
    </row>
    <row r="8" spans="1:3">
      <c r="A8" s="1">
        <f>+A7+1</f>
        <v>2013</v>
      </c>
      <c r="B8" s="10">
        <f>+SUMIF('Datos mensuales'!$A$2:$A$1048576,A8,'Datos mensuales'!$F$2:$F$1048576)</f>
        <v>387342</v>
      </c>
      <c r="C8" s="11">
        <f t="shared" si="0"/>
        <v>-0.32706059756106853</v>
      </c>
    </row>
    <row r="9" spans="1:3">
      <c r="A9" s="1">
        <f>+A8+1</f>
        <v>2014</v>
      </c>
      <c r="B9" s="10">
        <f>+SUMIF('Datos mensuales'!$A$2:$A$1048576,A9,'Datos mensuales'!$F$2:$F$1048576)</f>
        <v>92270</v>
      </c>
      <c r="C9" s="11">
        <f t="shared" si="0"/>
        <v>-76.178674143263578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showGridLines="0" tabSelected="1" zoomScale="55" zoomScaleNormal="55" workbookViewId="0">
      <selection activeCell="C5" sqref="C5"/>
    </sheetView>
  </sheetViews>
  <sheetFormatPr baseColWidth="10" defaultRowHeight="27"/>
  <cols>
    <col min="1" max="1" width="7.5703125" style="27" customWidth="1"/>
    <col min="2" max="2" width="13.85546875" style="27" customWidth="1"/>
    <col min="3" max="3" width="22.42578125" style="27" customWidth="1"/>
    <col min="4" max="4" width="24.42578125" style="27" customWidth="1"/>
    <col min="5" max="5" width="28.85546875" style="27" customWidth="1"/>
    <col min="6" max="16384" width="11.42578125" style="27"/>
  </cols>
  <sheetData>
    <row r="1" spans="1:5" ht="84.75" customHeight="1">
      <c r="A1" s="25" t="s">
        <v>20</v>
      </c>
      <c r="B1" s="25"/>
      <c r="C1" s="26" t="s">
        <v>21</v>
      </c>
      <c r="D1" s="26" t="s">
        <v>2</v>
      </c>
      <c r="E1" s="26" t="s">
        <v>19</v>
      </c>
    </row>
    <row r="2" spans="1:5">
      <c r="A2" s="28" t="s">
        <v>0</v>
      </c>
      <c r="B2" s="29">
        <f>+Selección!H5</f>
        <v>41334</v>
      </c>
      <c r="C2" s="30">
        <f>+VLOOKUP(B2,'Datos mensuales'!$E$2:$F$1048576,2,0)</f>
        <v>31019</v>
      </c>
      <c r="D2" s="31">
        <f>+VLOOKUP(B2,'Datos mensuales'!$E$2:$G$1048576,3,0)</f>
        <v>6.8994037977737177</v>
      </c>
      <c r="E2" s="32">
        <f>+VLOOKUP(B2,'Datos mensuales'!$E$2:$H$1048576,4,0)</f>
        <v>-2.1976289569933138</v>
      </c>
    </row>
    <row r="3" spans="1:5">
      <c r="A3" s="33"/>
      <c r="B3" s="34">
        <f>+Selección!H6</f>
        <v>41365</v>
      </c>
      <c r="C3" s="35">
        <f>+VLOOKUP(B3,'Datos mensuales'!$E$2:$F$1048576,2,0)</f>
        <v>31252</v>
      </c>
      <c r="D3" s="36">
        <f>+VLOOKUP(B3,'Datos mensuales'!$E$2:$G$1048576,3,0)</f>
        <v>0.7511525194235702</v>
      </c>
      <c r="E3" s="37">
        <f>+VLOOKUP(B3,'Datos mensuales'!$E$2:$H$1048576,4,0)</f>
        <v>3.955027775005826</v>
      </c>
    </row>
    <row r="4" spans="1:5">
      <c r="A4" s="33"/>
      <c r="B4" s="34">
        <f>+Selección!H7</f>
        <v>41395</v>
      </c>
      <c r="C4" s="35">
        <f>+VLOOKUP(B4,'Datos mensuales'!$E$2:$F$1048576,2,0)</f>
        <v>32324</v>
      </c>
      <c r="D4" s="36">
        <f>+VLOOKUP(B4,'Datos mensuales'!$E$2:$G$1048576,3,0)</f>
        <v>3.4301804684500281</v>
      </c>
      <c r="E4" s="37">
        <f>+VLOOKUP(B4,'Datos mensuales'!$E$2:$H$1048576,4,0)</f>
        <v>1.2085916463147273</v>
      </c>
    </row>
    <row r="5" spans="1:5">
      <c r="A5" s="33"/>
      <c r="B5" s="34">
        <f>+Selección!H8</f>
        <v>41426</v>
      </c>
      <c r="C5" s="35">
        <f>+VLOOKUP(B5,'Datos mensuales'!$E$2:$F$1048576,2,0)</f>
        <v>31353</v>
      </c>
      <c r="D5" s="36">
        <f>+VLOOKUP(B5,'Datos mensuales'!$E$2:$G$1048576,3,0)</f>
        <v>-3.0039599059522359</v>
      </c>
      <c r="E5" s="37">
        <f>+VLOOKUP(B5,'Datos mensuales'!$E$2:$H$1048576,4,0)</f>
        <v>1.2988271784433403</v>
      </c>
    </row>
    <row r="6" spans="1:5">
      <c r="A6" s="33"/>
      <c r="B6" s="34">
        <f>+Selección!H9</f>
        <v>41456</v>
      </c>
      <c r="C6" s="35">
        <f>+VLOOKUP(B6,'Datos mensuales'!$E$2:$F$1048576,2,0)</f>
        <v>32919</v>
      </c>
      <c r="D6" s="36">
        <f>+VLOOKUP(B6,'Datos mensuales'!$E$2:$G$1048576,3,0)</f>
        <v>4.9947373457085442</v>
      </c>
      <c r="E6" s="37">
        <f>+VLOOKUP(B6,'Datos mensuales'!$E$2:$H$1048576,4,0)</f>
        <v>2.2869216667184444</v>
      </c>
    </row>
    <row r="7" spans="1:5">
      <c r="A7" s="33"/>
      <c r="B7" s="34">
        <f>+Selección!H10</f>
        <v>41487</v>
      </c>
      <c r="C7" s="35">
        <f>+VLOOKUP(B7,'Datos mensuales'!$E$2:$F$1048576,2,0)</f>
        <v>33521</v>
      </c>
      <c r="D7" s="36">
        <f>+VLOOKUP(B7,'Datos mensuales'!$E$2:$G$1048576,3,0)</f>
        <v>1.8287311279200358</v>
      </c>
      <c r="E7" s="37">
        <f>+VLOOKUP(B7,'Datos mensuales'!$E$2:$H$1048576,4,0)</f>
        <v>-0.64613651856901821</v>
      </c>
    </row>
    <row r="8" spans="1:5">
      <c r="A8" s="33"/>
      <c r="B8" s="34">
        <f>+Selección!H11</f>
        <v>41518</v>
      </c>
      <c r="C8" s="35">
        <f>+VLOOKUP(B8,'Datos mensuales'!$E$2:$F$1048576,2,0)</f>
        <v>34914</v>
      </c>
      <c r="D8" s="36">
        <f>+VLOOKUP(B8,'Datos mensuales'!$E$2:$G$1048576,3,0)</f>
        <v>4.1556039497628428</v>
      </c>
      <c r="E8" s="37">
        <f>+VLOOKUP(B8,'Datos mensuales'!$E$2:$H$1048576,4,0)</f>
        <v>-1.1494903737259365</v>
      </c>
    </row>
    <row r="9" spans="1:5">
      <c r="A9" s="33"/>
      <c r="B9" s="34">
        <f>+Selección!H12</f>
        <v>41548</v>
      </c>
      <c r="C9" s="35">
        <f>+VLOOKUP(B9,'Datos mensuales'!$E$2:$F$1048576,2,0)</f>
        <v>33540</v>
      </c>
      <c r="D9" s="36">
        <f>+VLOOKUP(B9,'Datos mensuales'!$E$2:$G$1048576,3,0)</f>
        <v>-3.9353840866128253</v>
      </c>
      <c r="E9" s="37">
        <f>+VLOOKUP(B9,'Datos mensuales'!$E$2:$H$1048576,4,0)</f>
        <v>-3.0943919563144684</v>
      </c>
    </row>
    <row r="10" spans="1:5">
      <c r="A10" s="33"/>
      <c r="B10" s="34">
        <f>+Selección!H13</f>
        <v>41579</v>
      </c>
      <c r="C10" s="35">
        <f>+VLOOKUP(B10,'Datos mensuales'!$E$2:$F$1048576,2,0)</f>
        <v>31677</v>
      </c>
      <c r="D10" s="36">
        <f>+VLOOKUP(B10,'Datos mensuales'!$E$2:$G$1048576,3,0)</f>
        <v>-5.5545617173524136</v>
      </c>
      <c r="E10" s="37">
        <f>+VLOOKUP(B10,'Datos mensuales'!$E$2:$H$1048576,4,0)</f>
        <v>-1.7889254046009828</v>
      </c>
    </row>
    <row r="11" spans="1:5">
      <c r="A11" s="33"/>
      <c r="B11" s="34">
        <f>+Selección!H14</f>
        <v>41609</v>
      </c>
      <c r="C11" s="35">
        <f>+VLOOKUP(B11,'Datos mensuales'!$E$2:$F$1048576,2,0)</f>
        <v>32676</v>
      </c>
      <c r="D11" s="36">
        <f>+VLOOKUP(B11,'Datos mensuales'!$E$2:$G$1048576,3,0)</f>
        <v>3.1537077374751421</v>
      </c>
      <c r="E11" s="37">
        <f>+VLOOKUP(B11,'Datos mensuales'!$E$2:$H$1048576,4,0)</f>
        <v>-1.4892975580343637</v>
      </c>
    </row>
    <row r="12" spans="1:5">
      <c r="A12" s="33"/>
      <c r="B12" s="34">
        <f>+Selección!H15</f>
        <v>41640</v>
      </c>
      <c r="C12" s="35">
        <f>+VLOOKUP(B12,'Datos mensuales'!$E$2:$F$1048576,2,0)</f>
        <v>32087</v>
      </c>
      <c r="D12" s="36">
        <f>+VLOOKUP(B12,'Datos mensuales'!$E$2:$G$1048576,3,0)</f>
        <v>-1.8025462112865709</v>
      </c>
      <c r="E12" s="37">
        <f>+VLOOKUP(B12,'Datos mensuales'!$E$2:$H$1048576,4,0)</f>
        <v>-3.1482040446724979</v>
      </c>
    </row>
    <row r="13" spans="1:5">
      <c r="A13" s="33"/>
      <c r="B13" s="34">
        <f>+Selección!H16</f>
        <v>41671</v>
      </c>
      <c r="C13" s="35">
        <f>+VLOOKUP(B13,'Datos mensuales'!$E$2:$F$1048576,2,0)</f>
        <v>28627</v>
      </c>
      <c r="D13" s="36">
        <f>+VLOOKUP(B13,'Datos mensuales'!$E$2:$G$1048576,3,0)</f>
        <v>-10.783183220618941</v>
      </c>
      <c r="E13" s="37">
        <f>+VLOOKUP(B13,'Datos mensuales'!$E$2:$H$1048576,4,0)</f>
        <v>-1.3440397008650073</v>
      </c>
    </row>
    <row r="14" spans="1:5">
      <c r="A14" s="38"/>
      <c r="B14" s="39">
        <f>+Selección!H17</f>
        <v>41699</v>
      </c>
      <c r="C14" s="40">
        <f>+VLOOKUP(B14,'Datos mensuales'!$E$2:$F$1048576,2,0)</f>
        <v>31556</v>
      </c>
      <c r="D14" s="41">
        <f>+VLOOKUP(B14,'Datos mensuales'!$E$2:$G$1048576,3,0)</f>
        <v>10.231599538896852</v>
      </c>
      <c r="E14" s="42">
        <f>+VLOOKUP(B14,'Datos mensuales'!$E$2:$H$1048576,4,0)</f>
        <v>1.7311970082852346</v>
      </c>
    </row>
    <row r="15" spans="1:5">
      <c r="A15" s="43" t="s">
        <v>1</v>
      </c>
      <c r="B15" s="44" t="str">
        <f>+Selección!H19</f>
        <v>1-2012</v>
      </c>
      <c r="C15" s="45">
        <f>+VLOOKUP(B15,'Datos trimestrales'!$C$2:$D$1048576,2,0)</f>
        <v>94384</v>
      </c>
      <c r="D15" s="46">
        <f>+VLOOKUP(B15,'Datos trimestrales'!$C$2:$E$1048576,3,0)</f>
        <v>-2.8431433100693848</v>
      </c>
      <c r="E15" s="47">
        <f>+VLOOKUP(B15,'Datos trimestrales'!$C$2:$F$1048576,4,0)</f>
        <v>7.6914300058190666</v>
      </c>
    </row>
    <row r="16" spans="1:5">
      <c r="A16" s="48"/>
      <c r="B16" s="49" t="str">
        <f>+Selección!H20</f>
        <v>2-2012</v>
      </c>
      <c r="C16" s="50">
        <f>+VLOOKUP(B16,'Datos trimestrales'!$C$2:$D$1048576,2,0)</f>
        <v>92952</v>
      </c>
      <c r="D16" s="51">
        <f>+VLOOKUP(B16,'Datos trimestrales'!$C$2:$E$1048576,3,0)</f>
        <v>-1.5172063061535845</v>
      </c>
      <c r="E16" s="52">
        <f>+VLOOKUP(B16,'Datos trimestrales'!$C$2:$F$1048576,4,0)</f>
        <v>3.0898564869241252</v>
      </c>
    </row>
    <row r="17" spans="1:6">
      <c r="A17" s="48"/>
      <c r="B17" s="49" t="str">
        <f>+Selección!H21</f>
        <v>3-2012</v>
      </c>
      <c r="C17" s="50">
        <f>+VLOOKUP(B17,'Datos trimestrales'!$C$2:$D$1048576,2,0)</f>
        <v>101242</v>
      </c>
      <c r="D17" s="51">
        <f>+VLOOKUP(B17,'Datos trimestrales'!$C$2:$E$1048576,3,0)</f>
        <v>8.9185816335312751</v>
      </c>
      <c r="E17" s="52">
        <f>+VLOOKUP(B17,'Datos trimestrales'!$C$2:$F$1048576,4,0)</f>
        <v>2.5370428512107912</v>
      </c>
    </row>
    <row r="18" spans="1:6">
      <c r="A18" s="48"/>
      <c r="B18" s="49" t="str">
        <f>+Selección!H22</f>
        <v>4-2012</v>
      </c>
      <c r="C18" s="50">
        <f>+VLOOKUP(B18,'Datos trimestrales'!$C$2:$D$1048576,2,0)</f>
        <v>100035</v>
      </c>
      <c r="D18" s="51">
        <f>+VLOOKUP(B18,'Datos trimestrales'!$C$2:$E$1048576,3,0)</f>
        <v>-1.1921929633946338</v>
      </c>
      <c r="E18" s="52">
        <f>+VLOOKUP(B18,'Datos trimestrales'!$C$2:$F$1048576,4,0)</f>
        <v>2.9738743746525742</v>
      </c>
    </row>
    <row r="19" spans="1:6">
      <c r="A19" s="48"/>
      <c r="B19" s="49" t="str">
        <f>+Selección!H23</f>
        <v>1-2013</v>
      </c>
      <c r="C19" s="50">
        <f>+VLOOKUP(B19,'Datos trimestrales'!$C$2:$D$1048576,2,0)</f>
        <v>93166</v>
      </c>
      <c r="D19" s="51">
        <f>+VLOOKUP(B19,'Datos trimestrales'!$C$2:$E$1048576,3,0)</f>
        <v>-6.8665966911581</v>
      </c>
      <c r="E19" s="52">
        <f>+VLOOKUP(B19,'Datos trimestrales'!$C$2:$F$1048576,4,0)</f>
        <v>-1.290472961518907</v>
      </c>
    </row>
    <row r="20" spans="1:6">
      <c r="A20" s="48"/>
      <c r="B20" s="49" t="str">
        <f>+Selección!H24</f>
        <v>2-2013</v>
      </c>
      <c r="C20" s="50">
        <f>+VLOOKUP(B20,'Datos trimestrales'!$C$2:$D$1048576,2,0)</f>
        <v>94929</v>
      </c>
      <c r="D20" s="51">
        <f>+VLOOKUP(B20,'Datos trimestrales'!$C$2:$E$1048576,3,0)</f>
        <v>1.8923212330678618</v>
      </c>
      <c r="E20" s="52">
        <f>+VLOOKUP(B20,'Datos trimestrales'!$C$2:$F$1048576,4,0)</f>
        <v>2.1269042086238032</v>
      </c>
    </row>
    <row r="21" spans="1:6">
      <c r="A21" s="48"/>
      <c r="B21" s="49" t="str">
        <f>+Selección!H25</f>
        <v>3-2013</v>
      </c>
      <c r="C21" s="50">
        <f>+VLOOKUP(B21,'Datos trimestrales'!$C$2:$D$1048576,2,0)</f>
        <v>101354</v>
      </c>
      <c r="D21" s="51">
        <f>+VLOOKUP(B21,'Datos trimestrales'!$C$2:$E$1048576,3,0)</f>
        <v>6.7682162458258199</v>
      </c>
      <c r="E21" s="52">
        <f>+VLOOKUP(B21,'Datos trimestrales'!$C$2:$F$1048576,4,0)</f>
        <v>0.11062602477232009</v>
      </c>
      <c r="F21" s="53"/>
    </row>
    <row r="22" spans="1:6">
      <c r="A22" s="48"/>
      <c r="B22" s="49" t="str">
        <f>+Selección!H26</f>
        <v>4-2013</v>
      </c>
      <c r="C22" s="50">
        <f>+VLOOKUP(B22,'Datos trimestrales'!$C$2:$D$1048576,2,0)</f>
        <v>97893</v>
      </c>
      <c r="D22" s="51">
        <f>+VLOOKUP(B22,'Datos trimestrales'!$C$2:$E$1048576,3,0)</f>
        <v>-3.4147640941650015</v>
      </c>
      <c r="E22" s="52">
        <f>+VLOOKUP(B22,'Datos trimestrales'!$C$2:$F$1048576,4,0)</f>
        <v>-2.1412505623031985</v>
      </c>
    </row>
    <row r="23" spans="1:6">
      <c r="A23" s="54"/>
      <c r="B23" s="55" t="str">
        <f>+Selección!H27</f>
        <v>1-2014</v>
      </c>
      <c r="C23" s="56">
        <f>+VLOOKUP(B23,'Datos trimestrales'!$C$2:$D$1048576,2,0)</f>
        <v>92270</v>
      </c>
      <c r="D23" s="57">
        <f>+VLOOKUP(B23,'Datos trimestrales'!$C$2:$E$1048576,3,0)</f>
        <v>-5.7440266413328889</v>
      </c>
      <c r="E23" s="58">
        <f>+VLOOKUP(B23,'Datos trimestrales'!$C$2:$F$1048576,4,0)</f>
        <v>-0.96172423416267527</v>
      </c>
    </row>
    <row r="24" spans="1:6">
      <c r="A24" s="33" t="s">
        <v>3</v>
      </c>
      <c r="B24" s="59">
        <f>+Selección!D29</f>
        <v>2010</v>
      </c>
      <c r="C24" s="60">
        <f>+VLOOKUP('Cuadro final'!B24,'Datos anuales'!$A$2:$B$1048576,2,0)</f>
        <v>361906</v>
      </c>
      <c r="D24" s="61">
        <f>+VLOOKUP('Cuadro final'!B24,'Datos anuales'!$A$2:$C$1048576,3,0)</f>
        <v>2.9229754172022782</v>
      </c>
      <c r="E24" s="62"/>
    </row>
    <row r="25" spans="1:6">
      <c r="A25" s="33"/>
      <c r="B25" s="59">
        <f>+Selección!D30</f>
        <v>2011</v>
      </c>
      <c r="C25" s="60">
        <f>+VLOOKUP('Cuadro final'!B25,'Datos anuales'!$A$2:$B$1048576,2,0)</f>
        <v>373692</v>
      </c>
      <c r="D25" s="61">
        <f>+VLOOKUP('Cuadro final'!B25,'Datos anuales'!$A$2:$C$1048576,3,0)</f>
        <v>3.2566467535768862</v>
      </c>
      <c r="E25" s="62"/>
    </row>
    <row r="26" spans="1:6">
      <c r="A26" s="33"/>
      <c r="B26" s="59">
        <f>+Selección!D31</f>
        <v>2012</v>
      </c>
      <c r="C26" s="60">
        <f>+VLOOKUP('Cuadro final'!B26,'Datos anuales'!$A$2:$B$1048576,2,0)</f>
        <v>388613</v>
      </c>
      <c r="D26" s="61">
        <f>+VLOOKUP('Cuadro final'!B26,'Datos anuales'!$A$2:$C$1048576,3,0)</f>
        <v>3.9928604305149662</v>
      </c>
      <c r="E26" s="62"/>
    </row>
    <row r="27" spans="1:6">
      <c r="A27" s="38"/>
      <c r="B27" s="63">
        <f>+Selección!D32</f>
        <v>2013</v>
      </c>
      <c r="C27" s="64">
        <f>+VLOOKUP('Cuadro final'!B27,'Datos anuales'!$A$2:$B$1048576,2,0)</f>
        <v>387342</v>
      </c>
      <c r="D27" s="65">
        <f>+VLOOKUP('Cuadro final'!B27,'Datos anuales'!$A$2:$C$1048576,3,0)</f>
        <v>-0.32706059756106853</v>
      </c>
      <c r="E27" s="66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2014-12-12T18:23:02Z</cp:lastPrinted>
  <dcterms:created xsi:type="dcterms:W3CDTF">2014-12-04T16:35:33Z</dcterms:created>
  <dcterms:modified xsi:type="dcterms:W3CDTF">2014-12-12T18:23:08Z</dcterms:modified>
</cp:coreProperties>
</file>