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5480" windowHeight="9240" tabRatio="881" activeTab="1"/>
  </bookViews>
  <sheets>
    <sheet name="Gráficas" sheetId="16" r:id="rId1"/>
    <sheet name="Estud.Gradua" sheetId="2" r:id="rId2"/>
    <sheet name="USAC" sheetId="4" r:id="rId3"/>
    <sheet name="Privad" sheetId="10" r:id="rId4"/>
    <sheet name="UValle" sheetId="5" r:id="rId5"/>
    <sheet name="UOcci" sheetId="6" r:id="rId6"/>
    <sheet name="UMeso" sheetId="7" r:id="rId7"/>
    <sheet name="ULandi" sheetId="8" r:id="rId8"/>
    <sheet name="UInterNac" sheetId="9" r:id="rId9"/>
    <sheet name="UMariGal" sheetId="11" r:id="rId10"/>
    <sheet name="UPana" sheetId="12" r:id="rId11"/>
    <sheet name="USanPabl" sheetId="13" r:id="rId12"/>
    <sheet name="UDVinci" sheetId="14" r:id="rId13"/>
    <sheet name="Urural" sheetId="15" r:id="rId14"/>
    <sheet name="UGalileo" sheetId="17" r:id="rId15"/>
    <sheet name="UMarro" sheetId="18" r:id="rId16"/>
    <sheet name="UIstmo" sheetId="19" r:id="rId17"/>
  </sheets>
  <calcPr calcId="125725"/>
</workbook>
</file>

<file path=xl/calcChain.xml><?xml version="1.0" encoding="utf-8"?>
<calcChain xmlns="http://schemas.openxmlformats.org/spreadsheetml/2006/main">
  <c r="AC18" i="2"/>
  <c r="AD18"/>
  <c r="AE18"/>
  <c r="AE17"/>
  <c r="AC17"/>
  <c r="S22"/>
  <c r="T22"/>
  <c r="C9" i="10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V22" i="2" s="1"/>
  <c r="D22" i="10"/>
  <c r="W22" i="2" s="1"/>
  <c r="D8" i="10"/>
  <c r="B9" i="7"/>
  <c r="B10"/>
  <c r="B11"/>
  <c r="B12"/>
  <c r="B13"/>
  <c r="B14"/>
  <c r="B15"/>
  <c r="B16"/>
  <c r="B17"/>
  <c r="B18"/>
  <c r="B19"/>
  <c r="B20"/>
  <c r="B21"/>
  <c r="B22"/>
  <c r="B8"/>
  <c r="C8" i="10"/>
  <c r="B8" s="1"/>
  <c r="B9" i="18"/>
  <c r="B10"/>
  <c r="B11"/>
  <c r="B12"/>
  <c r="B13"/>
  <c r="B14"/>
  <c r="B15"/>
  <c r="B16"/>
  <c r="B17"/>
  <c r="B18"/>
  <c r="B19"/>
  <c r="B20"/>
  <c r="B21"/>
  <c r="B22"/>
  <c r="B9" i="17"/>
  <c r="B10"/>
  <c r="B11"/>
  <c r="B12"/>
  <c r="B13"/>
  <c r="B14"/>
  <c r="B15"/>
  <c r="B16"/>
  <c r="B17"/>
  <c r="B18"/>
  <c r="B19"/>
  <c r="B20"/>
  <c r="B21"/>
  <c r="B22"/>
  <c r="B8"/>
  <c r="B10" i="15"/>
  <c r="B11"/>
  <c r="B12"/>
  <c r="B13"/>
  <c r="B14"/>
  <c r="B15"/>
  <c r="B16"/>
  <c r="B17"/>
  <c r="B18"/>
  <c r="B19"/>
  <c r="B20"/>
  <c r="B21"/>
  <c r="B22"/>
  <c r="B22" i="14"/>
  <c r="B22" i="13"/>
  <c r="B9" i="12"/>
  <c r="B10"/>
  <c r="B11"/>
  <c r="B12"/>
  <c r="B13"/>
  <c r="B14"/>
  <c r="B15"/>
  <c r="B16"/>
  <c r="B17"/>
  <c r="B18"/>
  <c r="B19"/>
  <c r="B20"/>
  <c r="B21"/>
  <c r="B22"/>
  <c r="B9" i="11"/>
  <c r="B10"/>
  <c r="B11"/>
  <c r="B12"/>
  <c r="B13"/>
  <c r="B14"/>
  <c r="B15"/>
  <c r="B16"/>
  <c r="B17"/>
  <c r="B18"/>
  <c r="B19"/>
  <c r="B20"/>
  <c r="B21"/>
  <c r="B22"/>
  <c r="B8"/>
  <c r="B10" i="8"/>
  <c r="B11"/>
  <c r="B12"/>
  <c r="B13"/>
  <c r="B14"/>
  <c r="B15"/>
  <c r="B16"/>
  <c r="B17"/>
  <c r="B18"/>
  <c r="B19"/>
  <c r="B20"/>
  <c r="B21"/>
  <c r="B22"/>
  <c r="B22" i="6"/>
  <c r="B21"/>
  <c r="B9" i="5"/>
  <c r="B10"/>
  <c r="B11"/>
  <c r="B12"/>
  <c r="B13"/>
  <c r="B14"/>
  <c r="B15"/>
  <c r="B16"/>
  <c r="B17"/>
  <c r="B18"/>
  <c r="B19"/>
  <c r="B20"/>
  <c r="B21"/>
  <c r="B22"/>
  <c r="B8"/>
  <c r="B9" i="10"/>
  <c r="B9" i="2" s="1"/>
  <c r="D9"/>
  <c r="B10" i="10"/>
  <c r="B10" i="2" s="1"/>
  <c r="D10"/>
  <c r="B11" i="10"/>
  <c r="B11" i="2" s="1"/>
  <c r="D11"/>
  <c r="B12" i="10"/>
  <c r="B12" i="2" s="1"/>
  <c r="D12"/>
  <c r="B13" i="10"/>
  <c r="B13" i="2" s="1"/>
  <c r="D13"/>
  <c r="B14" i="10"/>
  <c r="B14" i="2" s="1"/>
  <c r="D14"/>
  <c r="B15" i="10"/>
  <c r="B15" i="2" s="1"/>
  <c r="D15"/>
  <c r="B16" i="10"/>
  <c r="B16" i="2" s="1"/>
  <c r="D16"/>
  <c r="B17" i="10"/>
  <c r="B17" i="2" s="1"/>
  <c r="D17"/>
  <c r="B18" i="10"/>
  <c r="B18" i="2" s="1"/>
  <c r="D18"/>
  <c r="B19" i="10"/>
  <c r="B19" i="2" s="1"/>
  <c r="D19"/>
  <c r="B20" i="10"/>
  <c r="B20" i="2" s="1"/>
  <c r="D20"/>
  <c r="B21" i="10"/>
  <c r="B21" i="2" s="1"/>
  <c r="D21"/>
  <c r="B22" i="10"/>
  <c r="B22" i="2" s="1"/>
  <c r="D22"/>
  <c r="C22" l="1"/>
  <c r="C21"/>
  <c r="C20"/>
  <c r="C19"/>
  <c r="C18"/>
  <c r="C17"/>
  <c r="C16"/>
  <c r="C15"/>
  <c r="C14"/>
  <c r="C13"/>
  <c r="C12"/>
  <c r="C11"/>
  <c r="C10"/>
  <c r="C9"/>
  <c r="B34" i="7" l="1"/>
  <c r="F26" i="4"/>
  <c r="F27"/>
  <c r="F28"/>
  <c r="F29"/>
  <c r="F30"/>
  <c r="F31"/>
  <c r="F32"/>
  <c r="F33"/>
  <c r="F34"/>
  <c r="F35"/>
  <c r="F36"/>
  <c r="F37"/>
  <c r="F38"/>
  <c r="F25"/>
  <c r="G25"/>
  <c r="B36" i="7"/>
  <c r="G36" i="4"/>
  <c r="G37"/>
  <c r="G38"/>
  <c r="G26"/>
  <c r="G27"/>
  <c r="G28"/>
  <c r="G29"/>
  <c r="G30"/>
  <c r="G31"/>
  <c r="G32"/>
  <c r="G33"/>
  <c r="G34"/>
  <c r="G35"/>
  <c r="B41" i="7"/>
  <c r="B42"/>
  <c r="B43"/>
  <c r="B35"/>
  <c r="B37"/>
  <c r="B38"/>
  <c r="B39"/>
  <c r="B40"/>
  <c r="AB22" i="2"/>
  <c r="Z22"/>
  <c r="AA22"/>
  <c r="U22"/>
  <c r="R22"/>
  <c r="K20" i="5"/>
  <c r="H20"/>
  <c r="E22"/>
  <c r="H22"/>
  <c r="E22" i="17"/>
  <c r="I8" i="10"/>
  <c r="J8"/>
  <c r="H8" i="2" s="1"/>
  <c r="L8" i="10"/>
  <c r="M8"/>
  <c r="I9"/>
  <c r="J9"/>
  <c r="H9" i="2" s="1"/>
  <c r="L9" i="10"/>
  <c r="J9" i="2" s="1"/>
  <c r="M9" i="10"/>
  <c r="I10"/>
  <c r="G10" i="2" s="1"/>
  <c r="J10" i="10"/>
  <c r="H10" i="2" s="1"/>
  <c r="L10" i="10"/>
  <c r="J10" i="2" s="1"/>
  <c r="M10" i="10"/>
  <c r="K10" i="2" s="1"/>
  <c r="I11" i="10"/>
  <c r="J11"/>
  <c r="H11" i="2" s="1"/>
  <c r="L11" i="10"/>
  <c r="J11" i="2" s="1"/>
  <c r="M11" i="10"/>
  <c r="I12"/>
  <c r="J12"/>
  <c r="L12"/>
  <c r="J12" i="2" s="1"/>
  <c r="M12" i="10"/>
  <c r="I13"/>
  <c r="G13" i="2" s="1"/>
  <c r="J13" i="10"/>
  <c r="H13" i="2" s="1"/>
  <c r="L13" i="10"/>
  <c r="J13" i="2" s="1"/>
  <c r="M13" i="10"/>
  <c r="K13" i="2" s="1"/>
  <c r="I14" i="10"/>
  <c r="G14" i="2" s="1"/>
  <c r="J14" i="10"/>
  <c r="L14"/>
  <c r="M14"/>
  <c r="K14" i="2" s="1"/>
  <c r="I15" i="10"/>
  <c r="G15" i="2" s="1"/>
  <c r="J15" i="10"/>
  <c r="H15" i="2" s="1"/>
  <c r="L15" i="10"/>
  <c r="J15" i="2" s="1"/>
  <c r="M15" i="10"/>
  <c r="K15" i="2" s="1"/>
  <c r="I16" i="10"/>
  <c r="J16"/>
  <c r="H16" i="2" s="1"/>
  <c r="L16" i="10"/>
  <c r="M16"/>
  <c r="I17"/>
  <c r="J17"/>
  <c r="H17" i="2" s="1"/>
  <c r="L17" i="10"/>
  <c r="J17" i="2" s="1"/>
  <c r="M17" i="10"/>
  <c r="I18"/>
  <c r="G18" i="2" s="1"/>
  <c r="J18" i="10"/>
  <c r="H18" i="2" s="1"/>
  <c r="L18" i="10"/>
  <c r="J18" i="2" s="1"/>
  <c r="M18" i="10"/>
  <c r="K18" i="2" s="1"/>
  <c r="I19" i="10"/>
  <c r="J19"/>
  <c r="H19" i="2" s="1"/>
  <c r="L19" i="10"/>
  <c r="J19" i="2" s="1"/>
  <c r="M19" i="10"/>
  <c r="I20"/>
  <c r="J20"/>
  <c r="L20"/>
  <c r="J20" i="2" s="1"/>
  <c r="M20" i="10"/>
  <c r="I21"/>
  <c r="G21" i="2" s="1"/>
  <c r="J21" i="10"/>
  <c r="H21" i="2" s="1"/>
  <c r="L21" i="10"/>
  <c r="J21" i="2" s="1"/>
  <c r="M21" i="10"/>
  <c r="K21" i="2" s="1"/>
  <c r="I22" i="10"/>
  <c r="J22"/>
  <c r="L22"/>
  <c r="J22" i="2" s="1"/>
  <c r="M22" i="10"/>
  <c r="K22" i="2" s="1"/>
  <c r="V8"/>
  <c r="W8"/>
  <c r="B8" i="18"/>
  <c r="K22" i="19"/>
  <c r="H22"/>
  <c r="B22"/>
  <c r="K21"/>
  <c r="H21"/>
  <c r="B21"/>
  <c r="K20"/>
  <c r="H20"/>
  <c r="B20"/>
  <c r="K19"/>
  <c r="H19"/>
  <c r="B19"/>
  <c r="K18"/>
  <c r="H18"/>
  <c r="B18"/>
  <c r="K17"/>
  <c r="H17"/>
  <c r="B17"/>
  <c r="K16"/>
  <c r="H16"/>
  <c r="B16"/>
  <c r="K15"/>
  <c r="H15"/>
  <c r="B15"/>
  <c r="K14"/>
  <c r="H14"/>
  <c r="B14"/>
  <c r="K13"/>
  <c r="H13"/>
  <c r="B13"/>
  <c r="K12"/>
  <c r="H12"/>
  <c r="B12"/>
  <c r="K11"/>
  <c r="H11"/>
  <c r="B11"/>
  <c r="K10"/>
  <c r="H10"/>
  <c r="B10"/>
  <c r="K9"/>
  <c r="H9"/>
  <c r="B9"/>
  <c r="K8"/>
  <c r="H8"/>
  <c r="K22" i="18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22" i="17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H20" i="15"/>
  <c r="H21"/>
  <c r="H19"/>
  <c r="H18"/>
  <c r="H17"/>
  <c r="H16"/>
  <c r="H15"/>
  <c r="H14"/>
  <c r="H13"/>
  <c r="H12"/>
  <c r="H11"/>
  <c r="H10"/>
  <c r="H9"/>
  <c r="H8"/>
  <c r="K21"/>
  <c r="K20"/>
  <c r="K19"/>
  <c r="K18"/>
  <c r="K17"/>
  <c r="K16"/>
  <c r="K15"/>
  <c r="K14"/>
  <c r="K13"/>
  <c r="K12"/>
  <c r="K11"/>
  <c r="K10"/>
  <c r="K9"/>
  <c r="K8"/>
  <c r="B9"/>
  <c r="K22"/>
  <c r="H22"/>
  <c r="K22" i="12"/>
  <c r="K21"/>
  <c r="K20"/>
  <c r="K19"/>
  <c r="K18"/>
  <c r="K17"/>
  <c r="K16"/>
  <c r="K15"/>
  <c r="K14"/>
  <c r="K13"/>
  <c r="K12"/>
  <c r="K11"/>
  <c r="K10"/>
  <c r="K9"/>
  <c r="K8"/>
  <c r="K8" i="10" s="1"/>
  <c r="I8" i="2" s="1"/>
  <c r="H22" i="12"/>
  <c r="H21"/>
  <c r="H20"/>
  <c r="H19"/>
  <c r="H18"/>
  <c r="H17"/>
  <c r="H16"/>
  <c r="H15"/>
  <c r="H14"/>
  <c r="H13"/>
  <c r="H12"/>
  <c r="H11"/>
  <c r="H10"/>
  <c r="H9"/>
  <c r="H8"/>
  <c r="H8" i="10" s="1"/>
  <c r="F8" i="2" s="1"/>
  <c r="B8" i="12"/>
  <c r="S9" i="2"/>
  <c r="T9"/>
  <c r="S10"/>
  <c r="T10"/>
  <c r="S11"/>
  <c r="AA11" s="1"/>
  <c r="T11"/>
  <c r="S12"/>
  <c r="T12"/>
  <c r="S13"/>
  <c r="AA13" s="1"/>
  <c r="T13"/>
  <c r="S14"/>
  <c r="T14"/>
  <c r="S15"/>
  <c r="AA15" s="1"/>
  <c r="T15"/>
  <c r="S16"/>
  <c r="T16"/>
  <c r="S17"/>
  <c r="AA17" s="1"/>
  <c r="T17"/>
  <c r="S18"/>
  <c r="T18"/>
  <c r="S19"/>
  <c r="AA19" s="1"/>
  <c r="T19"/>
  <c r="S20"/>
  <c r="T20"/>
  <c r="S21"/>
  <c r="AA21" s="1"/>
  <c r="T21"/>
  <c r="T8"/>
  <c r="AA8" s="1"/>
  <c r="S8"/>
  <c r="J8"/>
  <c r="K8"/>
  <c r="K9"/>
  <c r="K11"/>
  <c r="K12"/>
  <c r="J14"/>
  <c r="J16"/>
  <c r="K16"/>
  <c r="K17"/>
  <c r="K19"/>
  <c r="K20"/>
  <c r="G8"/>
  <c r="G9"/>
  <c r="G11"/>
  <c r="G12"/>
  <c r="H12"/>
  <c r="H14"/>
  <c r="G16"/>
  <c r="G17"/>
  <c r="G19"/>
  <c r="G20"/>
  <c r="H20"/>
  <c r="A20" i="10"/>
  <c r="A21" s="1"/>
  <c r="K22" i="8"/>
  <c r="K22" i="10" s="1"/>
  <c r="I22" i="2" s="1"/>
  <c r="H22" i="8"/>
  <c r="H22" i="10" s="1"/>
  <c r="F22" i="2" s="1"/>
  <c r="K21" i="8"/>
  <c r="K21" i="10" s="1"/>
  <c r="I21" i="2" s="1"/>
  <c r="H21" i="8"/>
  <c r="H21" i="10" s="1"/>
  <c r="F21" i="2" s="1"/>
  <c r="D21" i="8"/>
  <c r="C21"/>
  <c r="K20"/>
  <c r="K20" i="10" s="1"/>
  <c r="I20" i="2" s="1"/>
  <c r="H20" i="8"/>
  <c r="H20" i="10" s="1"/>
  <c r="F20" i="2" s="1"/>
  <c r="D20" i="8"/>
  <c r="C20"/>
  <c r="K19"/>
  <c r="K19" i="10" s="1"/>
  <c r="I19" i="2" s="1"/>
  <c r="H19" i="8"/>
  <c r="H19" i="10" s="1"/>
  <c r="F19" i="2" s="1"/>
  <c r="D19" i="8"/>
  <c r="W19" i="2" s="1"/>
  <c r="C19" i="8"/>
  <c r="K18"/>
  <c r="K18" i="10" s="1"/>
  <c r="I18" i="2" s="1"/>
  <c r="H18" i="8"/>
  <c r="H18" i="10" s="1"/>
  <c r="F18" i="2" s="1"/>
  <c r="D18" i="8"/>
  <c r="C18"/>
  <c r="K17"/>
  <c r="K17" i="10" s="1"/>
  <c r="I17" i="2" s="1"/>
  <c r="H17" i="8"/>
  <c r="H17" i="10" s="1"/>
  <c r="F17" i="2" s="1"/>
  <c r="D17" i="8"/>
  <c r="C17"/>
  <c r="K16"/>
  <c r="K16" i="10" s="1"/>
  <c r="I16" i="2" s="1"/>
  <c r="H16" i="8"/>
  <c r="H16" i="10" s="1"/>
  <c r="F16" i="2" s="1"/>
  <c r="D16" i="8"/>
  <c r="W16" i="2" s="1"/>
  <c r="C16" i="8"/>
  <c r="K15"/>
  <c r="K15" i="10" s="1"/>
  <c r="H15" i="8"/>
  <c r="H15" i="10" s="1"/>
  <c r="F15" i="2" s="1"/>
  <c r="D15" i="8"/>
  <c r="W15" i="2" s="1"/>
  <c r="C15" i="8"/>
  <c r="K14"/>
  <c r="K14" i="10" s="1"/>
  <c r="I14" i="2" s="1"/>
  <c r="H14" i="8"/>
  <c r="H14" i="10" s="1"/>
  <c r="F14" i="2" s="1"/>
  <c r="E14" s="1"/>
  <c r="D14" i="8"/>
  <c r="C14"/>
  <c r="K13"/>
  <c r="K13" i="10" s="1"/>
  <c r="I13" i="2" s="1"/>
  <c r="H13" i="8"/>
  <c r="H13" i="10" s="1"/>
  <c r="F13" i="2" s="1"/>
  <c r="D13" i="8"/>
  <c r="C13"/>
  <c r="K12"/>
  <c r="K12" i="10" s="1"/>
  <c r="I12" i="2" s="1"/>
  <c r="H12" i="8"/>
  <c r="H12" i="10" s="1"/>
  <c r="F12" i="2" s="1"/>
  <c r="D12" i="8"/>
  <c r="W12" i="2" s="1"/>
  <c r="C12" i="8"/>
  <c r="V12" i="2" s="1"/>
  <c r="K11" i="8"/>
  <c r="K11" i="10" s="1"/>
  <c r="I11" i="2" s="1"/>
  <c r="H11" i="8"/>
  <c r="H11" i="10" s="1"/>
  <c r="F11" i="2" s="1"/>
  <c r="D11" i="8"/>
  <c r="W11" i="2" s="1"/>
  <c r="C11" i="8"/>
  <c r="K10"/>
  <c r="K10" i="10" s="1"/>
  <c r="I10" i="2" s="1"/>
  <c r="H10" i="8"/>
  <c r="H10" i="10" s="1"/>
  <c r="F10" i="2" s="1"/>
  <c r="D10" i="8"/>
  <c r="C10"/>
  <c r="K9"/>
  <c r="K9" i="10" s="1"/>
  <c r="I9" i="2" s="1"/>
  <c r="H9" i="8"/>
  <c r="H9" i="10" s="1"/>
  <c r="F9" i="2" s="1"/>
  <c r="D9" i="8"/>
  <c r="C9"/>
  <c r="U19" i="2"/>
  <c r="K22" i="4"/>
  <c r="H22"/>
  <c r="K21"/>
  <c r="H21"/>
  <c r="K20"/>
  <c r="H20"/>
  <c r="K19"/>
  <c r="H19"/>
  <c r="K17"/>
  <c r="H17"/>
  <c r="K16"/>
  <c r="H16"/>
  <c r="K15"/>
  <c r="I15" i="2" s="1"/>
  <c r="H15" i="4"/>
  <c r="K14"/>
  <c r="H14"/>
  <c r="K13"/>
  <c r="H13"/>
  <c r="K12"/>
  <c r="H12"/>
  <c r="K11"/>
  <c r="H11"/>
  <c r="K10"/>
  <c r="H10"/>
  <c r="K9"/>
  <c r="H9"/>
  <c r="K8"/>
  <c r="H8"/>
  <c r="A20"/>
  <c r="A21" s="1"/>
  <c r="B22"/>
  <c r="B21"/>
  <c r="B20"/>
  <c r="B19"/>
  <c r="B18"/>
  <c r="R18" i="2" s="1"/>
  <c r="B17" i="4"/>
  <c r="B16"/>
  <c r="B15"/>
  <c r="B14"/>
  <c r="B13"/>
  <c r="B12"/>
  <c r="B11"/>
  <c r="B10"/>
  <c r="R10" i="2" s="1"/>
  <c r="B9" i="4"/>
  <c r="B8"/>
  <c r="R8" i="2" s="1"/>
  <c r="R14"/>
  <c r="R12"/>
  <c r="R16"/>
  <c r="R20"/>
  <c r="R9"/>
  <c r="R11"/>
  <c r="R13"/>
  <c r="R15"/>
  <c r="R17"/>
  <c r="P17" s="1"/>
  <c r="R19"/>
  <c r="R21"/>
  <c r="P21" s="1"/>
  <c r="AB8" l="1"/>
  <c r="U17"/>
  <c r="AE21"/>
  <c r="U21"/>
  <c r="X21" s="1"/>
  <c r="U12"/>
  <c r="AD12"/>
  <c r="U11"/>
  <c r="AE11"/>
  <c r="V10"/>
  <c r="V11"/>
  <c r="AB11" s="1"/>
  <c r="V13"/>
  <c r="W14"/>
  <c r="V18"/>
  <c r="V19"/>
  <c r="AB19" s="1"/>
  <c r="V20"/>
  <c r="V21"/>
  <c r="U8"/>
  <c r="B8"/>
  <c r="E8" s="1"/>
  <c r="AC8" s="1"/>
  <c r="U13"/>
  <c r="E13"/>
  <c r="AC13" s="1"/>
  <c r="U16"/>
  <c r="AD16"/>
  <c r="E15"/>
  <c r="AC15" s="1"/>
  <c r="U15"/>
  <c r="Y15" s="1"/>
  <c r="V9"/>
  <c r="W10"/>
  <c r="V14"/>
  <c r="V15"/>
  <c r="V16"/>
  <c r="M18"/>
  <c r="V17"/>
  <c r="W18"/>
  <c r="W20"/>
  <c r="N22"/>
  <c r="W21"/>
  <c r="B9" i="8"/>
  <c r="Y22" i="2"/>
  <c r="AA9"/>
  <c r="P20"/>
  <c r="M19"/>
  <c r="M15"/>
  <c r="M14"/>
  <c r="M11"/>
  <c r="AD15"/>
  <c r="AD11"/>
  <c r="AB15"/>
  <c r="AE13"/>
  <c r="AE15"/>
  <c r="AB20"/>
  <c r="AB21"/>
  <c r="P22"/>
  <c r="AE19"/>
  <c r="P15"/>
  <c r="P13"/>
  <c r="Y11"/>
  <c r="P19"/>
  <c r="C8"/>
  <c r="M9" s="1"/>
  <c r="AA20"/>
  <c r="AA18"/>
  <c r="AA16"/>
  <c r="AA14"/>
  <c r="AA12"/>
  <c r="AA10"/>
  <c r="AB18"/>
  <c r="Z17"/>
  <c r="AB16"/>
  <c r="AB14"/>
  <c r="Z13"/>
  <c r="AB12"/>
  <c r="AB10"/>
  <c r="Z9"/>
  <c r="X22"/>
  <c r="P9"/>
  <c r="P14"/>
  <c r="M12"/>
  <c r="M17"/>
  <c r="X13"/>
  <c r="AD19"/>
  <c r="M16"/>
  <c r="M21"/>
  <c r="X19"/>
  <c r="Z21"/>
  <c r="X8"/>
  <c r="M20"/>
  <c r="E12"/>
  <c r="AC12" s="1"/>
  <c r="M22"/>
  <c r="P16"/>
  <c r="AD13"/>
  <c r="M10"/>
  <c r="P10"/>
  <c r="P18"/>
  <c r="P12"/>
  <c r="X11"/>
  <c r="X15"/>
  <c r="Y19"/>
  <c r="E11"/>
  <c r="AC11" s="1"/>
  <c r="Z12"/>
  <c r="Z16"/>
  <c r="W9"/>
  <c r="AB9" s="1"/>
  <c r="U10"/>
  <c r="X10" s="1"/>
  <c r="W13"/>
  <c r="AB13" s="1"/>
  <c r="U14"/>
  <c r="Y14" s="1"/>
  <c r="W17"/>
  <c r="AB17" s="1"/>
  <c r="U18"/>
  <c r="Q19" s="1"/>
  <c r="L22"/>
  <c r="E18"/>
  <c r="L19"/>
  <c r="Q16"/>
  <c r="X16"/>
  <c r="Y16"/>
  <c r="AE14"/>
  <c r="AC14"/>
  <c r="L15"/>
  <c r="Q13"/>
  <c r="X12"/>
  <c r="Q12"/>
  <c r="Y12"/>
  <c r="AE10"/>
  <c r="E10"/>
  <c r="AC10" s="1"/>
  <c r="L11"/>
  <c r="N21"/>
  <c r="N13"/>
  <c r="E16"/>
  <c r="AC16" s="1"/>
  <c r="AD14"/>
  <c r="AD10"/>
  <c r="L18"/>
  <c r="AE16"/>
  <c r="M13"/>
  <c r="AD17"/>
  <c r="Y13"/>
  <c r="L12"/>
  <c r="L17"/>
  <c r="E17"/>
  <c r="E21"/>
  <c r="AC21" s="1"/>
  <c r="AD21"/>
  <c r="X18"/>
  <c r="Y8"/>
  <c r="P11"/>
  <c r="Z11"/>
  <c r="Z15"/>
  <c r="Z19"/>
  <c r="U20"/>
  <c r="D8"/>
  <c r="Z8" s="1"/>
  <c r="AE22"/>
  <c r="N10"/>
  <c r="N18"/>
  <c r="E22"/>
  <c r="AC22" s="1"/>
  <c r="AD22"/>
  <c r="L21"/>
  <c r="AE20"/>
  <c r="AD20"/>
  <c r="L20"/>
  <c r="E20"/>
  <c r="AC20" s="1"/>
  <c r="E19"/>
  <c r="AC19" s="1"/>
  <c r="N14"/>
  <c r="Q17" l="1"/>
  <c r="Q22"/>
  <c r="AE12"/>
  <c r="Q14"/>
  <c r="L13"/>
  <c r="L16"/>
  <c r="L14"/>
  <c r="AE8"/>
  <c r="AD8"/>
  <c r="Y21"/>
  <c r="U9"/>
  <c r="Z20"/>
  <c r="Z18"/>
  <c r="Z10"/>
  <c r="X17"/>
  <c r="Y17"/>
  <c r="Z14"/>
  <c r="N12"/>
  <c r="Q18"/>
  <c r="N17"/>
  <c r="Q15"/>
  <c r="Y18"/>
  <c r="Q11"/>
  <c r="Y10"/>
  <c r="X14"/>
  <c r="Q20"/>
  <c r="Q21"/>
  <c r="Y20"/>
  <c r="X20"/>
  <c r="N19"/>
  <c r="N11"/>
  <c r="N9"/>
  <c r="N16"/>
  <c r="N15"/>
  <c r="N20"/>
  <c r="X9" l="1"/>
  <c r="Y9"/>
  <c r="Q10"/>
  <c r="Q9"/>
  <c r="L9"/>
  <c r="AD9"/>
  <c r="L10"/>
  <c r="AE9"/>
  <c r="E9"/>
  <c r="AC9" s="1"/>
</calcChain>
</file>

<file path=xl/sharedStrings.xml><?xml version="1.0" encoding="utf-8"?>
<sst xmlns="http://schemas.openxmlformats.org/spreadsheetml/2006/main" count="387" uniqueCount="55">
  <si>
    <t>DEFINICIONES:</t>
  </si>
  <si>
    <t>NOMENCLATURA:</t>
  </si>
  <si>
    <r>
      <rPr>
        <b/>
        <sz val="11"/>
        <color indexed="8"/>
        <rFont val="Calibri"/>
        <family val="2"/>
      </rPr>
      <t>*</t>
    </r>
    <r>
      <rPr>
        <sz val="11"/>
        <color theme="1"/>
        <rFont val="Calibri"/>
        <family val="2"/>
        <scheme val="minor"/>
      </rPr>
      <t xml:space="preserve"> = estimaciones nacionales / datos preliminares</t>
    </r>
  </si>
  <si>
    <r>
      <rPr>
        <b/>
        <sz val="11"/>
        <color indexed="8"/>
        <rFont val="Calibri"/>
        <family val="2"/>
      </rPr>
      <t>**</t>
    </r>
    <r>
      <rPr>
        <sz val="11"/>
        <color theme="1"/>
        <rFont val="Calibri"/>
        <family val="2"/>
        <scheme val="minor"/>
      </rPr>
      <t>= estimaciones hechas por UIS (unidad de estadistica de UNESCO)</t>
    </r>
  </si>
  <si>
    <r>
      <rPr>
        <b/>
        <sz val="11"/>
        <color indexed="8"/>
        <rFont val="Calibri"/>
        <family val="2"/>
      </rPr>
      <t xml:space="preserve">a </t>
    </r>
    <r>
      <rPr>
        <sz val="11"/>
        <color theme="1"/>
        <rFont val="Calibri"/>
        <family val="2"/>
        <scheme val="minor"/>
      </rPr>
      <t>= categoría no aplicable</t>
    </r>
  </si>
  <si>
    <r>
      <rPr>
        <b/>
        <sz val="11"/>
        <color indexed="8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 = valor cero, magnitud insignificante</t>
    </r>
  </si>
  <si>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 = datos faltantes</t>
    </r>
  </si>
  <si>
    <t>UNESCO</t>
  </si>
  <si>
    <t>Solicitud de información sobre estadisticas de Educación Superior 1999 - 2013</t>
  </si>
  <si>
    <t xml:space="preserve">Total </t>
  </si>
  <si>
    <t xml:space="preserve">Hombres </t>
  </si>
  <si>
    <t xml:space="preserve">Mujeres </t>
  </si>
  <si>
    <t>Años</t>
  </si>
  <si>
    <t>Número total de Graduados</t>
  </si>
  <si>
    <t>Número de Graduados a nivel de licenciatura, ingeniería o equivalente</t>
  </si>
  <si>
    <t>Número de Graduados a nivel técnico, sub nivel o equivalente</t>
  </si>
  <si>
    <t xml:space="preserve"> significa aprobar uno o varios exámenes.</t>
  </si>
  <si>
    <r>
      <rPr>
        <b/>
        <sz val="11"/>
        <color indexed="8"/>
        <rFont val="Calibri"/>
        <family val="2"/>
      </rPr>
      <t>Graduado.</t>
    </r>
    <r>
      <rPr>
        <sz val="11"/>
        <color theme="1"/>
        <rFont val="Calibri"/>
        <family val="2"/>
        <scheme val="minor"/>
      </rPr>
      <t xml:space="preserve"> Una persona que ha completado satisfactoriamente el año final de un nivel  o subnivel de educación. En algunos países la conclusión</t>
    </r>
  </si>
  <si>
    <t>"+": Datos pendientes de depuración</t>
  </si>
  <si>
    <t>"++": Datos preliminates al 12 de mayo 2014</t>
  </si>
  <si>
    <t>Número de graduados a nivel de maestría</t>
  </si>
  <si>
    <t>Número de Graduados en Educación Superior Total</t>
  </si>
  <si>
    <t>Número de Graduados en Educación Superior Pública</t>
  </si>
  <si>
    <t>Número de Graduados en Educación Superior Privada</t>
  </si>
  <si>
    <t>Número de Graduados en Educación Superior Universidad del Valle</t>
  </si>
  <si>
    <t>Número de Graduados en Educación Superior Universidad de Occidente</t>
  </si>
  <si>
    <t>Número de Graduados en Educación Superior Universidad Mesoamericana</t>
  </si>
  <si>
    <t>Número de Graduados en Educación Superior Universidad Landivar</t>
  </si>
  <si>
    <t>Número de Graduados en Educación Superior Universidad Internaciones</t>
  </si>
  <si>
    <t>Tasa de crecimiento por sexo</t>
  </si>
  <si>
    <t>Tasa de crecimiento por sector</t>
  </si>
  <si>
    <t>% por sector</t>
  </si>
  <si>
    <t>Total</t>
  </si>
  <si>
    <t>Hombres</t>
  </si>
  <si>
    <t>Mujeres</t>
  </si>
  <si>
    <t>Público</t>
  </si>
  <si>
    <t>Privado</t>
  </si>
  <si>
    <t>Número de graduados en Sector Público</t>
  </si>
  <si>
    <t>Número de graduados en Sector Privado</t>
  </si>
  <si>
    <t>Postgrado</t>
  </si>
  <si>
    <t>Técnico, subnivel o equivalente</t>
  </si>
  <si>
    <t>Número de Graduados en Educación Superior Universidad Mariano Galvez</t>
  </si>
  <si>
    <t>Número de Graduados en Educación Superior Universidad Panamericana</t>
  </si>
  <si>
    <t>Número de Graduados en Educación Superior Universidad San Pablo</t>
  </si>
  <si>
    <t>Licenciatura</t>
  </si>
  <si>
    <t>Número de Graduados en Educación Superior Universidad Da Vinci</t>
  </si>
  <si>
    <r>
      <rPr>
        <b/>
        <sz val="11"/>
        <color indexed="8"/>
        <rFont val="Calibri"/>
        <family val="2"/>
      </rPr>
      <t>2013</t>
    </r>
    <r>
      <rPr>
        <b/>
        <sz val="11"/>
        <color indexed="8"/>
        <rFont val="Calibri"/>
        <family val="2"/>
      </rPr>
      <t>¹</t>
    </r>
    <r>
      <rPr>
        <sz val="11"/>
        <color indexed="8"/>
        <rFont val="Calibri"/>
        <family val="2"/>
      </rPr>
      <t xml:space="preserve"> = datos preliminares</t>
    </r>
  </si>
  <si>
    <t>Número de Graduados en Educación Superior Universidad Rural de Guatemala</t>
  </si>
  <si>
    <t>Número de Graduados en Educación Superior Universidad Del Istmo</t>
  </si>
  <si>
    <t>Número de Graduados en Educación Superior Universidad Francisco Marroquín</t>
  </si>
  <si>
    <t>Número de Graduados en Educación Superior Universidad Galileo</t>
  </si>
  <si>
    <t>Nota: no nos han dado primera información</t>
  </si>
  <si>
    <t>Número de graduados a nivel de maestría o Doctorado</t>
  </si>
  <si>
    <t>Indice de feminidad por sector</t>
  </si>
  <si>
    <t xml:space="preserve">Distribución de graduados por nivel 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</si>
</sst>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8" fillId="0" borderId="0" xfId="0" applyFont="1"/>
    <xf numFmtId="0" fontId="7" fillId="3" borderId="1" xfId="0" applyFont="1" applyFill="1" applyBorder="1" applyAlignment="1">
      <alignment horizontal="center" vertical="center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1" xfId="0" applyNumberFormat="1" applyFill="1" applyBorder="1"/>
    <xf numFmtId="3" fontId="0" fillId="0" borderId="5" xfId="0" applyNumberFormat="1" applyBorder="1"/>
    <xf numFmtId="3" fontId="0" fillId="0" borderId="0" xfId="0" applyNumberFormat="1" applyBorder="1"/>
    <xf numFmtId="3" fontId="0" fillId="0" borderId="5" xfId="0" applyNumberFormat="1" applyFill="1" applyBorder="1"/>
    <xf numFmtId="3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1" fontId="0" fillId="0" borderId="1" xfId="0" applyNumberFormat="1" applyBorder="1"/>
    <xf numFmtId="3" fontId="0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0" fillId="2" borderId="1" xfId="0" applyFill="1" applyBorder="1"/>
    <xf numFmtId="0" fontId="7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12" fillId="0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Border="1"/>
    <xf numFmtId="3" fontId="4" fillId="0" borderId="12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4" fillId="0" borderId="12" xfId="0" applyFont="1" applyFill="1" applyBorder="1"/>
    <xf numFmtId="0" fontId="0" fillId="0" borderId="14" xfId="0" applyFill="1" applyBorder="1"/>
    <xf numFmtId="3" fontId="12" fillId="0" borderId="0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0" fillId="0" borderId="1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/>
    </xf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right"/>
    </xf>
    <xf numFmtId="3" fontId="0" fillId="6" borderId="5" xfId="0" applyNumberForma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/>
              <a:t>Guatemala</a:t>
            </a:r>
          </a:p>
          <a:p>
            <a:pPr>
              <a:defRPr lang="es-GT" sz="1200"/>
            </a:pPr>
            <a:r>
              <a:rPr lang="en-US" sz="1200"/>
              <a:t>Graduados en educación superior. </a:t>
            </a:r>
          </a:p>
          <a:p>
            <a:pPr>
              <a:defRPr lang="es-GT" sz="1200"/>
            </a:pPr>
            <a:r>
              <a:rPr lang="en-US" sz="1200"/>
              <a:t>Período 2000 - 2013</a:t>
            </a:r>
            <a:endParaRPr lang="en-US" sz="1200" baseline="30000"/>
          </a:p>
        </c:rich>
      </c:tx>
      <c:layout/>
    </c:title>
    <c:plotArea>
      <c:layout>
        <c:manualLayout>
          <c:layoutTarget val="inner"/>
          <c:xMode val="edge"/>
          <c:yMode val="edge"/>
          <c:x val="0.13109251362064017"/>
          <c:y val="0.23070974857669399"/>
          <c:w val="0.84332523129618586"/>
          <c:h val="0.56976938370124963"/>
        </c:manualLayout>
      </c:layout>
      <c:lineChart>
        <c:grouping val="standard"/>
        <c:ser>
          <c:idx val="0"/>
          <c:order val="0"/>
          <c:dLbls>
            <c:dLbl>
              <c:idx val="1"/>
              <c:layout>
                <c:manualLayout>
                  <c:x val="-3.3419491984989481E-2"/>
                  <c:y val="5.5809479697390772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6.2500000000000021E-3"/>
                  <c:y val="0.10682492581602376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0"/>
                  <c:y val="0.11078140454995054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2.0833333333333485E-3"/>
                  <c:y val="0.10286844708209693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0"/>
                  <c:y val="0.10682492581602376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6.2500000000000134E-3"/>
                  <c:y val="0.11078140454995054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0"/>
                  <c:y val="4.4184653388914634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Estud.Gradua!$B$9:$B$22</c:f>
              <c:numCache>
                <c:formatCode>#,##0</c:formatCode>
                <c:ptCount val="14"/>
                <c:pt idx="0">
                  <c:v>5218</c:v>
                </c:pt>
                <c:pt idx="1">
                  <c:v>5174</c:v>
                </c:pt>
                <c:pt idx="2">
                  <c:v>5695</c:v>
                </c:pt>
                <c:pt idx="3">
                  <c:v>6346</c:v>
                </c:pt>
                <c:pt idx="4">
                  <c:v>9459</c:v>
                </c:pt>
                <c:pt idx="5">
                  <c:v>10918</c:v>
                </c:pt>
                <c:pt idx="6">
                  <c:v>9192</c:v>
                </c:pt>
                <c:pt idx="7">
                  <c:v>9584</c:v>
                </c:pt>
                <c:pt idx="8">
                  <c:v>10425</c:v>
                </c:pt>
                <c:pt idx="9">
                  <c:v>12746</c:v>
                </c:pt>
                <c:pt idx="10">
                  <c:v>14450</c:v>
                </c:pt>
                <c:pt idx="11">
                  <c:v>19990</c:v>
                </c:pt>
                <c:pt idx="12">
                  <c:v>20831</c:v>
                </c:pt>
                <c:pt idx="13">
                  <c:v>24442</c:v>
                </c:pt>
              </c:numCache>
            </c:numRef>
          </c:val>
        </c:ser>
        <c:marker val="1"/>
        <c:axId val="59037568"/>
        <c:axId val="60188928"/>
      </c:lineChart>
      <c:catAx>
        <c:axId val="590375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0188928"/>
        <c:crosses val="autoZero"/>
        <c:auto val="1"/>
        <c:lblAlgn val="ctr"/>
        <c:lblOffset val="100"/>
      </c:catAx>
      <c:valAx>
        <c:axId val="60188928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59037568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Porcentaje de graduados en educación superior, por sector.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2000 - 2013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18"/>
          <c:w val="0.84332523129618675"/>
          <c:h val="0.56976938370124908"/>
        </c:manualLayout>
      </c:layout>
      <c:lineChart>
        <c:grouping val="standard"/>
        <c:ser>
          <c:idx val="0"/>
          <c:order val="0"/>
          <c:tx>
            <c:strRef>
              <c:f>Estud.Gradua!$X$7</c:f>
              <c:strCache>
                <c:ptCount val="1"/>
                <c:pt idx="0">
                  <c:v>Público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b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Estud.Gradua!$X$9:$X$22</c:f>
              <c:numCache>
                <c:formatCode>0.0</c:formatCode>
                <c:ptCount val="14"/>
                <c:pt idx="0">
                  <c:v>68.819471061709464</c:v>
                </c:pt>
                <c:pt idx="1">
                  <c:v>62.234248163896396</c:v>
                </c:pt>
                <c:pt idx="2">
                  <c:v>67.726075504828799</c:v>
                </c:pt>
                <c:pt idx="3">
                  <c:v>61.298455720138669</c:v>
                </c:pt>
                <c:pt idx="4">
                  <c:v>65.852627127603341</c:v>
                </c:pt>
                <c:pt idx="5">
                  <c:v>61.52225682359407</c:v>
                </c:pt>
                <c:pt idx="6">
                  <c:v>62.423846823324624</c:v>
                </c:pt>
                <c:pt idx="7">
                  <c:v>62.301752921535893</c:v>
                </c:pt>
                <c:pt idx="8">
                  <c:v>55.597122302158276</c:v>
                </c:pt>
                <c:pt idx="9">
                  <c:v>56.935509179350383</c:v>
                </c:pt>
                <c:pt idx="10">
                  <c:v>55.328719723183397</c:v>
                </c:pt>
                <c:pt idx="11">
                  <c:v>65.112556278139067</c:v>
                </c:pt>
                <c:pt idx="12">
                  <c:v>59.790696558014503</c:v>
                </c:pt>
                <c:pt idx="13">
                  <c:v>47.369282382783737</c:v>
                </c:pt>
              </c:numCache>
            </c:numRef>
          </c:val>
        </c:ser>
        <c:ser>
          <c:idx val="1"/>
          <c:order val="1"/>
          <c:tx>
            <c:strRef>
              <c:f>Estud.Gradua!$Y$7</c:f>
              <c:strCache>
                <c:ptCount val="1"/>
                <c:pt idx="0">
                  <c:v>Privado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Estud.Gradua!$Y$9:$Y$22</c:f>
              <c:numCache>
                <c:formatCode>0.0</c:formatCode>
                <c:ptCount val="14"/>
                <c:pt idx="0">
                  <c:v>31.180528938290529</c:v>
                </c:pt>
                <c:pt idx="1">
                  <c:v>37.765751836103597</c:v>
                </c:pt>
                <c:pt idx="2">
                  <c:v>32.273924495171201</c:v>
                </c:pt>
                <c:pt idx="3">
                  <c:v>38.701544279861331</c:v>
                </c:pt>
                <c:pt idx="4">
                  <c:v>34.147372872396659</c:v>
                </c:pt>
                <c:pt idx="5">
                  <c:v>38.477743176405937</c:v>
                </c:pt>
                <c:pt idx="6">
                  <c:v>37.576153176675369</c:v>
                </c:pt>
                <c:pt idx="7">
                  <c:v>37.698247078464107</c:v>
                </c:pt>
                <c:pt idx="8">
                  <c:v>44.402877697841724</c:v>
                </c:pt>
                <c:pt idx="9">
                  <c:v>43.064490820649617</c:v>
                </c:pt>
                <c:pt idx="10">
                  <c:v>44.67128027681661</c:v>
                </c:pt>
                <c:pt idx="11">
                  <c:v>34.887443721860926</c:v>
                </c:pt>
                <c:pt idx="12">
                  <c:v>40.209303441985497</c:v>
                </c:pt>
                <c:pt idx="13">
                  <c:v>52.63071761721627</c:v>
                </c:pt>
              </c:numCache>
            </c:numRef>
          </c:val>
        </c:ser>
        <c:marker val="1"/>
        <c:axId val="104850176"/>
        <c:axId val="104851712"/>
      </c:lineChart>
      <c:catAx>
        <c:axId val="1048501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851712"/>
        <c:crosses val="autoZero"/>
        <c:auto val="1"/>
        <c:lblAlgn val="ctr"/>
        <c:lblOffset val="100"/>
      </c:catAx>
      <c:valAx>
        <c:axId val="104851712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850176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Tasa de crecimiento de graduados  en educación superior, por sexo.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2001 - 2013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27"/>
          <c:w val="0.84332523129618708"/>
          <c:h val="0.56976938370124885"/>
        </c:manualLayout>
      </c:layout>
      <c:lineChart>
        <c:grouping val="standard"/>
        <c:ser>
          <c:idx val="0"/>
          <c:order val="0"/>
          <c:tx>
            <c:strRef>
              <c:f>Estud.Gradua!$M$7</c:f>
              <c:strCache>
                <c:ptCount val="1"/>
                <c:pt idx="0">
                  <c:v>Hombres</c:v>
                </c:pt>
              </c:strCache>
            </c:strRef>
          </c:tx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Estud.Gradua!$M$10:$M$22</c:f>
              <c:numCache>
                <c:formatCode>0.00</c:formatCode>
                <c:ptCount val="13"/>
                <c:pt idx="0">
                  <c:v>-3.2414307004470941E-2</c:v>
                </c:pt>
                <c:pt idx="1">
                  <c:v>9.9730458221024262E-2</c:v>
                </c:pt>
                <c:pt idx="2">
                  <c:v>0.11169467787114847</c:v>
                </c:pt>
                <c:pt idx="3">
                  <c:v>0.44566929133858268</c:v>
                </c:pt>
                <c:pt idx="4">
                  <c:v>0.1261437908496732</c:v>
                </c:pt>
                <c:pt idx="5">
                  <c:v>-0.15322112594312245</c:v>
                </c:pt>
                <c:pt idx="6">
                  <c:v>2.0105094813799407E-2</c:v>
                </c:pt>
                <c:pt idx="7">
                  <c:v>4.7480403135498318E-2</c:v>
                </c:pt>
                <c:pt idx="8">
                  <c:v>0.2599957237545435</c:v>
                </c:pt>
                <c:pt idx="9">
                  <c:v>8.8240285083997963E-2</c:v>
                </c:pt>
                <c:pt idx="10">
                  <c:v>0.37205675970684549</c:v>
                </c:pt>
                <c:pt idx="11">
                  <c:v>-1.3183316285941585E-2</c:v>
                </c:pt>
                <c:pt idx="12">
                  <c:v>0.24807094322238857</c:v>
                </c:pt>
              </c:numCache>
            </c:numRef>
          </c:val>
        </c:ser>
        <c:ser>
          <c:idx val="1"/>
          <c:order val="1"/>
          <c:tx>
            <c:strRef>
              <c:f>Estud.Gradua!$N$7</c:f>
              <c:strCache>
                <c:ptCount val="1"/>
                <c:pt idx="0">
                  <c:v>Mujeres</c:v>
                </c:pt>
              </c:strCache>
            </c:strRef>
          </c:tx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Estud.Gradua!$N$10:$N$22</c:f>
              <c:numCache>
                <c:formatCode>0.00</c:formatCode>
                <c:ptCount val="13"/>
                <c:pt idx="0">
                  <c:v>1.696921862667719E-2</c:v>
                </c:pt>
                <c:pt idx="1">
                  <c:v>0.1016686069072565</c:v>
                </c:pt>
                <c:pt idx="2">
                  <c:v>0.11694258541740049</c:v>
                </c:pt>
                <c:pt idx="3">
                  <c:v>0.53547776726584673</c:v>
                </c:pt>
                <c:pt idx="4">
                  <c:v>0.18073526391456152</c:v>
                </c:pt>
                <c:pt idx="5">
                  <c:v>-0.16246303704992174</c:v>
                </c:pt>
                <c:pt idx="6">
                  <c:v>6.313603322949117E-2</c:v>
                </c:pt>
                <c:pt idx="7">
                  <c:v>0.12287556163313147</c:v>
                </c:pt>
                <c:pt idx="8">
                  <c:v>0.19224077940153098</c:v>
                </c:pt>
                <c:pt idx="9">
                  <c:v>0.17277104917554356</c:v>
                </c:pt>
                <c:pt idx="10">
                  <c:v>0.39243498817966904</c:v>
                </c:pt>
                <c:pt idx="11">
                  <c:v>8.5515146099544276E-2</c:v>
                </c:pt>
                <c:pt idx="12">
                  <c:v>0.11993743826144221</c:v>
                </c:pt>
              </c:numCache>
            </c:numRef>
          </c:val>
        </c:ser>
        <c:marker val="1"/>
        <c:axId val="105188352"/>
        <c:axId val="105198336"/>
      </c:lineChart>
      <c:catAx>
        <c:axId val="1051883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es-GT"/>
            </a:pPr>
            <a:endParaRPr lang="es-GT"/>
          </a:p>
        </c:txPr>
        <c:crossAx val="105198336"/>
        <c:crosses val="autoZero"/>
        <c:auto val="1"/>
        <c:lblAlgn val="ctr"/>
        <c:lblOffset val="100"/>
      </c:catAx>
      <c:valAx>
        <c:axId val="10519833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5188352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Tasa de crecimiento de graduados  en educación superior, por sector.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2001 - 2013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38"/>
          <c:w val="0.84332523129618753"/>
          <c:h val="0.56976938370124841"/>
        </c:manualLayout>
      </c:layout>
      <c:lineChart>
        <c:grouping val="standard"/>
        <c:ser>
          <c:idx val="0"/>
          <c:order val="0"/>
          <c:tx>
            <c:strRef>
              <c:f>Estud.Gradua!$P$7</c:f>
              <c:strCache>
                <c:ptCount val="1"/>
                <c:pt idx="0">
                  <c:v>Público</c:v>
                </c:pt>
              </c:strCache>
            </c:strRef>
          </c:tx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Estud.Gradua!$P$10:$P$22</c:f>
              <c:numCache>
                <c:formatCode>0.00</c:formatCode>
                <c:ptCount val="13"/>
                <c:pt idx="0">
                  <c:v>-0.10331384015594541</c:v>
                </c:pt>
                <c:pt idx="1">
                  <c:v>0.19782608695652174</c:v>
                </c:pt>
                <c:pt idx="2">
                  <c:v>8.5558724397199904E-3</c:v>
                </c:pt>
                <c:pt idx="3">
                  <c:v>0.60128534704370185</c:v>
                </c:pt>
                <c:pt idx="4">
                  <c:v>7.8343233263766257E-2</c:v>
                </c:pt>
                <c:pt idx="5">
                  <c:v>-0.14574959059103768</c:v>
                </c:pt>
                <c:pt idx="6">
                  <c:v>4.0606483095155105E-2</c:v>
                </c:pt>
                <c:pt idx="7">
                  <c:v>-2.9308323563892145E-2</c:v>
                </c:pt>
                <c:pt idx="8">
                  <c:v>0.25207039337474119</c:v>
                </c:pt>
                <c:pt idx="9">
                  <c:v>0.10169491525423729</c:v>
                </c:pt>
                <c:pt idx="10">
                  <c:v>0.62801751094434022</c:v>
                </c:pt>
                <c:pt idx="11">
                  <c:v>-4.3100799016594957E-2</c:v>
                </c:pt>
                <c:pt idx="12">
                  <c:v>-7.0413488558811715E-2</c:v>
                </c:pt>
              </c:numCache>
            </c:numRef>
          </c:val>
        </c:ser>
        <c:ser>
          <c:idx val="1"/>
          <c:order val="1"/>
          <c:tx>
            <c:strRef>
              <c:f>Estud.Gradua!$Q$7</c:f>
              <c:strCache>
                <c:ptCount val="1"/>
                <c:pt idx="0">
                  <c:v>Privado</c:v>
                </c:pt>
              </c:strCache>
            </c:strRef>
          </c:tx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Estud.Gradua!$Q$10:$Q$22</c:f>
              <c:numCache>
                <c:formatCode>0.00</c:formatCode>
                <c:ptCount val="13"/>
                <c:pt idx="0">
                  <c:v>0.20098340503995082</c:v>
                </c:pt>
                <c:pt idx="1">
                  <c:v>-5.9365404298874103E-2</c:v>
                </c:pt>
                <c:pt idx="2">
                  <c:v>0.33623503808487487</c:v>
                </c:pt>
                <c:pt idx="3">
                  <c:v>0.31514657980456023</c:v>
                </c:pt>
                <c:pt idx="4">
                  <c:v>0.30061919504643964</c:v>
                </c:pt>
                <c:pt idx="5">
                  <c:v>-0.17781480599857177</c:v>
                </c:pt>
                <c:pt idx="6">
                  <c:v>4.6033584250144761E-2</c:v>
                </c:pt>
                <c:pt idx="7">
                  <c:v>0.28120675339053419</c:v>
                </c:pt>
                <c:pt idx="8">
                  <c:v>0.18578526679628429</c:v>
                </c:pt>
                <c:pt idx="9">
                  <c:v>0.17598834031699764</c:v>
                </c:pt>
                <c:pt idx="10">
                  <c:v>8.0402788536018593E-2</c:v>
                </c:pt>
                <c:pt idx="11">
                  <c:v>0.2010324060797247</c:v>
                </c:pt>
                <c:pt idx="12">
                  <c:v>0.53581661891117482</c:v>
                </c:pt>
              </c:numCache>
            </c:numRef>
          </c:val>
        </c:ser>
        <c:marker val="1"/>
        <c:axId val="105219200"/>
        <c:axId val="105220736"/>
      </c:lineChart>
      <c:catAx>
        <c:axId val="1052192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es-GT"/>
            </a:pPr>
            <a:endParaRPr lang="es-GT"/>
          </a:p>
        </c:txPr>
        <c:crossAx val="105220736"/>
        <c:crosses val="autoZero"/>
        <c:auto val="1"/>
        <c:lblAlgn val="ctr"/>
        <c:lblOffset val="100"/>
      </c:catAx>
      <c:valAx>
        <c:axId val="10522073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5219200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s-GT" sz="1200"/>
              <a:t>Guatemala</a:t>
            </a:r>
          </a:p>
          <a:p>
            <a:pPr>
              <a:defRPr lang="es-GT" sz="1200"/>
            </a:pPr>
            <a:r>
              <a:rPr lang="es-GT" sz="1200"/>
              <a:t>Graduados</a:t>
            </a:r>
            <a:r>
              <a:rPr lang="es-GT" sz="1200" baseline="0"/>
              <a:t> en educación superior, segun nivel.</a:t>
            </a:r>
          </a:p>
          <a:p>
            <a:pPr>
              <a:defRPr lang="es-GT" sz="1200"/>
            </a:pPr>
            <a:r>
              <a:rPr lang="es-GT" sz="1200" baseline="0"/>
              <a:t>Período 2000 - 2013</a:t>
            </a:r>
            <a:endParaRPr lang="es-GT" sz="1200" baseline="3000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Estud.Gradua!$AD$7</c:f>
              <c:strCache>
                <c:ptCount val="1"/>
                <c:pt idx="0">
                  <c:v>Licenciatura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Estud.Gradua!$AD$9:$AD$22</c:f>
              <c:numCache>
                <c:formatCode>0.0</c:formatCode>
                <c:ptCount val="14"/>
                <c:pt idx="0">
                  <c:v>65.619011115369872</c:v>
                </c:pt>
                <c:pt idx="1">
                  <c:v>59.277155005798221</c:v>
                </c:pt>
                <c:pt idx="2">
                  <c:v>59.367866549604919</c:v>
                </c:pt>
                <c:pt idx="3">
                  <c:v>58.982035928143716</c:v>
                </c:pt>
                <c:pt idx="4">
                  <c:v>51.115339887937417</c:v>
                </c:pt>
                <c:pt idx="5">
                  <c:v>59.232460157538014</c:v>
                </c:pt>
                <c:pt idx="6">
                  <c:v>60.335073977371621</c:v>
                </c:pt>
                <c:pt idx="7">
                  <c:v>62.395659432387305</c:v>
                </c:pt>
                <c:pt idx="8">
                  <c:v>58.637889688249402</c:v>
                </c:pt>
                <c:pt idx="9">
                  <c:v>21.52832261101522</c:v>
                </c:pt>
                <c:pt idx="10">
                  <c:v>49.757785467128031</c:v>
                </c:pt>
                <c:pt idx="11">
                  <c:v>40.905452726363187</c:v>
                </c:pt>
                <c:pt idx="12">
                  <c:v>48.999087897844554</c:v>
                </c:pt>
                <c:pt idx="13">
                  <c:v>68.050895998690777</c:v>
                </c:pt>
              </c:numCache>
            </c:numRef>
          </c:val>
        </c:ser>
        <c:ser>
          <c:idx val="2"/>
          <c:order val="1"/>
          <c:tx>
            <c:strRef>
              <c:f>Estud.Gradua!$AE$7</c:f>
              <c:strCache>
                <c:ptCount val="1"/>
                <c:pt idx="0">
                  <c:v>Técnico, subnivel o equivalente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b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Estud.Gradua!$AE$9:$AE$22</c:f>
              <c:numCache>
                <c:formatCode>0.0</c:formatCode>
                <c:ptCount val="14"/>
                <c:pt idx="0">
                  <c:v>28.574166347259489</c:v>
                </c:pt>
                <c:pt idx="1">
                  <c:v>31.155778894472363</c:v>
                </c:pt>
                <c:pt idx="2">
                  <c:v>31.782265144863914</c:v>
                </c:pt>
                <c:pt idx="3">
                  <c:v>27.844311377245507</c:v>
                </c:pt>
                <c:pt idx="4">
                  <c:v>39.972512950629032</c:v>
                </c:pt>
                <c:pt idx="5">
                  <c:v>34.237039750870125</c:v>
                </c:pt>
                <c:pt idx="6">
                  <c:v>30.102262837249782</c:v>
                </c:pt>
                <c:pt idx="7">
                  <c:v>27.034641068447414</c:v>
                </c:pt>
                <c:pt idx="8">
                  <c:v>28.834532374100718</c:v>
                </c:pt>
                <c:pt idx="9">
                  <c:v>9.9560646477326227</c:v>
                </c:pt>
                <c:pt idx="10">
                  <c:v>35.515570934256061</c:v>
                </c:pt>
                <c:pt idx="11">
                  <c:v>46.083041520760382</c:v>
                </c:pt>
                <c:pt idx="12">
                  <c:v>36.824924391531852</c:v>
                </c:pt>
                <c:pt idx="13">
                  <c:v>12.016201620162017</c:v>
                </c:pt>
              </c:numCache>
            </c:numRef>
          </c:val>
        </c:ser>
        <c:marker val="1"/>
        <c:axId val="132849664"/>
        <c:axId val="132851200"/>
      </c:lineChart>
      <c:catAx>
        <c:axId val="1328496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32851200"/>
        <c:crosses val="autoZero"/>
        <c:auto val="1"/>
        <c:lblAlgn val="ctr"/>
        <c:lblOffset val="100"/>
      </c:catAx>
      <c:valAx>
        <c:axId val="132851200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3284966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/>
              <a:t>Guatemala</a:t>
            </a:r>
          </a:p>
          <a:p>
            <a:pPr>
              <a:defRPr lang="es-GT" sz="1200"/>
            </a:pPr>
            <a:r>
              <a:rPr lang="en-US" sz="1200"/>
              <a:t>Graduados en educación superior. </a:t>
            </a:r>
          </a:p>
          <a:p>
            <a:pPr>
              <a:defRPr lang="es-GT" sz="1200"/>
            </a:pPr>
            <a:r>
              <a:rPr lang="en-US" sz="1200"/>
              <a:t>Período 2000 - 2013</a:t>
            </a:r>
            <a:endParaRPr lang="en-US" sz="1200" baseline="300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399"/>
          <c:w val="0.84332523129618586"/>
          <c:h val="0.56976938370124963"/>
        </c:manualLayout>
      </c:layout>
      <c:lineChart>
        <c:grouping val="standard"/>
        <c:ser>
          <c:idx val="0"/>
          <c:order val="0"/>
          <c:dLbls>
            <c:dLbl>
              <c:idx val="1"/>
              <c:layout>
                <c:manualLayout>
                  <c:x val="6.2500000000000134E-3"/>
                  <c:y val="0.10286844708209686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6.2500000000000021E-3"/>
                  <c:y val="0.10682492581602376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0"/>
                  <c:y val="0.11078140454995054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2.0833333333333485E-3"/>
                  <c:y val="0.10286844708209693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0"/>
                  <c:y val="0.10682492581602376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6.2500000000000134E-3"/>
                  <c:y val="0.11078140454995054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0"/>
                  <c:y val="0.11869436201780416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Estud.Gradua!$B$9:$B$22</c:f>
              <c:numCache>
                <c:formatCode>#,##0</c:formatCode>
                <c:ptCount val="14"/>
                <c:pt idx="0">
                  <c:v>5218</c:v>
                </c:pt>
                <c:pt idx="1">
                  <c:v>5174</c:v>
                </c:pt>
                <c:pt idx="2">
                  <c:v>5695</c:v>
                </c:pt>
                <c:pt idx="3">
                  <c:v>6346</c:v>
                </c:pt>
                <c:pt idx="4">
                  <c:v>9459</c:v>
                </c:pt>
                <c:pt idx="5">
                  <c:v>10918</c:v>
                </c:pt>
                <c:pt idx="6">
                  <c:v>9192</c:v>
                </c:pt>
                <c:pt idx="7">
                  <c:v>9584</c:v>
                </c:pt>
                <c:pt idx="8">
                  <c:v>10425</c:v>
                </c:pt>
                <c:pt idx="9">
                  <c:v>12746</c:v>
                </c:pt>
                <c:pt idx="10">
                  <c:v>14450</c:v>
                </c:pt>
                <c:pt idx="11">
                  <c:v>19990</c:v>
                </c:pt>
                <c:pt idx="12">
                  <c:v>20831</c:v>
                </c:pt>
                <c:pt idx="13">
                  <c:v>24442</c:v>
                </c:pt>
              </c:numCache>
            </c:numRef>
          </c:val>
        </c:ser>
        <c:marker val="1"/>
        <c:axId val="63571456"/>
        <c:axId val="63572992"/>
      </c:lineChart>
      <c:catAx>
        <c:axId val="63571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3572992"/>
        <c:crosses val="autoZero"/>
        <c:auto val="1"/>
        <c:lblAlgn val="ctr"/>
        <c:lblOffset val="100"/>
      </c:catAx>
      <c:valAx>
        <c:axId val="63572992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3571456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n-US" sz="1200" b="1" i="0" baseline="0"/>
              <a:t>Graduados en educación superior, según sexo. </a:t>
            </a:r>
            <a:endParaRPr lang="es-GT" sz="1200"/>
          </a:p>
          <a:p>
            <a:pPr>
              <a:defRPr lang="es-GT" sz="1200"/>
            </a:pPr>
            <a:r>
              <a:rPr lang="en-US" sz="1200" b="1" i="0" baseline="0"/>
              <a:t>Período 2000 - 2013</a:t>
            </a:r>
            <a:endParaRPr lang="es-GT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3109251362064017"/>
          <c:y val="0.23070974857669407"/>
          <c:w val="0.84332523129618631"/>
          <c:h val="0.5697693837012493"/>
        </c:manualLayout>
      </c:layout>
      <c:lineChart>
        <c:grouping val="standard"/>
        <c:ser>
          <c:idx val="0"/>
          <c:order val="0"/>
          <c:tx>
            <c:strRef>
              <c:f>Estud.Gradua!$C$7</c:f>
              <c:strCache>
                <c:ptCount val="1"/>
                <c:pt idx="0">
                  <c:v>Hombres 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GT"/>
              </a:p>
            </c:txPr>
            <c:dLblPos val="b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Estud.Gradua!$C$9:$C$22</c:f>
              <c:numCache>
                <c:formatCode>#,##0</c:formatCode>
                <c:ptCount val="14"/>
                <c:pt idx="0">
                  <c:v>2684</c:v>
                </c:pt>
                <c:pt idx="1">
                  <c:v>2597</c:v>
                </c:pt>
                <c:pt idx="2">
                  <c:v>2856</c:v>
                </c:pt>
                <c:pt idx="3">
                  <c:v>3175</c:v>
                </c:pt>
                <c:pt idx="4">
                  <c:v>4590</c:v>
                </c:pt>
                <c:pt idx="5">
                  <c:v>5169</c:v>
                </c:pt>
                <c:pt idx="6">
                  <c:v>4377</c:v>
                </c:pt>
                <c:pt idx="7">
                  <c:v>4465</c:v>
                </c:pt>
                <c:pt idx="8">
                  <c:v>4677</c:v>
                </c:pt>
                <c:pt idx="9">
                  <c:v>5893</c:v>
                </c:pt>
                <c:pt idx="10">
                  <c:v>6413</c:v>
                </c:pt>
                <c:pt idx="11">
                  <c:v>8799</c:v>
                </c:pt>
                <c:pt idx="12">
                  <c:v>8683</c:v>
                </c:pt>
                <c:pt idx="13">
                  <c:v>10837</c:v>
                </c:pt>
              </c:numCache>
            </c:numRef>
          </c:val>
        </c:ser>
        <c:ser>
          <c:idx val="1"/>
          <c:order val="1"/>
          <c:tx>
            <c:strRef>
              <c:f>Estud.Gradua!$D$7</c:f>
              <c:strCache>
                <c:ptCount val="1"/>
                <c:pt idx="0">
                  <c:v>Mujeres </c:v>
                </c:pt>
              </c:strCache>
            </c:strRef>
          </c:tx>
          <c:dLbls>
            <c:dLbl>
              <c:idx val="12"/>
              <c:layout>
                <c:manualLayout>
                  <c:x val="-1.763085399449036E-2"/>
                  <c:y val="-3.5294117647058851E-2"/>
                </c:manualLayout>
              </c:layout>
              <c:dLblPos val="t"/>
              <c:showVal val="1"/>
            </c:dLbl>
            <c:dLbl>
              <c:idx val="13"/>
              <c:layout>
                <c:manualLayout>
                  <c:x val="1.763085399449036E-2"/>
                  <c:y val="-2.3529411764705879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lang="es-GT" b="1">
                    <a:solidFill>
                      <a:srgbClr val="C00000"/>
                    </a:solidFill>
                  </a:defRPr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Estud.Gradua!$D$9:$D$22</c:f>
              <c:numCache>
                <c:formatCode>#,##0</c:formatCode>
                <c:ptCount val="14"/>
                <c:pt idx="0">
                  <c:v>2534</c:v>
                </c:pt>
                <c:pt idx="1">
                  <c:v>2577</c:v>
                </c:pt>
                <c:pt idx="2">
                  <c:v>2839</c:v>
                </c:pt>
                <c:pt idx="3">
                  <c:v>3171</c:v>
                </c:pt>
                <c:pt idx="4">
                  <c:v>4869</c:v>
                </c:pt>
                <c:pt idx="5">
                  <c:v>5749</c:v>
                </c:pt>
                <c:pt idx="6">
                  <c:v>4815</c:v>
                </c:pt>
                <c:pt idx="7">
                  <c:v>5119</c:v>
                </c:pt>
                <c:pt idx="8">
                  <c:v>5748</c:v>
                </c:pt>
                <c:pt idx="9">
                  <c:v>6853</c:v>
                </c:pt>
                <c:pt idx="10">
                  <c:v>8037</c:v>
                </c:pt>
                <c:pt idx="11">
                  <c:v>11191</c:v>
                </c:pt>
                <c:pt idx="12">
                  <c:v>12148</c:v>
                </c:pt>
                <c:pt idx="13">
                  <c:v>13605</c:v>
                </c:pt>
              </c:numCache>
            </c:numRef>
          </c:val>
        </c:ser>
        <c:marker val="1"/>
        <c:axId val="62178432"/>
        <c:axId val="62180352"/>
      </c:lineChart>
      <c:catAx>
        <c:axId val="621784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2180352"/>
        <c:crosses val="autoZero"/>
        <c:auto val="1"/>
        <c:lblAlgn val="ctr"/>
        <c:lblOffset val="100"/>
      </c:catAx>
      <c:valAx>
        <c:axId val="62180352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217843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Índice de feminidad de graduados en educación superior.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2000 - 2013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18"/>
          <c:w val="0.84332523129618675"/>
          <c:h val="0.56976938370124908"/>
        </c:manualLayout>
      </c:layout>
      <c:lineChart>
        <c:grouping val="standard"/>
        <c:ser>
          <c:idx val="0"/>
          <c:order val="0"/>
          <c:tx>
            <c:strRef>
              <c:f>Estud.Gradua!$Z$7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Estud.Gradua!$Z$9:$Z$22</c:f>
              <c:numCache>
                <c:formatCode>0.00</c:formatCode>
                <c:ptCount val="14"/>
                <c:pt idx="0">
                  <c:v>0.94411326378539495</c:v>
                </c:pt>
                <c:pt idx="1">
                  <c:v>0.9922988063149788</c:v>
                </c:pt>
                <c:pt idx="2">
                  <c:v>0.99404761904761907</c:v>
                </c:pt>
                <c:pt idx="3">
                  <c:v>0.99874015748031497</c:v>
                </c:pt>
                <c:pt idx="4">
                  <c:v>1.0607843137254902</c:v>
                </c:pt>
                <c:pt idx="5">
                  <c:v>1.1122073902108724</c:v>
                </c:pt>
                <c:pt idx="6">
                  <c:v>1.1000685400959562</c:v>
                </c:pt>
                <c:pt idx="7">
                  <c:v>1.1464725643896976</c:v>
                </c:pt>
                <c:pt idx="8">
                  <c:v>1.2289929441949967</c:v>
                </c:pt>
                <c:pt idx="9">
                  <c:v>1.1629051416935348</c:v>
                </c:pt>
                <c:pt idx="10">
                  <c:v>1.253235615156713</c:v>
                </c:pt>
                <c:pt idx="11">
                  <c:v>1.2718490737583816</c:v>
                </c:pt>
                <c:pt idx="12">
                  <c:v>1.3990556259357365</c:v>
                </c:pt>
                <c:pt idx="13">
                  <c:v>1.2554212420411552</c:v>
                </c:pt>
              </c:numCache>
            </c:numRef>
          </c:val>
        </c:ser>
        <c:marker val="1"/>
        <c:axId val="62426112"/>
        <c:axId val="62531072"/>
      </c:lineChart>
      <c:catAx>
        <c:axId val="624261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2531072"/>
        <c:crosses val="autoZero"/>
        <c:auto val="1"/>
        <c:lblAlgn val="ctr"/>
        <c:lblOffset val="100"/>
      </c:catAx>
      <c:valAx>
        <c:axId val="62531072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62426112"/>
        <c:crosses val="autoZero"/>
        <c:crossBetween val="between"/>
      </c:valAx>
    </c:plotArea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Tasa de crecimiento de graduados  en educación superior, por sexo.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2001 - 2013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38"/>
          <c:w val="0.84332523129618753"/>
          <c:h val="0.56976938370124841"/>
        </c:manualLayout>
      </c:layout>
      <c:lineChart>
        <c:grouping val="standard"/>
        <c:ser>
          <c:idx val="0"/>
          <c:order val="0"/>
          <c:tx>
            <c:strRef>
              <c:f>Estud.Gradua!$M$7</c:f>
              <c:strCache>
                <c:ptCount val="1"/>
                <c:pt idx="0">
                  <c:v>Hombres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GT"/>
              </a:p>
            </c:txPr>
            <c:dLblPos val="l"/>
            <c:showVal val="1"/>
          </c:dLbls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Estud.Gradua!$M$10:$M$22</c:f>
              <c:numCache>
                <c:formatCode>0.00</c:formatCode>
                <c:ptCount val="13"/>
                <c:pt idx="0">
                  <c:v>-3.2414307004470941E-2</c:v>
                </c:pt>
                <c:pt idx="1">
                  <c:v>9.9730458221024262E-2</c:v>
                </c:pt>
                <c:pt idx="2">
                  <c:v>0.11169467787114847</c:v>
                </c:pt>
                <c:pt idx="3">
                  <c:v>0.44566929133858268</c:v>
                </c:pt>
                <c:pt idx="4">
                  <c:v>0.1261437908496732</c:v>
                </c:pt>
                <c:pt idx="5">
                  <c:v>-0.15322112594312245</c:v>
                </c:pt>
                <c:pt idx="6">
                  <c:v>2.0105094813799407E-2</c:v>
                </c:pt>
                <c:pt idx="7">
                  <c:v>4.7480403135498318E-2</c:v>
                </c:pt>
                <c:pt idx="8">
                  <c:v>0.2599957237545435</c:v>
                </c:pt>
                <c:pt idx="9">
                  <c:v>8.8240285083997963E-2</c:v>
                </c:pt>
                <c:pt idx="10">
                  <c:v>0.37205675970684549</c:v>
                </c:pt>
                <c:pt idx="11">
                  <c:v>-1.3183316285941585E-2</c:v>
                </c:pt>
                <c:pt idx="12">
                  <c:v>0.24807094322238857</c:v>
                </c:pt>
              </c:numCache>
            </c:numRef>
          </c:val>
        </c:ser>
        <c:ser>
          <c:idx val="1"/>
          <c:order val="1"/>
          <c:tx>
            <c:strRef>
              <c:f>Estud.Gradua!$N$7</c:f>
              <c:strCache>
                <c:ptCount val="1"/>
                <c:pt idx="0">
                  <c:v>Mujeres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rgbClr val="C00000"/>
                    </a:solidFill>
                  </a:defRPr>
                </a:pPr>
                <a:endParaRPr lang="es-GT"/>
              </a:p>
            </c:txPr>
            <c:dLblPos val="b"/>
            <c:showVal val="1"/>
          </c:dLbls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Estud.Gradua!$N$10:$N$22</c:f>
              <c:numCache>
                <c:formatCode>0.00</c:formatCode>
                <c:ptCount val="13"/>
                <c:pt idx="0">
                  <c:v>1.696921862667719E-2</c:v>
                </c:pt>
                <c:pt idx="1">
                  <c:v>0.1016686069072565</c:v>
                </c:pt>
                <c:pt idx="2">
                  <c:v>0.11694258541740049</c:v>
                </c:pt>
                <c:pt idx="3">
                  <c:v>0.53547776726584673</c:v>
                </c:pt>
                <c:pt idx="4">
                  <c:v>0.18073526391456152</c:v>
                </c:pt>
                <c:pt idx="5">
                  <c:v>-0.16246303704992174</c:v>
                </c:pt>
                <c:pt idx="6">
                  <c:v>6.313603322949117E-2</c:v>
                </c:pt>
                <c:pt idx="7">
                  <c:v>0.12287556163313147</c:v>
                </c:pt>
                <c:pt idx="8">
                  <c:v>0.19224077940153098</c:v>
                </c:pt>
                <c:pt idx="9">
                  <c:v>0.17277104917554356</c:v>
                </c:pt>
                <c:pt idx="10">
                  <c:v>0.39243498817966904</c:v>
                </c:pt>
                <c:pt idx="11">
                  <c:v>8.5515146099544276E-2</c:v>
                </c:pt>
                <c:pt idx="12">
                  <c:v>0.11993743826144221</c:v>
                </c:pt>
              </c:numCache>
            </c:numRef>
          </c:val>
        </c:ser>
        <c:marker val="1"/>
        <c:axId val="79665408"/>
        <c:axId val="80298752"/>
      </c:lineChart>
      <c:catAx>
        <c:axId val="7966540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es-GT"/>
            </a:pPr>
            <a:endParaRPr lang="es-GT"/>
          </a:p>
        </c:txPr>
        <c:crossAx val="80298752"/>
        <c:crosses val="autoZero"/>
        <c:auto val="1"/>
        <c:lblAlgn val="ctr"/>
        <c:lblOffset val="100"/>
      </c:catAx>
      <c:valAx>
        <c:axId val="80298752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79665408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s-GT" sz="1200"/>
              <a:t>Guatemala</a:t>
            </a:r>
          </a:p>
          <a:p>
            <a:pPr>
              <a:defRPr lang="es-GT" sz="1200"/>
            </a:pPr>
            <a:r>
              <a:rPr lang="es-GT" sz="1200"/>
              <a:t>Graduados</a:t>
            </a:r>
            <a:r>
              <a:rPr lang="es-GT" sz="1200" baseline="0"/>
              <a:t> en educación superior, segun nivel.</a:t>
            </a:r>
          </a:p>
          <a:p>
            <a:pPr>
              <a:defRPr lang="es-GT" sz="1200"/>
            </a:pPr>
            <a:r>
              <a:rPr lang="es-GT" sz="1200" baseline="0"/>
              <a:t>Período 2000 - 2013</a:t>
            </a:r>
            <a:endParaRPr lang="es-GT" sz="1200" baseline="30000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Estud.Gradua!$AD$7</c:f>
              <c:strCache>
                <c:ptCount val="1"/>
                <c:pt idx="0">
                  <c:v>Licenciatura</c:v>
                </c:pt>
              </c:strCache>
            </c:strRef>
          </c:tx>
          <c:dLbls>
            <c:spPr>
              <a:noFill/>
            </c:spPr>
            <c:txPr>
              <a:bodyPr/>
              <a:lstStyle/>
              <a:p>
                <a:pPr>
                  <a:defRPr lang="es-GT" b="1">
                    <a:solidFill>
                      <a:srgbClr val="C00000"/>
                    </a:solidFill>
                  </a:defRPr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Estud.Gradua!$AD$9:$AD$22</c:f>
              <c:numCache>
                <c:formatCode>0.0</c:formatCode>
                <c:ptCount val="14"/>
                <c:pt idx="0">
                  <c:v>65.619011115369872</c:v>
                </c:pt>
                <c:pt idx="1">
                  <c:v>59.277155005798221</c:v>
                </c:pt>
                <c:pt idx="2">
                  <c:v>59.367866549604919</c:v>
                </c:pt>
                <c:pt idx="3">
                  <c:v>58.982035928143716</c:v>
                </c:pt>
                <c:pt idx="4">
                  <c:v>51.115339887937417</c:v>
                </c:pt>
                <c:pt idx="5">
                  <c:v>59.232460157538014</c:v>
                </c:pt>
                <c:pt idx="6">
                  <c:v>60.335073977371621</c:v>
                </c:pt>
                <c:pt idx="7">
                  <c:v>62.395659432387305</c:v>
                </c:pt>
                <c:pt idx="8">
                  <c:v>58.637889688249402</c:v>
                </c:pt>
                <c:pt idx="9">
                  <c:v>21.52832261101522</c:v>
                </c:pt>
                <c:pt idx="10">
                  <c:v>49.757785467128031</c:v>
                </c:pt>
                <c:pt idx="11">
                  <c:v>40.905452726363187</c:v>
                </c:pt>
                <c:pt idx="12">
                  <c:v>48.999087897844554</c:v>
                </c:pt>
                <c:pt idx="13">
                  <c:v>68.050895998690777</c:v>
                </c:pt>
              </c:numCache>
            </c:numRef>
          </c:val>
        </c:ser>
        <c:ser>
          <c:idx val="2"/>
          <c:order val="1"/>
          <c:tx>
            <c:strRef>
              <c:f>Estud.Gradua!$AE$7</c:f>
              <c:strCache>
                <c:ptCount val="1"/>
                <c:pt idx="0">
                  <c:v>Técnico, subnivel o equivalente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s-GT"/>
              </a:p>
            </c:txPr>
            <c:dLblPos val="b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Estud.Gradua!$AE$9:$AE$22</c:f>
              <c:numCache>
                <c:formatCode>0.0</c:formatCode>
                <c:ptCount val="14"/>
                <c:pt idx="0">
                  <c:v>28.574166347259489</c:v>
                </c:pt>
                <c:pt idx="1">
                  <c:v>31.155778894472363</c:v>
                </c:pt>
                <c:pt idx="2">
                  <c:v>31.782265144863914</c:v>
                </c:pt>
                <c:pt idx="3">
                  <c:v>27.844311377245507</c:v>
                </c:pt>
                <c:pt idx="4">
                  <c:v>39.972512950629032</c:v>
                </c:pt>
                <c:pt idx="5">
                  <c:v>34.237039750870125</c:v>
                </c:pt>
                <c:pt idx="6">
                  <c:v>30.102262837249782</c:v>
                </c:pt>
                <c:pt idx="7">
                  <c:v>27.034641068447414</c:v>
                </c:pt>
                <c:pt idx="8">
                  <c:v>28.834532374100718</c:v>
                </c:pt>
                <c:pt idx="9">
                  <c:v>9.9560646477326227</c:v>
                </c:pt>
                <c:pt idx="10">
                  <c:v>35.515570934256061</c:v>
                </c:pt>
                <c:pt idx="11">
                  <c:v>46.083041520760382</c:v>
                </c:pt>
                <c:pt idx="12">
                  <c:v>36.824924391531852</c:v>
                </c:pt>
                <c:pt idx="13">
                  <c:v>12.016201620162017</c:v>
                </c:pt>
              </c:numCache>
            </c:numRef>
          </c:val>
        </c:ser>
        <c:marker val="1"/>
        <c:axId val="103523840"/>
        <c:axId val="103525376"/>
      </c:lineChart>
      <c:catAx>
        <c:axId val="1035238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3525376"/>
        <c:crosses val="autoZero"/>
        <c:auto val="1"/>
        <c:lblAlgn val="ctr"/>
        <c:lblOffset val="100"/>
      </c:catAx>
      <c:valAx>
        <c:axId val="103525376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3523840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Porcentaje de graduados en educación superior, por sector.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2000 - 2013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27"/>
          <c:w val="0.84332523129618708"/>
          <c:h val="0.56976938370124885"/>
        </c:manualLayout>
      </c:layout>
      <c:lineChart>
        <c:grouping val="standard"/>
        <c:ser>
          <c:idx val="0"/>
          <c:order val="0"/>
          <c:tx>
            <c:strRef>
              <c:f>Estud.Gradua!$X$7</c:f>
              <c:strCache>
                <c:ptCount val="1"/>
                <c:pt idx="0">
                  <c:v>Público</c:v>
                </c:pt>
              </c:strCache>
            </c:strRef>
          </c:tx>
          <c:dLbls>
            <c:dLbl>
              <c:idx val="13"/>
              <c:layout>
                <c:manualLayout>
                  <c:x val="6.6115702479338867E-3"/>
                  <c:y val="9.8038906901343245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lang="es-GT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Estud.Gradua!$X$9:$X$22</c:f>
              <c:numCache>
                <c:formatCode>0.0</c:formatCode>
                <c:ptCount val="14"/>
                <c:pt idx="0">
                  <c:v>68.819471061709464</c:v>
                </c:pt>
                <c:pt idx="1">
                  <c:v>62.234248163896396</c:v>
                </c:pt>
                <c:pt idx="2">
                  <c:v>67.726075504828799</c:v>
                </c:pt>
                <c:pt idx="3">
                  <c:v>61.298455720138669</c:v>
                </c:pt>
                <c:pt idx="4">
                  <c:v>65.852627127603341</c:v>
                </c:pt>
                <c:pt idx="5">
                  <c:v>61.52225682359407</c:v>
                </c:pt>
                <c:pt idx="6">
                  <c:v>62.423846823324624</c:v>
                </c:pt>
                <c:pt idx="7">
                  <c:v>62.301752921535893</c:v>
                </c:pt>
                <c:pt idx="8">
                  <c:v>55.597122302158276</c:v>
                </c:pt>
                <c:pt idx="9">
                  <c:v>56.935509179350383</c:v>
                </c:pt>
                <c:pt idx="10">
                  <c:v>55.328719723183397</c:v>
                </c:pt>
                <c:pt idx="11">
                  <c:v>65.112556278139067</c:v>
                </c:pt>
                <c:pt idx="12">
                  <c:v>59.790696558014503</c:v>
                </c:pt>
                <c:pt idx="13">
                  <c:v>47.369282382783737</c:v>
                </c:pt>
              </c:numCache>
            </c:numRef>
          </c:val>
        </c:ser>
        <c:ser>
          <c:idx val="1"/>
          <c:order val="1"/>
          <c:tx>
            <c:strRef>
              <c:f>Estud.Gradua!$Y$7</c:f>
              <c:strCache>
                <c:ptCount val="1"/>
                <c:pt idx="0">
                  <c:v>Privado</c:v>
                </c:pt>
              </c:strCache>
            </c:strRef>
          </c:tx>
          <c:dLbls>
            <c:dLbl>
              <c:idx val="13"/>
              <c:layout>
                <c:manualLayout>
                  <c:x val="4.4077134986225917E-3"/>
                  <c:y val="-9.4117647058823528E-2"/>
                </c:manualLayout>
              </c:layout>
              <c:dLblPos val="b"/>
              <c:showVal val="1"/>
            </c:dLbl>
            <c:txPr>
              <a:bodyPr/>
              <a:lstStyle/>
              <a:p>
                <a:pPr>
                  <a:defRPr lang="es-GT" b="1">
                    <a:solidFill>
                      <a:srgbClr val="FF0000"/>
                    </a:solidFill>
                  </a:defRPr>
                </a:pPr>
                <a:endParaRPr lang="es-GT"/>
              </a:p>
            </c:txPr>
            <c:dLblPos val="b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Estud.Gradua!$Y$9:$Y$22</c:f>
              <c:numCache>
                <c:formatCode>0.0</c:formatCode>
                <c:ptCount val="14"/>
                <c:pt idx="0">
                  <c:v>31.180528938290529</c:v>
                </c:pt>
                <c:pt idx="1">
                  <c:v>37.765751836103597</c:v>
                </c:pt>
                <c:pt idx="2">
                  <c:v>32.273924495171201</c:v>
                </c:pt>
                <c:pt idx="3">
                  <c:v>38.701544279861331</c:v>
                </c:pt>
                <c:pt idx="4">
                  <c:v>34.147372872396659</c:v>
                </c:pt>
                <c:pt idx="5">
                  <c:v>38.477743176405937</c:v>
                </c:pt>
                <c:pt idx="6">
                  <c:v>37.576153176675369</c:v>
                </c:pt>
                <c:pt idx="7">
                  <c:v>37.698247078464107</c:v>
                </c:pt>
                <c:pt idx="8">
                  <c:v>44.402877697841724</c:v>
                </c:pt>
                <c:pt idx="9">
                  <c:v>43.064490820649617</c:v>
                </c:pt>
                <c:pt idx="10">
                  <c:v>44.67128027681661</c:v>
                </c:pt>
                <c:pt idx="11">
                  <c:v>34.887443721860926</c:v>
                </c:pt>
                <c:pt idx="12">
                  <c:v>40.209303441985497</c:v>
                </c:pt>
                <c:pt idx="13">
                  <c:v>52.63071761721627</c:v>
                </c:pt>
              </c:numCache>
            </c:numRef>
          </c:val>
        </c:ser>
        <c:marker val="1"/>
        <c:axId val="113694208"/>
        <c:axId val="123285888"/>
      </c:lineChart>
      <c:catAx>
        <c:axId val="1136942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23285888"/>
        <c:crosses val="autoZero"/>
        <c:auto val="1"/>
        <c:lblAlgn val="ctr"/>
        <c:lblOffset val="100"/>
      </c:catAx>
      <c:valAx>
        <c:axId val="123285888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13694208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Tasa de crecimiento de graduados  en educación superior, por sector.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2001 - 2013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46"/>
          <c:w val="0.84332523129618786"/>
          <c:h val="0.56976938370124819"/>
        </c:manualLayout>
      </c:layout>
      <c:lineChart>
        <c:grouping val="standard"/>
        <c:ser>
          <c:idx val="0"/>
          <c:order val="0"/>
          <c:tx>
            <c:strRef>
              <c:f>Estud.Gradua!$P$7</c:f>
              <c:strCache>
                <c:ptCount val="1"/>
                <c:pt idx="0">
                  <c:v>Público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s-GT"/>
              </a:p>
            </c:txPr>
            <c:dLblPos val="t"/>
            <c:showVal val="1"/>
          </c:dLbls>
          <c:cat>
            <c:numRef>
              <c:f>Estud.Gradua!$A$10:$A$22</c:f>
              <c:numCache>
                <c:formatCode>General</c:formatCode>
                <c:ptCount val="1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</c:numCache>
            </c:numRef>
          </c:cat>
          <c:val>
            <c:numRef>
              <c:f>Estud.Gradua!$P$10:$P$22</c:f>
              <c:numCache>
                <c:formatCode>0.00</c:formatCode>
                <c:ptCount val="13"/>
                <c:pt idx="0">
                  <c:v>-0.10331384015594541</c:v>
                </c:pt>
                <c:pt idx="1">
                  <c:v>0.19782608695652174</c:v>
                </c:pt>
                <c:pt idx="2">
                  <c:v>8.5558724397199904E-3</c:v>
                </c:pt>
                <c:pt idx="3">
                  <c:v>0.60128534704370185</c:v>
                </c:pt>
                <c:pt idx="4">
                  <c:v>7.8343233263766257E-2</c:v>
                </c:pt>
                <c:pt idx="5">
                  <c:v>-0.14574959059103768</c:v>
                </c:pt>
                <c:pt idx="6">
                  <c:v>4.0606483095155105E-2</c:v>
                </c:pt>
                <c:pt idx="7">
                  <c:v>-2.9308323563892145E-2</c:v>
                </c:pt>
                <c:pt idx="8">
                  <c:v>0.25207039337474119</c:v>
                </c:pt>
                <c:pt idx="9">
                  <c:v>0.10169491525423729</c:v>
                </c:pt>
                <c:pt idx="10">
                  <c:v>0.62801751094434022</c:v>
                </c:pt>
                <c:pt idx="11">
                  <c:v>-4.3100799016594957E-2</c:v>
                </c:pt>
                <c:pt idx="12">
                  <c:v>-7.0413488558811715E-2</c:v>
                </c:pt>
              </c:numCache>
            </c:numRef>
          </c:val>
        </c:ser>
        <c:ser>
          <c:idx val="1"/>
          <c:order val="1"/>
          <c:tx>
            <c:strRef>
              <c:f>Estud.Gradua!$Q$7</c:f>
              <c:strCache>
                <c:ptCount val="1"/>
                <c:pt idx="0">
                  <c:v>Privado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 b="1">
                    <a:solidFill>
                      <a:srgbClr val="C00000"/>
                    </a:solidFill>
                  </a:defRPr>
                </a:pPr>
                <a:endParaRPr lang="es-GT"/>
              </a:p>
            </c:txPr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Estud.Gradua!$Q$10:$Q$22</c:f>
              <c:numCache>
                <c:formatCode>0.00</c:formatCode>
                <c:ptCount val="13"/>
                <c:pt idx="0">
                  <c:v>0.20098340503995082</c:v>
                </c:pt>
                <c:pt idx="1">
                  <c:v>-5.9365404298874103E-2</c:v>
                </c:pt>
                <c:pt idx="2">
                  <c:v>0.33623503808487487</c:v>
                </c:pt>
                <c:pt idx="3">
                  <c:v>0.31514657980456023</c:v>
                </c:pt>
                <c:pt idx="4">
                  <c:v>0.30061919504643964</c:v>
                </c:pt>
                <c:pt idx="5">
                  <c:v>-0.17781480599857177</c:v>
                </c:pt>
                <c:pt idx="6">
                  <c:v>4.6033584250144761E-2</c:v>
                </c:pt>
                <c:pt idx="7">
                  <c:v>0.28120675339053419</c:v>
                </c:pt>
                <c:pt idx="8">
                  <c:v>0.18578526679628429</c:v>
                </c:pt>
                <c:pt idx="9">
                  <c:v>0.17598834031699764</c:v>
                </c:pt>
                <c:pt idx="10">
                  <c:v>8.0402788536018593E-2</c:v>
                </c:pt>
                <c:pt idx="11">
                  <c:v>0.2010324060797247</c:v>
                </c:pt>
                <c:pt idx="12">
                  <c:v>0.53581661891117482</c:v>
                </c:pt>
              </c:numCache>
            </c:numRef>
          </c:val>
        </c:ser>
        <c:marker val="1"/>
        <c:axId val="133331200"/>
        <c:axId val="104501248"/>
      </c:lineChart>
      <c:catAx>
        <c:axId val="1333312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es-GT"/>
            </a:pPr>
            <a:endParaRPr lang="es-GT"/>
          </a:p>
        </c:txPr>
        <c:crossAx val="104501248"/>
        <c:crosses val="autoZero"/>
        <c:auto val="1"/>
        <c:lblAlgn val="ctr"/>
        <c:lblOffset val="100"/>
      </c:catAx>
      <c:valAx>
        <c:axId val="10450124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33331200"/>
        <c:crosses val="autoZero"/>
        <c:crossBetween val="between"/>
      </c:valAx>
    </c:plotArea>
    <c:legend>
      <c:legendPos val="b"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n-US" sz="1200" b="1" i="0" baseline="0"/>
              <a:t>Graduados en educación superior, según sexo. </a:t>
            </a:r>
            <a:endParaRPr lang="es-GT" sz="1200"/>
          </a:p>
          <a:p>
            <a:pPr>
              <a:defRPr lang="es-GT" sz="1200"/>
            </a:pPr>
            <a:r>
              <a:rPr lang="en-US" sz="1200" b="1" i="0" baseline="0"/>
              <a:t>Período 2000 - 2013</a:t>
            </a:r>
            <a:endParaRPr lang="es-GT" sz="1200"/>
          </a:p>
        </c:rich>
      </c:tx>
      <c:layout/>
    </c:title>
    <c:plotArea>
      <c:layout>
        <c:manualLayout>
          <c:layoutTarget val="inner"/>
          <c:xMode val="edge"/>
          <c:yMode val="edge"/>
          <c:x val="0.13109251362064017"/>
          <c:y val="0.23070974857669399"/>
          <c:w val="0.84332523129618586"/>
          <c:h val="0.56976938370124963"/>
        </c:manualLayout>
      </c:layout>
      <c:lineChart>
        <c:grouping val="standard"/>
        <c:ser>
          <c:idx val="0"/>
          <c:order val="0"/>
          <c:tx>
            <c:strRef>
              <c:f>Estud.Gradua!$C$7</c:f>
              <c:strCache>
                <c:ptCount val="1"/>
                <c:pt idx="0">
                  <c:v>Hombres </c:v>
                </c:pt>
              </c:strCache>
            </c:strRef>
          </c:tx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Estud.Gradua!$C$9:$C$22</c:f>
              <c:numCache>
                <c:formatCode>#,##0</c:formatCode>
                <c:ptCount val="14"/>
                <c:pt idx="0">
                  <c:v>2684</c:v>
                </c:pt>
                <c:pt idx="1">
                  <c:v>2597</c:v>
                </c:pt>
                <c:pt idx="2">
                  <c:v>2856</c:v>
                </c:pt>
                <c:pt idx="3">
                  <c:v>3175</c:v>
                </c:pt>
                <c:pt idx="4">
                  <c:v>4590</c:v>
                </c:pt>
                <c:pt idx="5">
                  <c:v>5169</c:v>
                </c:pt>
                <c:pt idx="6">
                  <c:v>4377</c:v>
                </c:pt>
                <c:pt idx="7">
                  <c:v>4465</c:v>
                </c:pt>
                <c:pt idx="8">
                  <c:v>4677</c:v>
                </c:pt>
                <c:pt idx="9">
                  <c:v>5893</c:v>
                </c:pt>
                <c:pt idx="10">
                  <c:v>6413</c:v>
                </c:pt>
                <c:pt idx="11">
                  <c:v>8799</c:v>
                </c:pt>
                <c:pt idx="12">
                  <c:v>8683</c:v>
                </c:pt>
                <c:pt idx="13">
                  <c:v>10837</c:v>
                </c:pt>
              </c:numCache>
            </c:numRef>
          </c:val>
        </c:ser>
        <c:ser>
          <c:idx val="1"/>
          <c:order val="1"/>
          <c:tx>
            <c:strRef>
              <c:f>Estud.Gradua!$D$7</c:f>
              <c:strCache>
                <c:ptCount val="1"/>
                <c:pt idx="0">
                  <c:v>Mujeres </c:v>
                </c:pt>
              </c:strCache>
            </c:strRef>
          </c:tx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Estud.Gradua!$D$9:$D$22</c:f>
              <c:numCache>
                <c:formatCode>#,##0</c:formatCode>
                <c:ptCount val="14"/>
                <c:pt idx="0">
                  <c:v>2534</c:v>
                </c:pt>
                <c:pt idx="1">
                  <c:v>2577</c:v>
                </c:pt>
                <c:pt idx="2">
                  <c:v>2839</c:v>
                </c:pt>
                <c:pt idx="3">
                  <c:v>3171</c:v>
                </c:pt>
                <c:pt idx="4">
                  <c:v>4869</c:v>
                </c:pt>
                <c:pt idx="5">
                  <c:v>5749</c:v>
                </c:pt>
                <c:pt idx="6">
                  <c:v>4815</c:v>
                </c:pt>
                <c:pt idx="7">
                  <c:v>5119</c:v>
                </c:pt>
                <c:pt idx="8">
                  <c:v>5748</c:v>
                </c:pt>
                <c:pt idx="9">
                  <c:v>6853</c:v>
                </c:pt>
                <c:pt idx="10">
                  <c:v>8037</c:v>
                </c:pt>
                <c:pt idx="11">
                  <c:v>11191</c:v>
                </c:pt>
                <c:pt idx="12">
                  <c:v>12148</c:v>
                </c:pt>
                <c:pt idx="13">
                  <c:v>13605</c:v>
                </c:pt>
              </c:numCache>
            </c:numRef>
          </c:val>
        </c:ser>
        <c:marker val="1"/>
        <c:axId val="104657664"/>
        <c:axId val="104659200"/>
      </c:lineChart>
      <c:catAx>
        <c:axId val="1046576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659200"/>
        <c:crosses val="autoZero"/>
        <c:auto val="1"/>
        <c:lblAlgn val="ctr"/>
        <c:lblOffset val="100"/>
      </c:catAx>
      <c:valAx>
        <c:axId val="104659200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65766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s-GT"/>
          </a:pPr>
          <a:endParaRPr lang="es-GT"/>
        </a:p>
      </c:tx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title>
      <c:tx>
        <c:rich>
          <a:bodyPr/>
          <a:lstStyle/>
          <a:p>
            <a:pPr>
              <a:defRPr lang="es-GT" sz="1200"/>
            </a:pPr>
            <a:r>
              <a:rPr lang="en-US" sz="1200" b="1" i="0" baseline="0"/>
              <a:t>Guatemala</a:t>
            </a:r>
            <a:endParaRPr lang="es-GT" sz="1200"/>
          </a:p>
          <a:p>
            <a:pPr>
              <a:defRPr lang="es-GT" sz="1200"/>
            </a:pPr>
            <a:r>
              <a:rPr lang="es-GT" sz="1200" b="1" i="0" u="none" strike="noStrike" baseline="0"/>
              <a:t>Índice de masculinidad de graduados en educación superior.</a:t>
            </a:r>
          </a:p>
          <a:p>
            <a:pPr>
              <a:defRPr lang="es-GT" sz="1200"/>
            </a:pPr>
            <a:r>
              <a:rPr lang="es-GT" sz="1200" b="1" i="0" u="none" strike="noStrike" baseline="0"/>
              <a:t> </a:t>
            </a:r>
            <a:r>
              <a:rPr lang="en-US" sz="1200" b="1" i="0" baseline="0"/>
              <a:t>Período 2000 - 2013</a:t>
            </a:r>
            <a:endParaRPr lang="es-GT" sz="1200"/>
          </a:p>
        </c:rich>
      </c:tx>
    </c:title>
    <c:plotArea>
      <c:layout>
        <c:manualLayout>
          <c:layoutTarget val="inner"/>
          <c:xMode val="edge"/>
          <c:yMode val="edge"/>
          <c:x val="0.13109251362064017"/>
          <c:y val="0.23070974857669407"/>
          <c:w val="0.84332523129618631"/>
          <c:h val="0.5697693837012493"/>
        </c:manualLayout>
      </c:layout>
      <c:lineChart>
        <c:grouping val="standard"/>
        <c:ser>
          <c:idx val="0"/>
          <c:order val="0"/>
          <c:tx>
            <c:strRef>
              <c:f>Estud.Gradua!$Z$7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lang="es-GT"/>
                </a:pPr>
                <a:endParaRPr lang="es-GT"/>
              </a:p>
            </c:txPr>
            <c:dLblPos val="t"/>
            <c:showVal val="1"/>
          </c:dLbls>
          <c:cat>
            <c:numRef>
              <c:f>Estud.Gradua!$A$9:$A$22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Estud.Gradua!$Z$9:$Z$22</c:f>
              <c:numCache>
                <c:formatCode>0.00</c:formatCode>
                <c:ptCount val="14"/>
                <c:pt idx="0">
                  <c:v>0.94411326378539495</c:v>
                </c:pt>
                <c:pt idx="1">
                  <c:v>0.9922988063149788</c:v>
                </c:pt>
                <c:pt idx="2">
                  <c:v>0.99404761904761907</c:v>
                </c:pt>
                <c:pt idx="3">
                  <c:v>0.99874015748031497</c:v>
                </c:pt>
                <c:pt idx="4">
                  <c:v>1.0607843137254902</c:v>
                </c:pt>
                <c:pt idx="5">
                  <c:v>1.1122073902108724</c:v>
                </c:pt>
                <c:pt idx="6">
                  <c:v>1.1000685400959562</c:v>
                </c:pt>
                <c:pt idx="7">
                  <c:v>1.1464725643896976</c:v>
                </c:pt>
                <c:pt idx="8">
                  <c:v>1.2289929441949967</c:v>
                </c:pt>
                <c:pt idx="9">
                  <c:v>1.1629051416935348</c:v>
                </c:pt>
                <c:pt idx="10">
                  <c:v>1.253235615156713</c:v>
                </c:pt>
                <c:pt idx="11">
                  <c:v>1.2718490737583816</c:v>
                </c:pt>
                <c:pt idx="12">
                  <c:v>1.3990556259357365</c:v>
                </c:pt>
                <c:pt idx="13">
                  <c:v>1.2554212420411552</c:v>
                </c:pt>
              </c:numCache>
            </c:numRef>
          </c:val>
        </c:ser>
        <c:marker val="1"/>
        <c:axId val="104769792"/>
        <c:axId val="104787968"/>
      </c:lineChart>
      <c:catAx>
        <c:axId val="1047697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787968"/>
        <c:crosses val="autoZero"/>
        <c:auto val="1"/>
        <c:lblAlgn val="ctr"/>
        <c:lblOffset val="100"/>
      </c:catAx>
      <c:valAx>
        <c:axId val="10478796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lang="es-GT"/>
            </a:pPr>
            <a:endParaRPr lang="es-GT"/>
          </a:p>
        </c:txPr>
        <c:crossAx val="104769792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428625</xdr:colOff>
      <xdr:row>19</xdr:row>
      <xdr:rowOff>0</xdr:rowOff>
    </xdr:to>
    <xdr:graphicFrame macro="">
      <xdr:nvGraphicFramePr>
        <xdr:cNvPr id="119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428625</xdr:colOff>
      <xdr:row>38</xdr:row>
      <xdr:rowOff>0</xdr:rowOff>
    </xdr:to>
    <xdr:graphicFrame macro="">
      <xdr:nvGraphicFramePr>
        <xdr:cNvPr id="1194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428625</xdr:colOff>
      <xdr:row>57</xdr:row>
      <xdr:rowOff>0</xdr:rowOff>
    </xdr:to>
    <xdr:graphicFrame macro="">
      <xdr:nvGraphicFramePr>
        <xdr:cNvPr id="119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8</xdr:col>
      <xdr:colOff>647700</xdr:colOff>
      <xdr:row>76</xdr:row>
      <xdr:rowOff>0</xdr:rowOff>
    </xdr:to>
    <xdr:graphicFrame macro="">
      <xdr:nvGraphicFramePr>
        <xdr:cNvPr id="1196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8</xdr:col>
      <xdr:colOff>752475</xdr:colOff>
      <xdr:row>95</xdr:row>
      <xdr:rowOff>0</xdr:rowOff>
    </xdr:to>
    <xdr:graphicFrame macro="">
      <xdr:nvGraphicFramePr>
        <xdr:cNvPr id="1197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428625</xdr:colOff>
      <xdr:row>114</xdr:row>
      <xdr:rowOff>0</xdr:rowOff>
    </xdr:to>
    <xdr:graphicFrame macro="">
      <xdr:nvGraphicFramePr>
        <xdr:cNvPr id="1198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647700</xdr:colOff>
      <xdr:row>133</xdr:row>
      <xdr:rowOff>0</xdr:rowOff>
    </xdr:to>
    <xdr:graphicFrame macro="">
      <xdr:nvGraphicFramePr>
        <xdr:cNvPr id="1199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25</xdr:row>
      <xdr:rowOff>142875</xdr:rowOff>
    </xdr:from>
    <xdr:to>
      <xdr:col>19</xdr:col>
      <xdr:colOff>266700</xdr:colOff>
      <xdr:row>42</xdr:row>
      <xdr:rowOff>142875</xdr:rowOff>
    </xdr:to>
    <xdr:graphicFrame macro="">
      <xdr:nvGraphicFramePr>
        <xdr:cNvPr id="938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25</xdr:row>
      <xdr:rowOff>142875</xdr:rowOff>
    </xdr:from>
    <xdr:to>
      <xdr:col>27</xdr:col>
      <xdr:colOff>142875</xdr:colOff>
      <xdr:row>42</xdr:row>
      <xdr:rowOff>142875</xdr:rowOff>
    </xdr:to>
    <xdr:graphicFrame macro="">
      <xdr:nvGraphicFramePr>
        <xdr:cNvPr id="938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504825</xdr:colOff>
      <xdr:row>43</xdr:row>
      <xdr:rowOff>161925</xdr:rowOff>
    </xdr:from>
    <xdr:to>
      <xdr:col>27</xdr:col>
      <xdr:colOff>171450</xdr:colOff>
      <xdr:row>60</xdr:row>
      <xdr:rowOff>161925</xdr:rowOff>
    </xdr:to>
    <xdr:graphicFrame macro="">
      <xdr:nvGraphicFramePr>
        <xdr:cNvPr id="9388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295275</xdr:colOff>
      <xdr:row>25</xdr:row>
      <xdr:rowOff>152400</xdr:rowOff>
    </xdr:from>
    <xdr:to>
      <xdr:col>34</xdr:col>
      <xdr:colOff>723900</xdr:colOff>
      <xdr:row>42</xdr:row>
      <xdr:rowOff>161925</xdr:rowOff>
    </xdr:to>
    <xdr:graphicFrame macro="">
      <xdr:nvGraphicFramePr>
        <xdr:cNvPr id="9389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342900</xdr:colOff>
      <xdr:row>43</xdr:row>
      <xdr:rowOff>171450</xdr:rowOff>
    </xdr:from>
    <xdr:to>
      <xdr:col>35</xdr:col>
      <xdr:colOff>9525</xdr:colOff>
      <xdr:row>60</xdr:row>
      <xdr:rowOff>171450</xdr:rowOff>
    </xdr:to>
    <xdr:graphicFrame macro="">
      <xdr:nvGraphicFramePr>
        <xdr:cNvPr id="9390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43</xdr:row>
      <xdr:rowOff>171450</xdr:rowOff>
    </xdr:from>
    <xdr:to>
      <xdr:col>19</xdr:col>
      <xdr:colOff>361950</xdr:colOff>
      <xdr:row>60</xdr:row>
      <xdr:rowOff>171450</xdr:rowOff>
    </xdr:to>
    <xdr:graphicFrame macro="">
      <xdr:nvGraphicFramePr>
        <xdr:cNvPr id="9391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19</xdr:col>
      <xdr:colOff>438150</xdr:colOff>
      <xdr:row>80</xdr:row>
      <xdr:rowOff>0</xdr:rowOff>
    </xdr:to>
    <xdr:graphicFrame macro="">
      <xdr:nvGraphicFramePr>
        <xdr:cNvPr id="9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" sqref="G1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E30" sqref="E30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41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 thickBo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 ht="15.75" thickBot="1">
      <c r="A8" s="28">
        <v>1999</v>
      </c>
      <c r="B8" s="30">
        <f>SUM(C8:D8)</f>
        <v>191</v>
      </c>
      <c r="C8" s="31">
        <v>90</v>
      </c>
      <c r="D8" s="32">
        <v>101</v>
      </c>
      <c r="E8" s="4"/>
      <c r="F8" s="4"/>
      <c r="G8" s="4"/>
      <c r="H8" s="4"/>
      <c r="I8" s="2"/>
      <c r="J8" s="2"/>
      <c r="K8" s="2"/>
      <c r="L8" s="2"/>
      <c r="M8" s="2"/>
    </row>
    <row r="9" spans="1:18" ht="15.75" thickBot="1">
      <c r="A9" s="28">
        <v>2000</v>
      </c>
      <c r="B9" s="30">
        <f t="shared" ref="B9:B22" si="0">SUM(C9:D9)</f>
        <v>219</v>
      </c>
      <c r="C9" s="33">
        <v>101</v>
      </c>
      <c r="D9" s="34">
        <v>118</v>
      </c>
      <c r="E9" s="4"/>
      <c r="F9" s="4"/>
      <c r="G9" s="4"/>
      <c r="H9" s="4"/>
      <c r="I9" s="2"/>
      <c r="J9" s="2"/>
      <c r="K9" s="2"/>
      <c r="L9" s="2"/>
      <c r="M9" s="2"/>
    </row>
    <row r="10" spans="1:18" ht="15.75" thickBot="1">
      <c r="A10" s="28">
        <v>2001</v>
      </c>
      <c r="B10" s="30">
        <f t="shared" si="0"/>
        <v>393</v>
      </c>
      <c r="C10" s="33">
        <v>175</v>
      </c>
      <c r="D10" s="34">
        <v>218</v>
      </c>
      <c r="E10" s="4"/>
      <c r="F10" s="4"/>
      <c r="G10" s="4"/>
      <c r="H10" s="4"/>
      <c r="I10" s="2"/>
      <c r="J10" s="2"/>
      <c r="K10" s="2"/>
      <c r="L10" s="2"/>
      <c r="M10" s="2"/>
    </row>
    <row r="11" spans="1:18" ht="15.75" thickBot="1">
      <c r="A11" s="28">
        <v>2002</v>
      </c>
      <c r="B11" s="30">
        <f t="shared" si="0"/>
        <v>393</v>
      </c>
      <c r="C11" s="33">
        <v>162</v>
      </c>
      <c r="D11" s="34">
        <v>231</v>
      </c>
      <c r="E11" s="4"/>
      <c r="F11" s="4"/>
      <c r="G11" s="4"/>
      <c r="H11" s="4"/>
      <c r="I11" s="2"/>
      <c r="J11" s="2"/>
      <c r="K11" s="2"/>
      <c r="L11" s="2"/>
      <c r="M11" s="2"/>
    </row>
    <row r="12" spans="1:18" ht="15.75" thickBot="1">
      <c r="A12" s="28">
        <v>2003</v>
      </c>
      <c r="B12" s="30">
        <f t="shared" si="0"/>
        <v>721</v>
      </c>
      <c r="C12" s="33">
        <v>450</v>
      </c>
      <c r="D12" s="34">
        <v>271</v>
      </c>
      <c r="E12" s="4"/>
      <c r="F12" s="4"/>
      <c r="G12" s="4"/>
      <c r="H12" s="4"/>
      <c r="I12" s="2"/>
      <c r="J12" s="2"/>
      <c r="K12" s="2"/>
      <c r="L12" s="2"/>
      <c r="M12" s="2"/>
    </row>
    <row r="13" spans="1:18" ht="15.75" thickBot="1">
      <c r="A13" s="28">
        <v>2004</v>
      </c>
      <c r="B13" s="30">
        <f t="shared" si="0"/>
        <v>693</v>
      </c>
      <c r="C13" s="33">
        <v>363</v>
      </c>
      <c r="D13" s="34">
        <v>330</v>
      </c>
      <c r="E13" s="4"/>
      <c r="F13" s="4"/>
      <c r="G13" s="4"/>
      <c r="H13" s="4"/>
      <c r="I13" s="2"/>
      <c r="J13" s="2"/>
      <c r="K13" s="2"/>
      <c r="L13" s="2"/>
      <c r="M13" s="2"/>
    </row>
    <row r="14" spans="1:18" ht="15.75" thickBot="1">
      <c r="A14" s="28">
        <v>2005</v>
      </c>
      <c r="B14" s="30">
        <f t="shared" si="0"/>
        <v>610</v>
      </c>
      <c r="C14" s="33">
        <v>272</v>
      </c>
      <c r="D14" s="34">
        <v>338</v>
      </c>
      <c r="E14" s="4"/>
      <c r="F14" s="4"/>
      <c r="G14" s="4"/>
      <c r="H14" s="4"/>
      <c r="I14" s="2"/>
      <c r="J14" s="2"/>
      <c r="K14" s="2"/>
      <c r="L14" s="2"/>
      <c r="M14" s="2"/>
    </row>
    <row r="15" spans="1:18" ht="15.75" thickBot="1">
      <c r="A15" s="28">
        <v>2006</v>
      </c>
      <c r="B15" s="30">
        <f t="shared" si="0"/>
        <v>736</v>
      </c>
      <c r="C15" s="33">
        <v>305</v>
      </c>
      <c r="D15" s="34">
        <v>431</v>
      </c>
      <c r="E15" s="4"/>
      <c r="F15" s="4"/>
      <c r="G15" s="4"/>
      <c r="H15" s="4"/>
      <c r="I15" s="2"/>
      <c r="J15" s="2"/>
      <c r="K15" s="2"/>
      <c r="L15" s="2"/>
      <c r="M15" s="2"/>
    </row>
    <row r="16" spans="1:18" ht="15.75" thickBot="1">
      <c r="A16" s="28">
        <v>2007</v>
      </c>
      <c r="B16" s="30">
        <f t="shared" si="0"/>
        <v>879</v>
      </c>
      <c r="C16" s="33">
        <v>358</v>
      </c>
      <c r="D16" s="34">
        <v>521</v>
      </c>
      <c r="E16" s="4"/>
      <c r="F16" s="4"/>
      <c r="G16" s="4"/>
      <c r="H16" s="4"/>
      <c r="I16" s="2"/>
      <c r="J16" s="2"/>
      <c r="K16" s="2"/>
      <c r="L16" s="2"/>
      <c r="M16" s="2"/>
    </row>
    <row r="17" spans="1:13" ht="15.75" thickBot="1">
      <c r="A17" s="28">
        <v>2008</v>
      </c>
      <c r="B17" s="30">
        <f t="shared" si="0"/>
        <v>1157</v>
      </c>
      <c r="C17" s="33">
        <v>459</v>
      </c>
      <c r="D17" s="34">
        <v>698</v>
      </c>
      <c r="E17" s="4"/>
      <c r="F17" s="4"/>
      <c r="G17" s="4"/>
      <c r="H17" s="4"/>
      <c r="I17" s="2"/>
      <c r="J17" s="2"/>
      <c r="K17" s="2"/>
      <c r="L17" s="2"/>
      <c r="M17" s="2"/>
    </row>
    <row r="18" spans="1:13" ht="15.75" thickBot="1">
      <c r="A18" s="28">
        <v>2009</v>
      </c>
      <c r="B18" s="30">
        <f t="shared" si="0"/>
        <v>1347</v>
      </c>
      <c r="C18" s="33">
        <v>504</v>
      </c>
      <c r="D18" s="34">
        <v>843</v>
      </c>
      <c r="E18" s="4"/>
      <c r="F18" s="4"/>
      <c r="G18" s="4"/>
      <c r="H18" s="4"/>
      <c r="I18" s="2"/>
      <c r="J18" s="2"/>
      <c r="K18" s="2"/>
      <c r="L18" s="2"/>
      <c r="M18" s="2"/>
    </row>
    <row r="19" spans="1:13" ht="15.75" thickBot="1">
      <c r="A19" s="28">
        <v>2010</v>
      </c>
      <c r="B19" s="30">
        <f t="shared" si="0"/>
        <v>1991</v>
      </c>
      <c r="C19" s="33">
        <v>768</v>
      </c>
      <c r="D19" s="34">
        <v>1223</v>
      </c>
      <c r="E19" s="4"/>
      <c r="F19" s="4"/>
      <c r="G19" s="4"/>
      <c r="H19" s="4"/>
      <c r="I19" s="2"/>
      <c r="J19" s="2"/>
      <c r="K19" s="2"/>
      <c r="L19" s="2"/>
      <c r="M19" s="2"/>
    </row>
    <row r="20" spans="1:13" ht="15.75" thickBot="1">
      <c r="A20" s="28">
        <v>2011</v>
      </c>
      <c r="B20" s="30">
        <f t="shared" si="0"/>
        <v>2471</v>
      </c>
      <c r="C20" s="33">
        <v>1009</v>
      </c>
      <c r="D20" s="34">
        <v>1462</v>
      </c>
      <c r="E20" s="4"/>
      <c r="F20" s="4"/>
      <c r="G20" s="4"/>
      <c r="H20" s="4"/>
      <c r="I20" s="2"/>
      <c r="J20" s="2"/>
      <c r="K20" s="2"/>
      <c r="L20" s="2"/>
      <c r="M20" s="2"/>
    </row>
    <row r="21" spans="1:13" ht="15.75" thickBot="1">
      <c r="A21" s="28">
        <v>2012</v>
      </c>
      <c r="B21" s="30">
        <f t="shared" si="0"/>
        <v>2796</v>
      </c>
      <c r="C21" s="81">
        <v>1132</v>
      </c>
      <c r="D21" s="82">
        <v>1664</v>
      </c>
      <c r="E21" s="4"/>
      <c r="F21" s="4"/>
      <c r="G21" s="4"/>
      <c r="H21" s="4"/>
      <c r="I21" s="2"/>
      <c r="J21" s="2"/>
      <c r="K21" s="2"/>
      <c r="L21" s="2"/>
      <c r="M21" s="2"/>
    </row>
    <row r="22" spans="1:13" ht="15.75" thickBot="1">
      <c r="A22" s="28">
        <v>2013</v>
      </c>
      <c r="B22" s="30">
        <f t="shared" si="0"/>
        <v>3252</v>
      </c>
      <c r="C22" s="80">
        <v>1247</v>
      </c>
      <c r="D22" s="80">
        <v>2005</v>
      </c>
      <c r="E22" s="4"/>
      <c r="F22" s="4"/>
      <c r="G22" s="4"/>
      <c r="H22" s="4"/>
      <c r="I22" s="2"/>
      <c r="J22" s="2"/>
      <c r="K22" s="2"/>
      <c r="L22" s="2"/>
      <c r="M22" s="2"/>
    </row>
    <row r="23" spans="1:13">
      <c r="A23" s="63"/>
      <c r="B23" s="73"/>
      <c r="C23" s="74"/>
      <c r="D23" s="75"/>
      <c r="E23" s="3"/>
      <c r="F23" s="3"/>
      <c r="G23" s="3"/>
      <c r="H23" s="3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A1:M1"/>
    <mergeCell ref="A2:M2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3"/>
  <sheetViews>
    <sheetView zoomScale="85" zoomScaleNormal="85" workbookViewId="0">
      <selection activeCell="C21" sqref="C21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42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28">
        <v>1999</v>
      </c>
      <c r="B8" s="5">
        <f>SUM(C8:D8)</f>
        <v>0</v>
      </c>
      <c r="C8" s="5"/>
      <c r="D8" s="4"/>
      <c r="E8" s="4"/>
      <c r="F8" s="4"/>
      <c r="G8" s="4"/>
      <c r="H8" s="5">
        <f>SUM(I8:J8)</f>
        <v>0</v>
      </c>
      <c r="I8" s="5"/>
      <c r="J8" s="4"/>
      <c r="K8" s="5">
        <f>SUM(L8:M8)</f>
        <v>0</v>
      </c>
      <c r="L8" s="5"/>
      <c r="M8" s="4"/>
    </row>
    <row r="9" spans="1:18">
      <c r="A9" s="28">
        <v>2000</v>
      </c>
      <c r="B9" s="5">
        <f t="shared" ref="B9:B22" si="0">SUM(C9:D9)</f>
        <v>2</v>
      </c>
      <c r="C9" s="5">
        <v>2</v>
      </c>
      <c r="D9" s="4">
        <v>0</v>
      </c>
      <c r="E9" s="4"/>
      <c r="F9" s="4"/>
      <c r="G9" s="4"/>
      <c r="H9" s="5">
        <f t="shared" ref="H9:H22" si="1">SUM(I9:J9)</f>
        <v>2</v>
      </c>
      <c r="I9" s="5">
        <v>2</v>
      </c>
      <c r="J9" s="4">
        <v>0</v>
      </c>
      <c r="K9" s="5">
        <f t="shared" ref="K9:K22" si="2">SUM(L9:M9)</f>
        <v>0</v>
      </c>
      <c r="L9" s="5"/>
      <c r="M9" s="4"/>
    </row>
    <row r="10" spans="1:18">
      <c r="A10" s="28">
        <v>2001</v>
      </c>
      <c r="B10" s="5">
        <f t="shared" si="0"/>
        <v>0</v>
      </c>
      <c r="C10" s="5"/>
      <c r="D10" s="4"/>
      <c r="E10" s="4"/>
      <c r="F10" s="4"/>
      <c r="G10" s="4"/>
      <c r="H10" s="5">
        <f t="shared" si="1"/>
        <v>0</v>
      </c>
      <c r="I10" s="5"/>
      <c r="J10" s="4"/>
      <c r="K10" s="5">
        <f t="shared" si="2"/>
        <v>0</v>
      </c>
      <c r="L10" s="5"/>
      <c r="M10" s="4"/>
    </row>
    <row r="11" spans="1:18">
      <c r="A11" s="28">
        <v>2002</v>
      </c>
      <c r="B11" s="5">
        <f t="shared" si="0"/>
        <v>44</v>
      </c>
      <c r="C11" s="5">
        <v>28</v>
      </c>
      <c r="D11" s="4">
        <v>16</v>
      </c>
      <c r="E11" s="4"/>
      <c r="F11" s="4"/>
      <c r="G11" s="4"/>
      <c r="H11" s="5">
        <f t="shared" si="1"/>
        <v>29</v>
      </c>
      <c r="I11" s="5">
        <v>26</v>
      </c>
      <c r="J11" s="4">
        <v>3</v>
      </c>
      <c r="K11" s="5">
        <f t="shared" si="2"/>
        <v>15</v>
      </c>
      <c r="L11" s="5">
        <v>15</v>
      </c>
      <c r="M11" s="4">
        <v>0</v>
      </c>
      <c r="N11" s="68"/>
      <c r="O11" s="3"/>
    </row>
    <row r="12" spans="1:18">
      <c r="A12" s="28">
        <v>2003</v>
      </c>
      <c r="B12" s="5">
        <f t="shared" si="0"/>
        <v>245</v>
      </c>
      <c r="C12" s="5">
        <v>120</v>
      </c>
      <c r="D12" s="4">
        <v>125</v>
      </c>
      <c r="E12" s="4"/>
      <c r="F12" s="4"/>
      <c r="G12" s="4"/>
      <c r="H12" s="5">
        <f t="shared" si="1"/>
        <v>239</v>
      </c>
      <c r="I12" s="5">
        <v>115</v>
      </c>
      <c r="J12" s="4">
        <v>124</v>
      </c>
      <c r="K12" s="5">
        <f t="shared" si="2"/>
        <v>6</v>
      </c>
      <c r="L12" s="5">
        <v>5</v>
      </c>
      <c r="M12" s="4">
        <v>1</v>
      </c>
      <c r="N12" s="68"/>
    </row>
    <row r="13" spans="1:18">
      <c r="A13" s="28">
        <v>2004</v>
      </c>
      <c r="B13" s="5">
        <f t="shared" si="0"/>
        <v>326</v>
      </c>
      <c r="C13" s="5">
        <v>179</v>
      </c>
      <c r="D13" s="4">
        <v>147</v>
      </c>
      <c r="E13" s="4"/>
      <c r="F13" s="4"/>
      <c r="G13" s="4"/>
      <c r="H13" s="5">
        <f t="shared" si="1"/>
        <v>146</v>
      </c>
      <c r="I13" s="5">
        <v>124</v>
      </c>
      <c r="J13" s="4">
        <v>22</v>
      </c>
      <c r="K13" s="5">
        <f t="shared" si="2"/>
        <v>180</v>
      </c>
      <c r="L13" s="5">
        <v>126</v>
      </c>
      <c r="M13" s="4">
        <v>54</v>
      </c>
      <c r="N13" s="42"/>
      <c r="O13" s="62"/>
    </row>
    <row r="14" spans="1:18">
      <c r="A14" s="28">
        <v>2005</v>
      </c>
      <c r="B14" s="5">
        <f t="shared" si="0"/>
        <v>478</v>
      </c>
      <c r="C14" s="5">
        <v>292</v>
      </c>
      <c r="D14" s="4">
        <v>186</v>
      </c>
      <c r="E14" s="4"/>
      <c r="F14" s="4"/>
      <c r="G14" s="4"/>
      <c r="H14" s="5">
        <f t="shared" si="1"/>
        <v>304</v>
      </c>
      <c r="I14" s="5">
        <v>179</v>
      </c>
      <c r="J14" s="4">
        <v>125</v>
      </c>
      <c r="K14" s="5">
        <f t="shared" si="2"/>
        <v>174</v>
      </c>
      <c r="L14" s="5">
        <v>92</v>
      </c>
      <c r="M14" s="4">
        <v>82</v>
      </c>
      <c r="N14" s="68"/>
    </row>
    <row r="15" spans="1:18">
      <c r="A15" s="28">
        <v>2006</v>
      </c>
      <c r="B15" s="5">
        <f t="shared" si="0"/>
        <v>365</v>
      </c>
      <c r="C15" s="5">
        <v>175</v>
      </c>
      <c r="D15" s="4">
        <v>190</v>
      </c>
      <c r="E15" s="4"/>
      <c r="F15" s="4"/>
      <c r="G15" s="4"/>
      <c r="H15" s="5">
        <f t="shared" si="1"/>
        <v>265</v>
      </c>
      <c r="I15" s="5">
        <v>167</v>
      </c>
      <c r="J15" s="4">
        <v>98</v>
      </c>
      <c r="K15" s="5">
        <f t="shared" si="2"/>
        <v>100</v>
      </c>
      <c r="L15" s="5">
        <v>48</v>
      </c>
      <c r="M15" s="4">
        <v>52</v>
      </c>
      <c r="N15" s="68"/>
    </row>
    <row r="16" spans="1:18">
      <c r="A16" s="28">
        <v>2007</v>
      </c>
      <c r="B16" s="5">
        <f t="shared" si="0"/>
        <v>451</v>
      </c>
      <c r="C16" s="5">
        <v>284</v>
      </c>
      <c r="D16" s="4">
        <v>167</v>
      </c>
      <c r="E16" s="4"/>
      <c r="F16" s="4"/>
      <c r="G16" s="4"/>
      <c r="H16" s="5">
        <f t="shared" si="1"/>
        <v>331</v>
      </c>
      <c r="I16" s="5">
        <v>139</v>
      </c>
      <c r="J16" s="4">
        <v>192</v>
      </c>
      <c r="K16" s="5">
        <f t="shared" si="2"/>
        <v>120</v>
      </c>
      <c r="L16" s="5">
        <v>71</v>
      </c>
      <c r="M16" s="4">
        <v>49</v>
      </c>
      <c r="N16" s="68"/>
    </row>
    <row r="17" spans="1:13">
      <c r="A17" s="28">
        <v>2008</v>
      </c>
      <c r="B17" s="5">
        <f t="shared" si="0"/>
        <v>938</v>
      </c>
      <c r="C17" s="5">
        <v>450</v>
      </c>
      <c r="D17" s="4">
        <v>488</v>
      </c>
      <c r="E17" s="4"/>
      <c r="F17" s="4"/>
      <c r="G17" s="4"/>
      <c r="H17" s="5">
        <f t="shared" si="1"/>
        <v>515</v>
      </c>
      <c r="I17" s="5">
        <v>263</v>
      </c>
      <c r="J17" s="4">
        <v>252</v>
      </c>
      <c r="K17" s="5">
        <f t="shared" si="2"/>
        <v>423</v>
      </c>
      <c r="L17" s="5">
        <v>237</v>
      </c>
      <c r="M17" s="4">
        <v>186</v>
      </c>
    </row>
    <row r="18" spans="1:13">
      <c r="A18" s="28">
        <v>2009</v>
      </c>
      <c r="B18" s="5">
        <f t="shared" si="0"/>
        <v>1412</v>
      </c>
      <c r="C18" s="5">
        <v>699</v>
      </c>
      <c r="D18" s="4">
        <v>713</v>
      </c>
      <c r="E18" s="4"/>
      <c r="F18" s="4"/>
      <c r="G18" s="4"/>
      <c r="H18" s="5">
        <f t="shared" si="1"/>
        <v>653</v>
      </c>
      <c r="I18" s="5">
        <v>366</v>
      </c>
      <c r="J18" s="4">
        <v>287</v>
      </c>
      <c r="K18" s="5">
        <f t="shared" si="2"/>
        <v>759</v>
      </c>
      <c r="L18" s="5">
        <v>448</v>
      </c>
      <c r="M18" s="4">
        <v>311</v>
      </c>
    </row>
    <row r="19" spans="1:13">
      <c r="A19" s="28">
        <v>2010</v>
      </c>
      <c r="B19" s="5">
        <f t="shared" si="0"/>
        <v>1704</v>
      </c>
      <c r="C19" s="5">
        <v>903</v>
      </c>
      <c r="D19" s="4">
        <v>801</v>
      </c>
      <c r="E19" s="4"/>
      <c r="F19" s="4"/>
      <c r="G19" s="4"/>
      <c r="H19" s="5">
        <f t="shared" si="1"/>
        <v>729</v>
      </c>
      <c r="I19" s="5">
        <v>357</v>
      </c>
      <c r="J19" s="4">
        <v>372</v>
      </c>
      <c r="K19" s="5">
        <f t="shared" si="2"/>
        <v>975</v>
      </c>
      <c r="L19" s="4">
        <v>487</v>
      </c>
      <c r="M19" s="4">
        <v>488</v>
      </c>
    </row>
    <row r="20" spans="1:13">
      <c r="A20" s="28">
        <v>2011</v>
      </c>
      <c r="B20" s="5">
        <f t="shared" si="0"/>
        <v>1870</v>
      </c>
      <c r="C20" s="5">
        <v>1122</v>
      </c>
      <c r="D20" s="4">
        <v>748</v>
      </c>
      <c r="E20" s="4"/>
      <c r="F20" s="4"/>
      <c r="G20" s="4"/>
      <c r="H20" s="5">
        <f t="shared" si="1"/>
        <v>658</v>
      </c>
      <c r="I20" s="4">
        <v>493</v>
      </c>
      <c r="J20" s="4">
        <v>165</v>
      </c>
      <c r="K20" s="5">
        <f t="shared" si="2"/>
        <v>1212</v>
      </c>
      <c r="L20" s="5">
        <v>642</v>
      </c>
      <c r="M20" s="4">
        <v>570</v>
      </c>
    </row>
    <row r="21" spans="1:13">
      <c r="A21" s="28">
        <v>2012</v>
      </c>
      <c r="B21" s="5">
        <f t="shared" si="0"/>
        <v>2761</v>
      </c>
      <c r="C21" s="5">
        <v>1519</v>
      </c>
      <c r="D21" s="4">
        <v>1242</v>
      </c>
      <c r="E21" s="4"/>
      <c r="F21" s="4"/>
      <c r="G21" s="4"/>
      <c r="H21" s="5">
        <f t="shared" si="1"/>
        <v>1160</v>
      </c>
      <c r="I21" s="5">
        <v>592</v>
      </c>
      <c r="J21" s="4">
        <v>568</v>
      </c>
      <c r="K21" s="5">
        <f t="shared" si="2"/>
        <v>1601</v>
      </c>
      <c r="L21" s="5">
        <v>913</v>
      </c>
      <c r="M21" s="4">
        <v>688</v>
      </c>
    </row>
    <row r="22" spans="1:13">
      <c r="A22" s="28">
        <v>2013</v>
      </c>
      <c r="B22" s="5">
        <f t="shared" si="0"/>
        <v>2994</v>
      </c>
      <c r="C22" s="5">
        <v>1382</v>
      </c>
      <c r="D22" s="4">
        <v>1612</v>
      </c>
      <c r="E22" s="4">
        <v>2</v>
      </c>
      <c r="F22" s="4">
        <v>2</v>
      </c>
      <c r="G22" s="4"/>
      <c r="H22" s="5">
        <f t="shared" si="1"/>
        <v>2846</v>
      </c>
      <c r="I22" s="5">
        <v>1312</v>
      </c>
      <c r="J22" s="4">
        <v>1534</v>
      </c>
      <c r="K22" s="5">
        <f t="shared" si="2"/>
        <v>1883</v>
      </c>
      <c r="L22" s="5">
        <v>1224</v>
      </c>
      <c r="M22" s="4">
        <v>659</v>
      </c>
    </row>
    <row r="23" spans="1:13">
      <c r="A23" s="63"/>
      <c r="B23" s="67"/>
      <c r="C23" s="69"/>
      <c r="D23" s="70"/>
      <c r="E23" s="63"/>
      <c r="F23" s="63"/>
      <c r="G23" s="63"/>
      <c r="H23" s="67"/>
      <c r="I23" s="69"/>
      <c r="J23" s="70"/>
      <c r="K23" s="65"/>
      <c r="L23" s="69"/>
      <c r="M23" s="70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A1:M1"/>
    <mergeCell ref="A2:M2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  <ignoredErrors>
    <ignoredError sqref="B2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B23" sqref="B23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43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28">
        <v>1999</v>
      </c>
      <c r="B8" s="5"/>
      <c r="C8" s="5"/>
      <c r="D8" s="4"/>
      <c r="E8" s="4"/>
      <c r="F8" s="4"/>
      <c r="G8" s="4"/>
      <c r="H8" s="4"/>
      <c r="I8" s="2"/>
      <c r="J8" s="2"/>
      <c r="K8" s="2"/>
      <c r="L8" s="2"/>
      <c r="M8" s="2"/>
    </row>
    <row r="9" spans="1:18">
      <c r="A9" s="28">
        <v>2000</v>
      </c>
      <c r="B9" s="5"/>
      <c r="C9" s="5"/>
      <c r="D9" s="4"/>
      <c r="E9" s="4"/>
      <c r="F9" s="4"/>
      <c r="G9" s="4"/>
      <c r="H9" s="4"/>
      <c r="I9" s="2"/>
      <c r="J9" s="2"/>
      <c r="K9" s="2"/>
      <c r="L9" s="2"/>
      <c r="M9" s="2"/>
    </row>
    <row r="10" spans="1:18">
      <c r="A10" s="28">
        <v>2001</v>
      </c>
      <c r="B10" s="5"/>
      <c r="C10" s="5"/>
      <c r="D10" s="4"/>
      <c r="E10" s="4"/>
      <c r="F10" s="4"/>
      <c r="G10" s="4"/>
      <c r="H10" s="4"/>
      <c r="I10" s="2"/>
      <c r="J10" s="2"/>
      <c r="K10" s="2"/>
      <c r="L10" s="2"/>
      <c r="M10" s="2"/>
    </row>
    <row r="11" spans="1:18">
      <c r="A11" s="28">
        <v>2002</v>
      </c>
      <c r="B11" s="5"/>
      <c r="C11" s="5"/>
      <c r="D11" s="4"/>
      <c r="E11" s="4"/>
      <c r="F11" s="4"/>
      <c r="G11" s="4"/>
      <c r="H11" s="4"/>
      <c r="I11" s="2"/>
      <c r="J11" s="2"/>
      <c r="K11" s="2"/>
      <c r="L11" s="2"/>
      <c r="M11" s="2"/>
    </row>
    <row r="12" spans="1:18">
      <c r="A12" s="28">
        <v>2003</v>
      </c>
      <c r="B12" s="5"/>
      <c r="C12" s="5"/>
      <c r="D12" s="4"/>
      <c r="E12" s="4"/>
      <c r="F12" s="4"/>
      <c r="G12" s="4"/>
      <c r="H12" s="4"/>
      <c r="I12" s="2"/>
      <c r="J12" s="2"/>
      <c r="K12" s="2"/>
      <c r="L12" s="2"/>
      <c r="M12" s="2"/>
    </row>
    <row r="13" spans="1:18">
      <c r="A13" s="28">
        <v>2004</v>
      </c>
      <c r="B13" s="5"/>
      <c r="C13" s="5"/>
      <c r="D13" s="4"/>
      <c r="E13" s="4"/>
      <c r="F13" s="4"/>
      <c r="G13" s="4"/>
      <c r="H13" s="4"/>
      <c r="I13" s="2"/>
      <c r="J13" s="2"/>
      <c r="K13" s="2"/>
      <c r="L13" s="2"/>
      <c r="M13" s="2"/>
    </row>
    <row r="14" spans="1:18">
      <c r="A14" s="28">
        <v>2005</v>
      </c>
      <c r="B14" s="5"/>
      <c r="C14" s="5"/>
      <c r="D14" s="4"/>
      <c r="E14" s="4"/>
      <c r="F14" s="4"/>
      <c r="G14" s="4"/>
      <c r="H14" s="4"/>
      <c r="I14" s="2"/>
      <c r="J14" s="2"/>
      <c r="K14" s="2"/>
      <c r="L14" s="2"/>
      <c r="M14" s="2"/>
    </row>
    <row r="15" spans="1:18">
      <c r="A15" s="28">
        <v>2006</v>
      </c>
      <c r="B15" s="5"/>
      <c r="C15" s="5"/>
      <c r="D15" s="4"/>
      <c r="E15" s="4"/>
      <c r="F15" s="4"/>
      <c r="G15" s="4"/>
      <c r="H15" s="4"/>
      <c r="I15" s="2"/>
      <c r="J15" s="2"/>
      <c r="K15" s="2"/>
      <c r="L15" s="2"/>
      <c r="M15" s="2"/>
    </row>
    <row r="16" spans="1:18">
      <c r="A16" s="28">
        <v>2007</v>
      </c>
      <c r="B16" s="5"/>
      <c r="C16" s="5"/>
      <c r="D16" s="4"/>
      <c r="E16" s="4"/>
      <c r="F16" s="4"/>
      <c r="G16" s="4"/>
      <c r="H16" s="4"/>
      <c r="I16" s="2"/>
      <c r="J16" s="2"/>
      <c r="K16" s="2"/>
      <c r="L16" s="2"/>
      <c r="M16" s="2"/>
    </row>
    <row r="17" spans="1:13">
      <c r="A17" s="28">
        <v>2008</v>
      </c>
      <c r="B17" s="5"/>
      <c r="C17" s="5"/>
      <c r="D17" s="4"/>
      <c r="E17" s="4"/>
      <c r="F17" s="4"/>
      <c r="G17" s="4"/>
      <c r="H17" s="4"/>
      <c r="I17" s="2"/>
      <c r="J17" s="2"/>
      <c r="K17" s="2"/>
      <c r="L17" s="2"/>
      <c r="M17" s="2"/>
    </row>
    <row r="18" spans="1:13">
      <c r="A18" s="28">
        <v>2009</v>
      </c>
      <c r="B18" s="5"/>
      <c r="C18" s="5"/>
      <c r="D18" s="4"/>
      <c r="E18" s="4"/>
      <c r="F18" s="4"/>
      <c r="G18" s="4"/>
      <c r="H18" s="4"/>
      <c r="I18" s="2"/>
      <c r="J18" s="2"/>
      <c r="K18" s="2"/>
      <c r="L18" s="2"/>
      <c r="M18" s="2"/>
    </row>
    <row r="19" spans="1:13">
      <c r="A19" s="28">
        <v>2010</v>
      </c>
      <c r="B19" s="5"/>
      <c r="C19" s="5"/>
      <c r="D19" s="4"/>
      <c r="E19" s="4"/>
      <c r="F19" s="4"/>
      <c r="G19" s="4"/>
      <c r="H19" s="4"/>
      <c r="I19" s="2"/>
      <c r="J19" s="2"/>
      <c r="K19" s="2"/>
      <c r="L19" s="2"/>
      <c r="M19" s="2"/>
    </row>
    <row r="20" spans="1:13">
      <c r="A20" s="28">
        <v>2011</v>
      </c>
      <c r="B20" s="5"/>
      <c r="C20" s="5"/>
      <c r="D20" s="4"/>
      <c r="E20" s="4"/>
      <c r="F20" s="4"/>
      <c r="G20" s="4"/>
      <c r="H20" s="4"/>
      <c r="I20" s="2"/>
      <c r="J20" s="2"/>
      <c r="K20" s="2"/>
      <c r="L20" s="2"/>
      <c r="M20" s="2"/>
    </row>
    <row r="21" spans="1:13">
      <c r="A21" s="28">
        <v>2012</v>
      </c>
      <c r="B21" s="5"/>
      <c r="C21" s="5"/>
      <c r="D21" s="4"/>
      <c r="E21" s="4"/>
      <c r="F21" s="4"/>
      <c r="G21" s="4"/>
      <c r="H21" s="4"/>
      <c r="I21" s="2"/>
      <c r="J21" s="2"/>
      <c r="K21" s="2"/>
      <c r="L21" s="2"/>
      <c r="M21" s="2"/>
    </row>
    <row r="22" spans="1:13">
      <c r="A22" s="28">
        <v>2013</v>
      </c>
      <c r="B22" s="5">
        <f>SUM(C22:D22)</f>
        <v>129</v>
      </c>
      <c r="C22" s="5">
        <v>71</v>
      </c>
      <c r="D22" s="5">
        <v>58</v>
      </c>
      <c r="E22" s="5"/>
      <c r="F22" s="43"/>
      <c r="G22" s="43"/>
      <c r="H22" s="4"/>
      <c r="I22" s="2"/>
      <c r="J22" s="2"/>
      <c r="K22" s="2"/>
      <c r="L22" s="2"/>
      <c r="M22" s="2"/>
    </row>
    <row r="23" spans="1:13">
      <c r="A23" s="3"/>
      <c r="B23" s="3"/>
      <c r="C23" s="3"/>
      <c r="D23" s="3"/>
      <c r="E23" s="3"/>
      <c r="F23" s="3"/>
      <c r="G23" s="3"/>
      <c r="H23" s="3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A1:M1"/>
    <mergeCell ref="A2:M2"/>
    <mergeCell ref="A4:M4"/>
    <mergeCell ref="A6:A7"/>
    <mergeCell ref="B6:D6"/>
    <mergeCell ref="E6:G6"/>
    <mergeCell ref="H6:J6"/>
    <mergeCell ref="K6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B23" sqref="B23"/>
    </sheetView>
  </sheetViews>
  <sheetFormatPr baseColWidth="10" defaultRowHeight="15"/>
  <sheetData>
    <row r="1" spans="1:13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8"/>
      <c r="L1" s="8"/>
      <c r="M1" s="8"/>
    </row>
    <row r="2" spans="1:13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8"/>
      <c r="L2" s="8"/>
      <c r="M2" s="8"/>
    </row>
    <row r="3" spans="1:13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>
      <c r="A4" s="93" t="s">
        <v>45</v>
      </c>
      <c r="B4" s="93"/>
      <c r="C4" s="93"/>
      <c r="D4" s="93"/>
      <c r="E4" s="93"/>
      <c r="F4" s="93"/>
      <c r="G4" s="93"/>
      <c r="H4" s="93"/>
      <c r="I4" s="93"/>
      <c r="J4" s="93"/>
      <c r="K4" s="8"/>
      <c r="L4" s="8"/>
      <c r="M4" s="8"/>
    </row>
    <row r="6" spans="1:13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3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3">
      <c r="A8" s="35">
        <v>1999</v>
      </c>
      <c r="B8" s="5"/>
      <c r="C8" s="5"/>
      <c r="D8" s="5"/>
      <c r="E8" s="4"/>
      <c r="F8" s="4"/>
      <c r="G8" s="4"/>
      <c r="H8" s="5"/>
      <c r="I8" s="5"/>
      <c r="J8" s="5"/>
      <c r="K8" s="5"/>
      <c r="L8" s="5"/>
      <c r="M8" s="5"/>
    </row>
    <row r="9" spans="1:13">
      <c r="A9" s="35">
        <v>2000</v>
      </c>
      <c r="B9" s="5"/>
      <c r="C9" s="5"/>
      <c r="D9" s="5"/>
      <c r="E9" s="4"/>
      <c r="F9" s="4"/>
      <c r="G9" s="4"/>
      <c r="H9" s="5"/>
      <c r="I9" s="5"/>
      <c r="J9" s="5"/>
      <c r="K9" s="5"/>
      <c r="L9" s="5"/>
      <c r="M9" s="5"/>
    </row>
    <row r="10" spans="1:13">
      <c r="A10" s="35">
        <v>2001</v>
      </c>
      <c r="B10" s="5"/>
      <c r="C10" s="5"/>
      <c r="D10" s="5"/>
      <c r="E10" s="4"/>
      <c r="F10" s="4"/>
      <c r="G10" s="4"/>
      <c r="H10" s="5"/>
      <c r="I10" s="5"/>
      <c r="J10" s="5"/>
      <c r="K10" s="5"/>
      <c r="L10" s="5"/>
      <c r="M10" s="5"/>
    </row>
    <row r="11" spans="1:13">
      <c r="A11" s="35">
        <v>2002</v>
      </c>
      <c r="B11" s="5"/>
      <c r="C11" s="5"/>
      <c r="D11" s="5"/>
      <c r="E11" s="4"/>
      <c r="F11" s="4"/>
      <c r="G11" s="4"/>
      <c r="H11" s="5"/>
      <c r="I11" s="5"/>
      <c r="J11" s="5"/>
      <c r="K11" s="5"/>
      <c r="L11" s="5"/>
      <c r="M11" s="5"/>
    </row>
    <row r="12" spans="1:13">
      <c r="A12" s="35">
        <v>2003</v>
      </c>
      <c r="B12" s="5"/>
      <c r="C12" s="5"/>
      <c r="D12" s="5"/>
      <c r="E12" s="4"/>
      <c r="F12" s="4"/>
      <c r="G12" s="4"/>
      <c r="H12" s="5"/>
      <c r="I12" s="5"/>
      <c r="J12" s="5"/>
      <c r="K12" s="5"/>
      <c r="L12" s="5"/>
      <c r="M12" s="5"/>
    </row>
    <row r="13" spans="1:13">
      <c r="A13" s="35">
        <v>2004</v>
      </c>
      <c r="B13" s="5"/>
      <c r="C13" s="5"/>
      <c r="D13" s="5"/>
      <c r="E13" s="4"/>
      <c r="F13" s="4"/>
      <c r="G13" s="4"/>
      <c r="H13" s="5"/>
      <c r="I13" s="5"/>
      <c r="J13" s="5"/>
      <c r="K13" s="5"/>
      <c r="L13" s="5"/>
      <c r="M13" s="5"/>
    </row>
    <row r="14" spans="1:13">
      <c r="A14" s="35">
        <v>2005</v>
      </c>
      <c r="B14" s="5"/>
      <c r="C14" s="5"/>
      <c r="D14" s="5"/>
      <c r="E14" s="4"/>
      <c r="F14" s="4"/>
      <c r="G14" s="4"/>
      <c r="H14" s="5"/>
      <c r="I14" s="5"/>
      <c r="J14" s="5"/>
      <c r="K14" s="5"/>
      <c r="L14" s="5"/>
      <c r="M14" s="5"/>
    </row>
    <row r="15" spans="1:13">
      <c r="A15" s="35">
        <v>2006</v>
      </c>
      <c r="B15" s="5"/>
      <c r="C15" s="5"/>
      <c r="D15" s="5"/>
      <c r="E15" s="4"/>
      <c r="F15" s="4"/>
      <c r="G15" s="4"/>
      <c r="H15" s="5"/>
      <c r="I15" s="5"/>
      <c r="J15" s="5"/>
      <c r="K15" s="5"/>
      <c r="L15" s="5"/>
      <c r="M15" s="5"/>
    </row>
    <row r="16" spans="1:13">
      <c r="A16" s="35">
        <v>2007</v>
      </c>
      <c r="B16" s="5"/>
      <c r="C16" s="5"/>
      <c r="D16" s="5"/>
      <c r="E16" s="4"/>
      <c r="F16" s="4"/>
      <c r="G16" s="4"/>
      <c r="H16" s="5"/>
      <c r="I16" s="5"/>
      <c r="J16" s="5"/>
      <c r="K16" s="5"/>
      <c r="L16" s="5"/>
      <c r="M16" s="5"/>
    </row>
    <row r="17" spans="1:13">
      <c r="A17" s="35">
        <v>2008</v>
      </c>
      <c r="B17" s="5"/>
      <c r="C17" s="5"/>
      <c r="D17" s="5"/>
      <c r="E17" s="4"/>
      <c r="F17" s="4"/>
      <c r="G17" s="4"/>
      <c r="H17" s="5"/>
      <c r="I17" s="5"/>
      <c r="J17" s="5"/>
      <c r="K17" s="5"/>
      <c r="L17" s="5"/>
      <c r="M17" s="5"/>
    </row>
    <row r="18" spans="1:13">
      <c r="A18" s="35">
        <v>2009</v>
      </c>
      <c r="B18" s="5"/>
      <c r="C18" s="5"/>
      <c r="D18" s="5"/>
      <c r="E18" s="4"/>
      <c r="F18" s="4"/>
      <c r="G18" s="4"/>
      <c r="H18" s="5"/>
      <c r="I18" s="5"/>
      <c r="J18" s="5"/>
      <c r="K18" s="5"/>
      <c r="L18" s="5"/>
      <c r="M18" s="5"/>
    </row>
    <row r="19" spans="1:13">
      <c r="A19" s="35">
        <v>2010</v>
      </c>
      <c r="B19" s="5"/>
      <c r="C19" s="5"/>
      <c r="D19" s="5"/>
      <c r="E19" s="4"/>
      <c r="F19" s="4"/>
      <c r="G19" s="4"/>
      <c r="H19" s="5"/>
      <c r="I19" s="5"/>
      <c r="J19" s="5"/>
      <c r="K19" s="5"/>
      <c r="L19" s="5"/>
      <c r="M19" s="5"/>
    </row>
    <row r="20" spans="1:13">
      <c r="A20" s="35">
        <v>2011</v>
      </c>
      <c r="B20" s="5"/>
      <c r="C20" s="5"/>
      <c r="D20" s="5"/>
      <c r="E20" s="4"/>
      <c r="F20" s="4"/>
      <c r="G20" s="4"/>
      <c r="H20" s="5"/>
      <c r="I20" s="5"/>
      <c r="J20" s="5"/>
      <c r="K20" s="5"/>
      <c r="L20" s="5"/>
      <c r="M20" s="5"/>
    </row>
    <row r="21" spans="1:13">
      <c r="A21" s="35">
        <v>2012</v>
      </c>
      <c r="B21" s="5"/>
      <c r="C21" s="5"/>
      <c r="D21" s="5"/>
      <c r="E21" s="4"/>
      <c r="F21" s="4"/>
      <c r="G21" s="4"/>
      <c r="H21" s="5"/>
      <c r="I21" s="5"/>
      <c r="J21" s="5"/>
      <c r="K21" s="5"/>
      <c r="L21" s="5"/>
      <c r="M21" s="5"/>
    </row>
    <row r="22" spans="1:13">
      <c r="A22" s="35">
        <v>2013</v>
      </c>
      <c r="B22" s="5">
        <f>SUM(C22:D22)</f>
        <v>320</v>
      </c>
      <c r="C22" s="5">
        <v>169</v>
      </c>
      <c r="D22" s="5">
        <v>151</v>
      </c>
      <c r="E22" s="5"/>
      <c r="F22" s="43"/>
      <c r="G22" s="43"/>
      <c r="H22" s="5"/>
      <c r="I22" s="38"/>
      <c r="J22" s="38"/>
      <c r="K22" s="5"/>
      <c r="L22" s="38"/>
      <c r="M22" s="38"/>
    </row>
    <row r="24" spans="1:13">
      <c r="A24" s="59"/>
      <c r="B24" s="76"/>
      <c r="C24" s="76"/>
      <c r="D24" s="76"/>
      <c r="E24" s="59"/>
      <c r="F24" s="59"/>
      <c r="G24" s="59"/>
      <c r="H24" s="59"/>
      <c r="I24" s="59"/>
      <c r="J24" s="59"/>
      <c r="K24" s="59"/>
      <c r="L24" s="59"/>
      <c r="M24" s="59"/>
    </row>
    <row r="25" spans="1:13">
      <c r="I25" s="59"/>
    </row>
  </sheetData>
  <mergeCells count="8">
    <mergeCell ref="A6:A7"/>
    <mergeCell ref="B6:D6"/>
    <mergeCell ref="H6:J6"/>
    <mergeCell ref="K6:M6"/>
    <mergeCell ref="A1:J1"/>
    <mergeCell ref="A2:J2"/>
    <mergeCell ref="A4:J4"/>
    <mergeCell ref="E6:G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B9" sqref="B9:B22"/>
    </sheetView>
  </sheetViews>
  <sheetFormatPr baseColWidth="10" defaultRowHeight="15"/>
  <sheetData>
    <row r="1" spans="1:13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8"/>
      <c r="L1" s="8"/>
      <c r="M1" s="8"/>
    </row>
    <row r="2" spans="1:13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8"/>
      <c r="L2" s="8"/>
      <c r="M2" s="8"/>
    </row>
    <row r="3" spans="1:13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>
      <c r="A4" s="93" t="s">
        <v>47</v>
      </c>
      <c r="B4" s="93"/>
      <c r="C4" s="93"/>
      <c r="D4" s="93"/>
      <c r="E4" s="93"/>
      <c r="F4" s="93"/>
      <c r="G4" s="93"/>
      <c r="H4" s="93"/>
      <c r="I4" s="93"/>
      <c r="J4" s="93"/>
      <c r="K4" s="8"/>
      <c r="L4" s="8"/>
      <c r="M4" s="8"/>
    </row>
    <row r="6" spans="1:13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3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3">
      <c r="A8" s="39">
        <v>1999</v>
      </c>
      <c r="B8" s="5"/>
      <c r="C8" s="5"/>
      <c r="D8" s="5"/>
      <c r="E8" s="4"/>
      <c r="F8" s="4"/>
      <c r="G8" s="4"/>
      <c r="H8" s="5">
        <f t="shared" ref="H8:H21" si="0">SUM(I8:J8)</f>
        <v>0</v>
      </c>
      <c r="I8" s="5"/>
      <c r="J8" s="5"/>
      <c r="K8" s="5">
        <f t="shared" ref="K8:K21" si="1">SUM(L8:M8)</f>
        <v>0</v>
      </c>
      <c r="L8" s="5"/>
      <c r="M8" s="5"/>
    </row>
    <row r="9" spans="1:13">
      <c r="A9" s="39">
        <v>2000</v>
      </c>
      <c r="B9" s="5">
        <f t="shared" ref="B9:B22" si="2">SUM(C9:D9)</f>
        <v>6</v>
      </c>
      <c r="C9" s="5">
        <v>5</v>
      </c>
      <c r="D9" s="5">
        <v>1</v>
      </c>
      <c r="E9" s="4"/>
      <c r="F9" s="4"/>
      <c r="G9" s="4"/>
      <c r="H9" s="5">
        <f t="shared" si="0"/>
        <v>0</v>
      </c>
      <c r="I9" s="5"/>
      <c r="J9" s="5"/>
      <c r="K9" s="5">
        <f t="shared" si="1"/>
        <v>6</v>
      </c>
      <c r="L9" s="5">
        <v>5</v>
      </c>
      <c r="M9" s="5">
        <v>1</v>
      </c>
    </row>
    <row r="10" spans="1:13">
      <c r="A10" s="39">
        <v>2001</v>
      </c>
      <c r="B10" s="5">
        <f t="shared" si="2"/>
        <v>27</v>
      </c>
      <c r="C10" s="5">
        <v>20</v>
      </c>
      <c r="D10" s="5">
        <v>7</v>
      </c>
      <c r="E10" s="4"/>
      <c r="F10" s="4"/>
      <c r="G10" s="4"/>
      <c r="H10" s="5">
        <f t="shared" si="0"/>
        <v>0</v>
      </c>
      <c r="I10" s="5"/>
      <c r="J10" s="5"/>
      <c r="K10" s="5">
        <f t="shared" si="1"/>
        <v>27</v>
      </c>
      <c r="L10" s="5">
        <v>20</v>
      </c>
      <c r="M10" s="5">
        <v>7</v>
      </c>
    </row>
    <row r="11" spans="1:13">
      <c r="A11" s="39">
        <v>2002</v>
      </c>
      <c r="B11" s="5">
        <f t="shared" si="2"/>
        <v>54</v>
      </c>
      <c r="C11" s="5">
        <v>32</v>
      </c>
      <c r="D11" s="5">
        <v>22</v>
      </c>
      <c r="E11" s="4"/>
      <c r="F11" s="4"/>
      <c r="G11" s="4"/>
      <c r="H11" s="5">
        <f t="shared" si="0"/>
        <v>5</v>
      </c>
      <c r="I11" s="5">
        <v>2</v>
      </c>
      <c r="J11" s="5">
        <v>3</v>
      </c>
      <c r="K11" s="5">
        <f t="shared" si="1"/>
        <v>49</v>
      </c>
      <c r="L11" s="5">
        <v>30</v>
      </c>
      <c r="M11" s="5">
        <v>19</v>
      </c>
    </row>
    <row r="12" spans="1:13">
      <c r="A12" s="39">
        <v>2003</v>
      </c>
      <c r="B12" s="5">
        <f t="shared" si="2"/>
        <v>69</v>
      </c>
      <c r="C12" s="5">
        <v>49</v>
      </c>
      <c r="D12" s="5">
        <v>20</v>
      </c>
      <c r="E12" s="4"/>
      <c r="F12" s="4"/>
      <c r="G12" s="4"/>
      <c r="H12" s="5">
        <f t="shared" si="0"/>
        <v>6</v>
      </c>
      <c r="I12" s="5">
        <v>3</v>
      </c>
      <c r="J12" s="5">
        <v>3</v>
      </c>
      <c r="K12" s="5">
        <f t="shared" si="1"/>
        <v>63</v>
      </c>
      <c r="L12" s="5">
        <v>46</v>
      </c>
      <c r="M12" s="5">
        <v>17</v>
      </c>
    </row>
    <row r="13" spans="1:13">
      <c r="A13" s="39">
        <v>2004</v>
      </c>
      <c r="B13" s="5">
        <f t="shared" si="2"/>
        <v>87</v>
      </c>
      <c r="C13" s="5">
        <v>62</v>
      </c>
      <c r="D13" s="5">
        <v>25</v>
      </c>
      <c r="E13" s="4"/>
      <c r="F13" s="4"/>
      <c r="G13" s="4"/>
      <c r="H13" s="5">
        <f t="shared" si="0"/>
        <v>4</v>
      </c>
      <c r="I13" s="5">
        <v>4</v>
      </c>
      <c r="J13" s="5">
        <v>0</v>
      </c>
      <c r="K13" s="5">
        <f t="shared" si="1"/>
        <v>83</v>
      </c>
      <c r="L13" s="5">
        <v>58</v>
      </c>
      <c r="M13" s="5">
        <v>25</v>
      </c>
    </row>
    <row r="14" spans="1:13">
      <c r="A14" s="39">
        <v>2005</v>
      </c>
      <c r="B14" s="5">
        <f t="shared" si="2"/>
        <v>89</v>
      </c>
      <c r="C14" s="5">
        <v>57</v>
      </c>
      <c r="D14" s="5">
        <v>32</v>
      </c>
      <c r="E14" s="4"/>
      <c r="F14" s="4"/>
      <c r="G14" s="4"/>
      <c r="H14" s="5">
        <f t="shared" si="0"/>
        <v>7</v>
      </c>
      <c r="I14" s="5">
        <v>6</v>
      </c>
      <c r="J14" s="5">
        <v>1</v>
      </c>
      <c r="K14" s="5">
        <f t="shared" si="1"/>
        <v>82</v>
      </c>
      <c r="L14" s="5">
        <v>51</v>
      </c>
      <c r="M14" s="5">
        <v>31</v>
      </c>
    </row>
    <row r="15" spans="1:13">
      <c r="A15" s="39">
        <v>2006</v>
      </c>
      <c r="B15" s="5">
        <f t="shared" si="2"/>
        <v>116</v>
      </c>
      <c r="C15" s="5">
        <v>76</v>
      </c>
      <c r="D15" s="5">
        <v>40</v>
      </c>
      <c r="E15" s="4"/>
      <c r="F15" s="4"/>
      <c r="G15" s="4"/>
      <c r="H15" s="5">
        <f t="shared" si="0"/>
        <v>74</v>
      </c>
      <c r="I15" s="5">
        <v>51</v>
      </c>
      <c r="J15" s="5">
        <v>23</v>
      </c>
      <c r="K15" s="5">
        <f t="shared" si="1"/>
        <v>42</v>
      </c>
      <c r="L15" s="5">
        <v>25</v>
      </c>
      <c r="M15" s="5">
        <v>17</v>
      </c>
    </row>
    <row r="16" spans="1:13">
      <c r="A16" s="39">
        <v>2007</v>
      </c>
      <c r="B16" s="5">
        <f t="shared" si="2"/>
        <v>164</v>
      </c>
      <c r="C16" s="5">
        <v>113</v>
      </c>
      <c r="D16" s="5">
        <v>51</v>
      </c>
      <c r="E16" s="4"/>
      <c r="F16" s="4"/>
      <c r="G16" s="4"/>
      <c r="H16" s="5">
        <f t="shared" si="0"/>
        <v>22</v>
      </c>
      <c r="I16" s="5">
        <v>14</v>
      </c>
      <c r="J16" s="5">
        <v>8</v>
      </c>
      <c r="K16" s="5">
        <f t="shared" si="1"/>
        <v>142</v>
      </c>
      <c r="L16" s="5">
        <v>99</v>
      </c>
      <c r="M16" s="5">
        <v>43</v>
      </c>
    </row>
    <row r="17" spans="1:13">
      <c r="A17" s="39">
        <v>2008</v>
      </c>
      <c r="B17" s="5">
        <f t="shared" si="2"/>
        <v>142</v>
      </c>
      <c r="C17" s="5">
        <v>86</v>
      </c>
      <c r="D17" s="5">
        <v>56</v>
      </c>
      <c r="E17" s="4"/>
      <c r="F17" s="4"/>
      <c r="G17" s="4"/>
      <c r="H17" s="5">
        <f t="shared" si="0"/>
        <v>82</v>
      </c>
      <c r="I17" s="5">
        <v>45</v>
      </c>
      <c r="J17" s="5">
        <v>37</v>
      </c>
      <c r="K17" s="5">
        <f t="shared" si="1"/>
        <v>60</v>
      </c>
      <c r="L17" s="5">
        <v>41</v>
      </c>
      <c r="M17" s="5">
        <v>19</v>
      </c>
    </row>
    <row r="18" spans="1:13">
      <c r="A18" s="39">
        <v>2009</v>
      </c>
      <c r="B18" s="5">
        <f t="shared" si="2"/>
        <v>189</v>
      </c>
      <c r="C18" s="5">
        <v>137</v>
      </c>
      <c r="D18" s="5">
        <v>52</v>
      </c>
      <c r="E18" s="4"/>
      <c r="F18" s="4"/>
      <c r="G18" s="4"/>
      <c r="H18" s="5">
        <f t="shared" si="0"/>
        <v>125</v>
      </c>
      <c r="I18" s="5">
        <v>91</v>
      </c>
      <c r="J18" s="5">
        <v>34</v>
      </c>
      <c r="K18" s="5">
        <f t="shared" si="1"/>
        <v>64</v>
      </c>
      <c r="L18" s="5">
        <v>46</v>
      </c>
      <c r="M18" s="5">
        <v>18</v>
      </c>
    </row>
    <row r="19" spans="1:13">
      <c r="A19" s="39">
        <v>2010</v>
      </c>
      <c r="B19" s="5">
        <f t="shared" si="2"/>
        <v>136</v>
      </c>
      <c r="C19" s="5">
        <v>95</v>
      </c>
      <c r="D19" s="5">
        <v>41</v>
      </c>
      <c r="E19" s="4"/>
      <c r="F19" s="4"/>
      <c r="G19" s="4"/>
      <c r="H19" s="5">
        <f t="shared" si="0"/>
        <v>99</v>
      </c>
      <c r="I19" s="5">
        <v>67</v>
      </c>
      <c r="J19" s="5">
        <v>32</v>
      </c>
      <c r="K19" s="5">
        <f t="shared" si="1"/>
        <v>37</v>
      </c>
      <c r="L19" s="5">
        <v>28</v>
      </c>
      <c r="M19" s="5">
        <v>9</v>
      </c>
    </row>
    <row r="20" spans="1:13">
      <c r="A20" s="39">
        <v>2011</v>
      </c>
      <c r="B20" s="5">
        <f t="shared" si="2"/>
        <v>108</v>
      </c>
      <c r="C20" s="5">
        <v>76</v>
      </c>
      <c r="D20" s="5">
        <v>32</v>
      </c>
      <c r="E20" s="4"/>
      <c r="F20" s="4"/>
      <c r="G20" s="4"/>
      <c r="H20" s="5">
        <f t="shared" si="0"/>
        <v>53</v>
      </c>
      <c r="I20" s="5">
        <v>41</v>
      </c>
      <c r="J20" s="5">
        <v>12</v>
      </c>
      <c r="K20" s="5">
        <f t="shared" si="1"/>
        <v>55</v>
      </c>
      <c r="L20" s="5">
        <v>35</v>
      </c>
      <c r="M20" s="5">
        <v>20</v>
      </c>
    </row>
    <row r="21" spans="1:13">
      <c r="A21" s="39">
        <v>2012</v>
      </c>
      <c r="B21" s="5">
        <f t="shared" si="2"/>
        <v>172</v>
      </c>
      <c r="C21" s="5">
        <v>110</v>
      </c>
      <c r="D21" s="5">
        <v>62</v>
      </c>
      <c r="E21" s="4"/>
      <c r="F21" s="4"/>
      <c r="G21" s="4"/>
      <c r="H21" s="5">
        <f t="shared" si="0"/>
        <v>77</v>
      </c>
      <c r="I21" s="5">
        <v>47</v>
      </c>
      <c r="J21" s="5">
        <v>30</v>
      </c>
      <c r="K21" s="5">
        <f t="shared" si="1"/>
        <v>95</v>
      </c>
      <c r="L21" s="5">
        <v>63</v>
      </c>
      <c r="M21" s="5">
        <v>32</v>
      </c>
    </row>
    <row r="22" spans="1:13">
      <c r="A22" s="39">
        <v>2013</v>
      </c>
      <c r="B22" s="5">
        <f t="shared" si="2"/>
        <v>420</v>
      </c>
      <c r="C22" s="5">
        <v>209</v>
      </c>
      <c r="D22" s="5">
        <v>211</v>
      </c>
      <c r="E22" s="5"/>
      <c r="F22" s="43"/>
      <c r="G22" s="43"/>
      <c r="H22" s="5">
        <f>SUM(I22:J22)</f>
        <v>84</v>
      </c>
      <c r="I22" s="38">
        <v>52</v>
      </c>
      <c r="J22" s="38">
        <v>32</v>
      </c>
      <c r="K22" s="5">
        <f>SUM(L22:M22)</f>
        <v>336</v>
      </c>
      <c r="L22" s="38">
        <v>157</v>
      </c>
      <c r="M22" s="38">
        <v>179</v>
      </c>
    </row>
  </sheetData>
  <mergeCells count="8">
    <mergeCell ref="K6:M6"/>
    <mergeCell ref="A1:J1"/>
    <mergeCell ref="A2:J2"/>
    <mergeCell ref="A4:J4"/>
    <mergeCell ref="A6:A7"/>
    <mergeCell ref="B6:D6"/>
    <mergeCell ref="E6:G6"/>
    <mergeCell ref="H6:J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M24"/>
  <sheetViews>
    <sheetView workbookViewId="0">
      <selection activeCell="B22" sqref="B22"/>
    </sheetView>
  </sheetViews>
  <sheetFormatPr baseColWidth="10" defaultRowHeight="15"/>
  <sheetData>
    <row r="2" spans="1:13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8"/>
      <c r="L2" s="8"/>
      <c r="M2" s="8"/>
    </row>
    <row r="3" spans="1:13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>
      <c r="A4" s="93" t="s">
        <v>50</v>
      </c>
      <c r="B4" s="93"/>
      <c r="C4" s="93"/>
      <c r="D4" s="93"/>
      <c r="E4" s="93"/>
      <c r="F4" s="93"/>
      <c r="G4" s="93"/>
      <c r="H4" s="93"/>
      <c r="I4" s="93"/>
      <c r="J4" s="93"/>
      <c r="K4" s="8"/>
      <c r="L4" s="8"/>
      <c r="M4" s="8"/>
    </row>
    <row r="6" spans="1:13" ht="29.25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3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3">
      <c r="A8" s="44">
        <v>1999</v>
      </c>
      <c r="B8" s="5">
        <f>SUM(C8:D8)</f>
        <v>0</v>
      </c>
      <c r="C8" s="5"/>
      <c r="D8" s="5"/>
      <c r="E8" s="4"/>
      <c r="F8" s="4"/>
      <c r="G8" s="4"/>
      <c r="H8" s="5">
        <f t="shared" ref="H8:H21" si="0">SUM(I8:J8)</f>
        <v>0</v>
      </c>
      <c r="I8" s="5"/>
      <c r="J8" s="5"/>
      <c r="K8" s="5">
        <f t="shared" ref="K8:K21" si="1">SUM(L8:M8)</f>
        <v>0</v>
      </c>
      <c r="L8" s="5"/>
      <c r="M8" s="5"/>
    </row>
    <row r="9" spans="1:13">
      <c r="A9" s="44">
        <v>2000</v>
      </c>
      <c r="B9" s="5">
        <f t="shared" ref="B9:B22" si="2">SUM(C9:D9)</f>
        <v>0</v>
      </c>
      <c r="C9" s="5"/>
      <c r="D9" s="5"/>
      <c r="E9" s="4"/>
      <c r="F9" s="4"/>
      <c r="G9" s="4"/>
      <c r="H9" s="5">
        <f t="shared" si="0"/>
        <v>0</v>
      </c>
      <c r="I9" s="5"/>
      <c r="J9" s="5"/>
      <c r="K9" s="5">
        <f t="shared" si="1"/>
        <v>0</v>
      </c>
      <c r="L9" s="5"/>
      <c r="M9" s="5"/>
    </row>
    <row r="10" spans="1:13">
      <c r="A10" s="44">
        <v>2001</v>
      </c>
      <c r="B10" s="5">
        <f t="shared" si="2"/>
        <v>0</v>
      </c>
      <c r="C10" s="5"/>
      <c r="D10" s="5"/>
      <c r="E10" s="4"/>
      <c r="F10" s="4"/>
      <c r="G10" s="4"/>
      <c r="H10" s="5">
        <f t="shared" si="0"/>
        <v>0</v>
      </c>
      <c r="I10" s="5"/>
      <c r="J10" s="5"/>
      <c r="K10" s="5">
        <f t="shared" si="1"/>
        <v>0</v>
      </c>
      <c r="L10" s="5"/>
      <c r="M10" s="5"/>
    </row>
    <row r="11" spans="1:13">
      <c r="A11" s="44">
        <v>2002</v>
      </c>
      <c r="B11" s="5">
        <f t="shared" si="2"/>
        <v>0</v>
      </c>
      <c r="C11" s="5"/>
      <c r="D11" s="5"/>
      <c r="E11" s="4"/>
      <c r="F11" s="4"/>
      <c r="G11" s="4"/>
      <c r="H11" s="5">
        <f t="shared" si="0"/>
        <v>0</v>
      </c>
      <c r="I11" s="5"/>
      <c r="J11" s="5"/>
      <c r="K11" s="5">
        <f t="shared" si="1"/>
        <v>0</v>
      </c>
      <c r="L11" s="5"/>
      <c r="M11" s="5"/>
    </row>
    <row r="12" spans="1:13">
      <c r="A12" s="44">
        <v>2003</v>
      </c>
      <c r="B12" s="5">
        <f t="shared" si="2"/>
        <v>0</v>
      </c>
      <c r="C12" s="5"/>
      <c r="D12" s="5"/>
      <c r="E12" s="4"/>
      <c r="F12" s="4"/>
      <c r="G12" s="4"/>
      <c r="H12" s="5">
        <f t="shared" si="0"/>
        <v>0</v>
      </c>
      <c r="I12" s="5"/>
      <c r="J12" s="5"/>
      <c r="K12" s="5">
        <f t="shared" si="1"/>
        <v>0</v>
      </c>
      <c r="L12" s="5"/>
      <c r="M12" s="5"/>
    </row>
    <row r="13" spans="1:13">
      <c r="A13" s="44">
        <v>2004</v>
      </c>
      <c r="B13" s="5">
        <f t="shared" si="2"/>
        <v>0</v>
      </c>
      <c r="C13" s="5"/>
      <c r="D13" s="5"/>
      <c r="E13" s="4"/>
      <c r="F13" s="4"/>
      <c r="G13" s="4"/>
      <c r="H13" s="5">
        <f t="shared" si="0"/>
        <v>0</v>
      </c>
      <c r="I13" s="5"/>
      <c r="J13" s="5"/>
      <c r="K13" s="5">
        <f t="shared" si="1"/>
        <v>0</v>
      </c>
      <c r="L13" s="5"/>
      <c r="M13" s="5"/>
    </row>
    <row r="14" spans="1:13">
      <c r="A14" s="44">
        <v>2005</v>
      </c>
      <c r="B14" s="5">
        <f t="shared" si="2"/>
        <v>0</v>
      </c>
      <c r="C14" s="5"/>
      <c r="D14" s="5"/>
      <c r="E14" s="4"/>
      <c r="F14" s="4"/>
      <c r="G14" s="4"/>
      <c r="H14" s="5">
        <f t="shared" si="0"/>
        <v>0</v>
      </c>
      <c r="I14" s="5"/>
      <c r="J14" s="5"/>
      <c r="K14" s="5">
        <f t="shared" si="1"/>
        <v>0</v>
      </c>
      <c r="L14" s="5"/>
      <c r="M14" s="5"/>
    </row>
    <row r="15" spans="1:13">
      <c r="A15" s="44">
        <v>2006</v>
      </c>
      <c r="B15" s="5">
        <f t="shared" si="2"/>
        <v>0</v>
      </c>
      <c r="C15" s="5"/>
      <c r="D15" s="5"/>
      <c r="E15" s="4"/>
      <c r="F15" s="4"/>
      <c r="G15" s="4"/>
      <c r="H15" s="5">
        <f t="shared" si="0"/>
        <v>0</v>
      </c>
      <c r="I15" s="5"/>
      <c r="J15" s="5"/>
      <c r="K15" s="5">
        <f t="shared" si="1"/>
        <v>0</v>
      </c>
      <c r="L15" s="5"/>
      <c r="M15" s="5"/>
    </row>
    <row r="16" spans="1:13">
      <c r="A16" s="44">
        <v>2007</v>
      </c>
      <c r="B16" s="5">
        <f t="shared" si="2"/>
        <v>0</v>
      </c>
      <c r="C16" s="5"/>
      <c r="D16" s="5"/>
      <c r="E16" s="4"/>
      <c r="F16" s="4"/>
      <c r="G16" s="4"/>
      <c r="H16" s="5">
        <f t="shared" si="0"/>
        <v>0</v>
      </c>
      <c r="I16" s="5"/>
      <c r="J16" s="5"/>
      <c r="K16" s="5">
        <f t="shared" si="1"/>
        <v>0</v>
      </c>
      <c r="L16" s="5"/>
      <c r="M16" s="5"/>
    </row>
    <row r="17" spans="1:13">
      <c r="A17" s="44">
        <v>2008</v>
      </c>
      <c r="B17" s="5">
        <f t="shared" si="2"/>
        <v>0</v>
      </c>
      <c r="C17" s="5"/>
      <c r="D17" s="5"/>
      <c r="E17" s="4"/>
      <c r="F17" s="4"/>
      <c r="G17" s="4"/>
      <c r="H17" s="5">
        <f t="shared" si="0"/>
        <v>0</v>
      </c>
      <c r="I17" s="5"/>
      <c r="J17" s="5"/>
      <c r="K17" s="5">
        <f t="shared" si="1"/>
        <v>0</v>
      </c>
      <c r="L17" s="5"/>
      <c r="M17" s="5"/>
    </row>
    <row r="18" spans="1:13">
      <c r="A18" s="44">
        <v>2009</v>
      </c>
      <c r="B18" s="5">
        <f t="shared" si="2"/>
        <v>0</v>
      </c>
      <c r="C18" s="5"/>
      <c r="D18" s="5"/>
      <c r="E18" s="4"/>
      <c r="F18" s="4"/>
      <c r="G18" s="4"/>
      <c r="H18" s="5">
        <f t="shared" si="0"/>
        <v>0</v>
      </c>
      <c r="I18" s="5"/>
      <c r="J18" s="5"/>
      <c r="K18" s="5">
        <f t="shared" si="1"/>
        <v>0</v>
      </c>
      <c r="L18" s="5"/>
      <c r="M18" s="5"/>
    </row>
    <row r="19" spans="1:13">
      <c r="A19" s="44">
        <v>2010</v>
      </c>
      <c r="B19" s="5">
        <f t="shared" si="2"/>
        <v>0</v>
      </c>
      <c r="C19" s="5"/>
      <c r="D19" s="5"/>
      <c r="E19" s="4"/>
      <c r="F19" s="4"/>
      <c r="G19" s="4"/>
      <c r="H19" s="5">
        <f t="shared" si="0"/>
        <v>0</v>
      </c>
      <c r="I19" s="5"/>
      <c r="J19" s="5"/>
      <c r="K19" s="5">
        <f t="shared" si="1"/>
        <v>0</v>
      </c>
      <c r="L19" s="5"/>
      <c r="M19" s="5"/>
    </row>
    <row r="20" spans="1:13">
      <c r="A20" s="44">
        <v>2011</v>
      </c>
      <c r="B20" s="5">
        <f t="shared" si="2"/>
        <v>0</v>
      </c>
      <c r="C20" s="5"/>
      <c r="D20" s="5"/>
      <c r="E20" s="4"/>
      <c r="F20" s="4"/>
      <c r="G20" s="4"/>
      <c r="H20" s="5">
        <f t="shared" si="0"/>
        <v>0</v>
      </c>
      <c r="I20" s="5"/>
      <c r="J20" s="5"/>
      <c r="K20" s="5">
        <f t="shared" si="1"/>
        <v>0</v>
      </c>
      <c r="L20" s="5"/>
      <c r="M20" s="5"/>
    </row>
    <row r="21" spans="1:13">
      <c r="A21" s="44">
        <v>2012</v>
      </c>
      <c r="B21" s="5">
        <f t="shared" si="2"/>
        <v>0</v>
      </c>
      <c r="C21" s="5"/>
      <c r="D21" s="5"/>
      <c r="E21" s="4"/>
      <c r="F21" s="4"/>
      <c r="G21" s="4"/>
      <c r="H21" s="5">
        <f t="shared" si="0"/>
        <v>0</v>
      </c>
      <c r="I21" s="5"/>
      <c r="J21" s="5"/>
      <c r="K21" s="5">
        <f t="shared" si="1"/>
        <v>0</v>
      </c>
      <c r="L21" s="5"/>
      <c r="M21" s="5"/>
    </row>
    <row r="22" spans="1:13">
      <c r="A22" s="44">
        <v>2013</v>
      </c>
      <c r="B22" s="5">
        <f t="shared" si="2"/>
        <v>2551</v>
      </c>
      <c r="C22" s="5">
        <v>1335</v>
      </c>
      <c r="D22" s="5">
        <v>1216</v>
      </c>
      <c r="E22" s="5">
        <f>SUM(F22:G22)</f>
        <v>2012</v>
      </c>
      <c r="F22" s="43">
        <v>1047</v>
      </c>
      <c r="G22" s="43">
        <v>965</v>
      </c>
      <c r="H22" s="5">
        <f>SUM(I22:J22)</f>
        <v>539</v>
      </c>
      <c r="I22" s="38">
        <v>288</v>
      </c>
      <c r="J22" s="38">
        <v>251</v>
      </c>
      <c r="K22" s="5">
        <f>SUM(L22:M22)</f>
        <v>0</v>
      </c>
      <c r="L22" s="38"/>
      <c r="M22" s="38"/>
    </row>
    <row r="24" spans="1:13">
      <c r="A24" s="59" t="s">
        <v>51</v>
      </c>
    </row>
  </sheetData>
  <mergeCells count="7">
    <mergeCell ref="K6:M6"/>
    <mergeCell ref="A2:J2"/>
    <mergeCell ref="A4:J4"/>
    <mergeCell ref="A6:A7"/>
    <mergeCell ref="B6:D6"/>
    <mergeCell ref="E6:G6"/>
    <mergeCell ref="H6:J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N37"/>
  <sheetViews>
    <sheetView workbookViewId="0">
      <selection activeCell="A24" sqref="A24"/>
    </sheetView>
  </sheetViews>
  <sheetFormatPr baseColWidth="10" defaultRowHeight="15"/>
  <sheetData>
    <row r="2" spans="1:14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8"/>
      <c r="L2" s="8"/>
      <c r="M2" s="8"/>
    </row>
    <row r="3" spans="1:14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4" ht="15.75">
      <c r="A4" s="93" t="s">
        <v>49</v>
      </c>
      <c r="B4" s="93"/>
      <c r="C4" s="93"/>
      <c r="D4" s="93"/>
      <c r="E4" s="93"/>
      <c r="F4" s="93"/>
      <c r="G4" s="93"/>
      <c r="H4" s="93"/>
      <c r="I4" s="93"/>
      <c r="J4" s="93"/>
      <c r="K4" s="8"/>
      <c r="L4" s="8"/>
      <c r="M4" s="8"/>
    </row>
    <row r="6" spans="1:14" ht="29.25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4">
      <c r="A7" s="94"/>
      <c r="B7" s="7" t="s">
        <v>9</v>
      </c>
      <c r="C7" s="7" t="s">
        <v>10</v>
      </c>
      <c r="D7" s="7" t="s">
        <v>11</v>
      </c>
      <c r="E7" s="7" t="s">
        <v>9</v>
      </c>
      <c r="F7" s="7" t="s">
        <v>10</v>
      </c>
      <c r="G7" s="7" t="s">
        <v>11</v>
      </c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4">
      <c r="A8" s="44">
        <v>1999</v>
      </c>
      <c r="B8" s="38">
        <f t="shared" ref="B8:B22" si="0">SUM(C8:D8)</f>
        <v>444</v>
      </c>
      <c r="C8" s="50">
        <v>202</v>
      </c>
      <c r="D8" s="49">
        <v>242</v>
      </c>
      <c r="E8" s="60">
        <v>34</v>
      </c>
      <c r="F8" s="4"/>
      <c r="G8" s="4"/>
      <c r="H8" s="5">
        <f t="shared" ref="H8:H22" si="1">SUM(I8:J8)</f>
        <v>347</v>
      </c>
      <c r="I8" s="55">
        <v>178</v>
      </c>
      <c r="J8" s="56">
        <v>169</v>
      </c>
      <c r="K8" s="5">
        <f t="shared" ref="K8:K22" si="2">SUM(L8:M8)</f>
        <v>63</v>
      </c>
      <c r="L8" s="49">
        <v>8</v>
      </c>
      <c r="M8" s="49">
        <v>55</v>
      </c>
      <c r="N8" s="54"/>
    </row>
    <row r="9" spans="1:14">
      <c r="A9" s="44">
        <v>2000</v>
      </c>
      <c r="B9" s="38">
        <f t="shared" si="0"/>
        <v>428</v>
      </c>
      <c r="C9" s="48">
        <v>213</v>
      </c>
      <c r="D9" s="49">
        <v>215</v>
      </c>
      <c r="E9" s="60">
        <v>90</v>
      </c>
      <c r="F9" s="4"/>
      <c r="G9" s="4"/>
      <c r="H9" s="53">
        <f t="shared" si="1"/>
        <v>335</v>
      </c>
      <c r="I9" s="57">
        <v>182</v>
      </c>
      <c r="J9" s="56">
        <v>153</v>
      </c>
      <c r="K9" s="47">
        <f t="shared" si="2"/>
        <v>33</v>
      </c>
      <c r="L9" s="49">
        <v>2</v>
      </c>
      <c r="M9" s="49">
        <v>31</v>
      </c>
      <c r="N9" s="54"/>
    </row>
    <row r="10" spans="1:14">
      <c r="A10" s="44">
        <v>2001</v>
      </c>
      <c r="B10" s="38">
        <f t="shared" si="0"/>
        <v>488</v>
      </c>
      <c r="C10" s="48">
        <v>237</v>
      </c>
      <c r="D10" s="49">
        <v>251</v>
      </c>
      <c r="E10" s="60">
        <v>59</v>
      </c>
      <c r="F10" s="4"/>
      <c r="G10" s="4"/>
      <c r="H10" s="53">
        <f t="shared" si="1"/>
        <v>372</v>
      </c>
      <c r="I10" s="57">
        <v>193</v>
      </c>
      <c r="J10" s="58">
        <v>179</v>
      </c>
      <c r="K10" s="47">
        <f t="shared" si="2"/>
        <v>57</v>
      </c>
      <c r="L10" s="49">
        <v>28</v>
      </c>
      <c r="M10" s="49">
        <v>29</v>
      </c>
      <c r="N10" s="54"/>
    </row>
    <row r="11" spans="1:14">
      <c r="A11" s="44">
        <v>2002</v>
      </c>
      <c r="B11" s="38">
        <f t="shared" si="0"/>
        <v>413</v>
      </c>
      <c r="C11" s="48">
        <v>184</v>
      </c>
      <c r="D11" s="49">
        <v>229</v>
      </c>
      <c r="E11" s="60">
        <v>60</v>
      </c>
      <c r="F11" s="4"/>
      <c r="G11" s="4"/>
      <c r="H11" s="53">
        <f t="shared" si="1"/>
        <v>307</v>
      </c>
      <c r="I11" s="58">
        <v>149</v>
      </c>
      <c r="J11" s="58">
        <v>158</v>
      </c>
      <c r="K11" s="47">
        <f t="shared" si="2"/>
        <v>46</v>
      </c>
      <c r="L11" s="49">
        <v>13</v>
      </c>
      <c r="M11" s="49">
        <v>33</v>
      </c>
    </row>
    <row r="12" spans="1:14">
      <c r="A12" s="44">
        <v>2003</v>
      </c>
      <c r="B12" s="38">
        <f t="shared" si="0"/>
        <v>344</v>
      </c>
      <c r="C12" s="48">
        <v>135</v>
      </c>
      <c r="D12" s="49">
        <v>209</v>
      </c>
      <c r="E12" s="60">
        <v>37</v>
      </c>
      <c r="F12" s="4"/>
      <c r="G12" s="4"/>
      <c r="H12" s="53">
        <f t="shared" si="1"/>
        <v>277</v>
      </c>
      <c r="I12" s="58">
        <v>120</v>
      </c>
      <c r="J12" s="58">
        <v>157</v>
      </c>
      <c r="K12" s="47">
        <f t="shared" si="2"/>
        <v>30</v>
      </c>
      <c r="L12" s="49">
        <v>4</v>
      </c>
      <c r="M12" s="49">
        <v>26</v>
      </c>
    </row>
    <row r="13" spans="1:14">
      <c r="A13" s="44">
        <v>2004</v>
      </c>
      <c r="B13" s="38">
        <f t="shared" si="0"/>
        <v>389</v>
      </c>
      <c r="C13" s="48">
        <v>184</v>
      </c>
      <c r="D13" s="49">
        <v>205</v>
      </c>
      <c r="E13" s="60">
        <v>19</v>
      </c>
      <c r="F13" s="4"/>
      <c r="G13" s="4"/>
      <c r="H13" s="53">
        <f t="shared" si="1"/>
        <v>366</v>
      </c>
      <c r="I13" s="58">
        <v>176</v>
      </c>
      <c r="J13" s="58">
        <v>190</v>
      </c>
      <c r="K13" s="47">
        <f t="shared" si="2"/>
        <v>4</v>
      </c>
      <c r="L13" s="49">
        <v>2</v>
      </c>
      <c r="M13" s="49">
        <v>2</v>
      </c>
    </row>
    <row r="14" spans="1:14">
      <c r="A14" s="44">
        <v>2005</v>
      </c>
      <c r="B14" s="38">
        <f t="shared" si="0"/>
        <v>850</v>
      </c>
      <c r="C14" s="48">
        <v>343</v>
      </c>
      <c r="D14" s="49">
        <v>507</v>
      </c>
      <c r="E14" s="60">
        <v>0</v>
      </c>
      <c r="F14" s="4"/>
      <c r="G14" s="4"/>
      <c r="H14" s="53">
        <f t="shared" si="1"/>
        <v>850</v>
      </c>
      <c r="I14" s="58">
        <v>343</v>
      </c>
      <c r="J14" s="58">
        <v>507</v>
      </c>
      <c r="K14" s="47">
        <f t="shared" si="2"/>
        <v>0</v>
      </c>
      <c r="L14" s="49">
        <v>0</v>
      </c>
      <c r="M14" s="49">
        <v>0</v>
      </c>
    </row>
    <row r="15" spans="1:14">
      <c r="A15" s="44">
        <v>2006</v>
      </c>
      <c r="B15" s="38">
        <f t="shared" si="0"/>
        <v>489</v>
      </c>
      <c r="C15" s="48">
        <v>178</v>
      </c>
      <c r="D15" s="49">
        <v>311</v>
      </c>
      <c r="E15" s="60">
        <v>1</v>
      </c>
      <c r="F15" s="4"/>
      <c r="G15" s="4"/>
      <c r="H15" s="53">
        <f t="shared" si="1"/>
        <v>483</v>
      </c>
      <c r="I15" s="58">
        <v>177</v>
      </c>
      <c r="J15" s="58">
        <v>306</v>
      </c>
      <c r="K15" s="47">
        <f t="shared" si="2"/>
        <v>5</v>
      </c>
      <c r="L15" s="49">
        <v>1</v>
      </c>
      <c r="M15" s="49">
        <v>4</v>
      </c>
    </row>
    <row r="16" spans="1:14">
      <c r="A16" s="44">
        <v>2007</v>
      </c>
      <c r="B16" s="38">
        <f t="shared" si="0"/>
        <v>483</v>
      </c>
      <c r="C16" s="48">
        <v>202</v>
      </c>
      <c r="D16" s="49">
        <v>281</v>
      </c>
      <c r="E16" s="60">
        <v>10</v>
      </c>
      <c r="F16" s="4"/>
      <c r="G16" s="4"/>
      <c r="H16" s="53">
        <f t="shared" si="1"/>
        <v>459</v>
      </c>
      <c r="I16" s="58">
        <v>199</v>
      </c>
      <c r="J16" s="58">
        <v>260</v>
      </c>
      <c r="K16" s="47">
        <f t="shared" si="2"/>
        <v>14</v>
      </c>
      <c r="L16" s="49">
        <v>1</v>
      </c>
      <c r="M16" s="49">
        <v>13</v>
      </c>
    </row>
    <row r="17" spans="1:13">
      <c r="A17" s="44">
        <v>2008</v>
      </c>
      <c r="B17" s="38">
        <f t="shared" si="0"/>
        <v>646</v>
      </c>
      <c r="C17" s="48">
        <v>253</v>
      </c>
      <c r="D17" s="49">
        <v>393</v>
      </c>
      <c r="E17" s="60">
        <v>10</v>
      </c>
      <c r="F17" s="4"/>
      <c r="G17" s="4"/>
      <c r="H17" s="53">
        <f t="shared" si="1"/>
        <v>632</v>
      </c>
      <c r="I17" s="58">
        <v>253</v>
      </c>
      <c r="J17" s="58">
        <v>379</v>
      </c>
      <c r="K17" s="47">
        <f t="shared" si="2"/>
        <v>4</v>
      </c>
      <c r="L17" s="49">
        <v>0</v>
      </c>
      <c r="M17" s="49">
        <v>4</v>
      </c>
    </row>
    <row r="18" spans="1:13">
      <c r="A18" s="44">
        <v>2009</v>
      </c>
      <c r="B18" s="38">
        <f t="shared" si="0"/>
        <v>370</v>
      </c>
      <c r="C18" s="48">
        <v>155</v>
      </c>
      <c r="D18" s="49">
        <v>215</v>
      </c>
      <c r="E18" s="60">
        <v>0</v>
      </c>
      <c r="F18" s="4"/>
      <c r="G18" s="4"/>
      <c r="H18" s="53">
        <f t="shared" si="1"/>
        <v>370</v>
      </c>
      <c r="I18" s="58">
        <v>155</v>
      </c>
      <c r="J18" s="58">
        <v>215</v>
      </c>
      <c r="K18" s="47">
        <f t="shared" si="2"/>
        <v>0</v>
      </c>
      <c r="L18" s="49">
        <v>0</v>
      </c>
      <c r="M18" s="49">
        <v>0</v>
      </c>
    </row>
    <row r="19" spans="1:13">
      <c r="A19" s="44">
        <v>2010</v>
      </c>
      <c r="B19" s="38">
        <f t="shared" si="0"/>
        <v>359</v>
      </c>
      <c r="C19" s="48">
        <v>158</v>
      </c>
      <c r="D19" s="49">
        <v>201</v>
      </c>
      <c r="E19" s="60">
        <v>16</v>
      </c>
      <c r="F19" s="4"/>
      <c r="G19" s="4"/>
      <c r="H19" s="53">
        <f t="shared" si="1"/>
        <v>343</v>
      </c>
      <c r="I19" s="58">
        <v>156</v>
      </c>
      <c r="J19" s="58">
        <v>187</v>
      </c>
      <c r="K19" s="47">
        <f t="shared" si="2"/>
        <v>0</v>
      </c>
      <c r="L19" s="49">
        <v>0</v>
      </c>
      <c r="M19" s="49">
        <v>0</v>
      </c>
    </row>
    <row r="20" spans="1:13">
      <c r="A20" s="44">
        <v>2011</v>
      </c>
      <c r="B20" s="38">
        <f t="shared" si="0"/>
        <v>308</v>
      </c>
      <c r="C20" s="51">
        <v>90</v>
      </c>
      <c r="D20" s="49">
        <v>218</v>
      </c>
      <c r="E20" s="60">
        <v>0</v>
      </c>
      <c r="F20" s="4"/>
      <c r="G20" s="4"/>
      <c r="H20" s="53">
        <f t="shared" si="1"/>
        <v>308</v>
      </c>
      <c r="I20" s="58">
        <v>90</v>
      </c>
      <c r="J20" s="58">
        <v>218</v>
      </c>
      <c r="K20" s="47">
        <f t="shared" si="2"/>
        <v>0</v>
      </c>
      <c r="L20" s="49">
        <v>0</v>
      </c>
      <c r="M20" s="49">
        <v>0</v>
      </c>
    </row>
    <row r="21" spans="1:13">
      <c r="A21" s="44">
        <v>2012</v>
      </c>
      <c r="B21" s="38">
        <f t="shared" si="0"/>
        <v>265</v>
      </c>
      <c r="C21" s="50">
        <v>114</v>
      </c>
      <c r="D21" s="49">
        <v>151</v>
      </c>
      <c r="E21" s="60">
        <v>0</v>
      </c>
      <c r="F21" s="4"/>
      <c r="G21" s="4"/>
      <c r="H21" s="53">
        <f t="shared" si="1"/>
        <v>265</v>
      </c>
      <c r="I21" s="58">
        <v>114</v>
      </c>
      <c r="J21" s="58">
        <v>151</v>
      </c>
      <c r="K21" s="47">
        <f t="shared" si="2"/>
        <v>0</v>
      </c>
      <c r="L21" s="49">
        <v>0</v>
      </c>
      <c r="M21" s="49">
        <v>0</v>
      </c>
    </row>
    <row r="22" spans="1:13">
      <c r="A22" s="44">
        <v>2013</v>
      </c>
      <c r="B22" s="38">
        <f t="shared" si="0"/>
        <v>338</v>
      </c>
      <c r="C22" s="50">
        <v>139</v>
      </c>
      <c r="D22" s="49">
        <v>199</v>
      </c>
      <c r="E22" s="52">
        <v>0</v>
      </c>
      <c r="F22" s="43"/>
      <c r="G22" s="43"/>
      <c r="H22" s="53">
        <f t="shared" si="1"/>
        <v>338</v>
      </c>
      <c r="I22" s="58">
        <v>139</v>
      </c>
      <c r="J22" s="58">
        <v>199</v>
      </c>
      <c r="K22" s="47">
        <f t="shared" si="2"/>
        <v>0</v>
      </c>
      <c r="L22" s="48">
        <v>0</v>
      </c>
      <c r="M22" s="48">
        <v>0</v>
      </c>
    </row>
    <row r="23" spans="1:13">
      <c r="A23" s="59"/>
      <c r="B23" s="76"/>
      <c r="C23" s="79"/>
      <c r="D23" s="78"/>
      <c r="E23" s="70"/>
      <c r="H23" s="76"/>
      <c r="I23" s="77"/>
      <c r="J23" s="77"/>
      <c r="K23" s="76"/>
      <c r="L23" s="78"/>
      <c r="M23" s="78"/>
    </row>
    <row r="24" spans="1:13" ht="15.75">
      <c r="B24" s="45"/>
    </row>
    <row r="25" spans="1:13" ht="15.75" customHeight="1">
      <c r="B25" s="46"/>
      <c r="D25" s="61"/>
    </row>
    <row r="26" spans="1:13" ht="15.75" customHeight="1">
      <c r="B26" s="45"/>
      <c r="C26" s="59"/>
      <c r="D26" s="59"/>
      <c r="H26" s="59"/>
    </row>
    <row r="27" spans="1:13" ht="15.75" customHeight="1">
      <c r="B27" s="45"/>
    </row>
    <row r="28" spans="1:13" ht="15.75" customHeight="1">
      <c r="B28" s="45"/>
    </row>
    <row r="29" spans="1:13" ht="15.75" customHeight="1">
      <c r="B29" s="45"/>
    </row>
    <row r="30" spans="1:13" ht="15.75" customHeight="1">
      <c r="B30" s="45"/>
    </row>
    <row r="31" spans="1:13" ht="15.75" customHeight="1">
      <c r="B31" s="45"/>
    </row>
    <row r="32" spans="1:13" ht="15.75" customHeight="1">
      <c r="B32" s="45"/>
    </row>
    <row r="33" spans="2:2" ht="15.75" customHeight="1">
      <c r="B33" s="45"/>
    </row>
    <row r="34" spans="2:2" ht="15.75" customHeight="1">
      <c r="B34" s="45"/>
    </row>
    <row r="35" spans="2:2" ht="15.75" customHeight="1">
      <c r="B35" s="45"/>
    </row>
    <row r="36" spans="2:2" ht="15.75" customHeight="1">
      <c r="B36" s="45"/>
    </row>
    <row r="37" spans="2:2" ht="15.75" customHeight="1">
      <c r="B37" s="45"/>
    </row>
  </sheetData>
  <mergeCells count="7">
    <mergeCell ref="K6:M6"/>
    <mergeCell ref="A2:J2"/>
    <mergeCell ref="A4:J4"/>
    <mergeCell ref="A6:A7"/>
    <mergeCell ref="B6:D6"/>
    <mergeCell ref="E6:G6"/>
    <mergeCell ref="H6:J6"/>
  </mergeCells>
  <pageMargins left="0.7" right="0.7" top="0.75" bottom="0.75" header="0.3" footer="0.3"/>
  <pageSetup orientation="portrait" r:id="rId1"/>
  <ignoredErrors>
    <ignoredError sqref="B8 B22 B9:B21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2:M22"/>
  <sheetViews>
    <sheetView workbookViewId="0">
      <selection activeCell="B9" sqref="B9"/>
    </sheetView>
  </sheetViews>
  <sheetFormatPr baseColWidth="10" defaultRowHeight="15"/>
  <sheetData>
    <row r="2" spans="1:13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8"/>
      <c r="L2" s="8"/>
      <c r="M2" s="8"/>
    </row>
    <row r="3" spans="1:13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>
      <c r="A4" s="93" t="s">
        <v>48</v>
      </c>
      <c r="B4" s="93"/>
      <c r="C4" s="93"/>
      <c r="D4" s="93"/>
      <c r="E4" s="93"/>
      <c r="F4" s="93"/>
      <c r="G4" s="93"/>
      <c r="H4" s="93"/>
      <c r="I4" s="93"/>
      <c r="J4" s="93"/>
      <c r="K4" s="8"/>
      <c r="L4" s="8"/>
      <c r="M4" s="8"/>
    </row>
    <row r="6" spans="1:13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3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3">
      <c r="A8" s="44">
        <v>1999</v>
      </c>
      <c r="B8" s="5"/>
      <c r="C8" s="5"/>
      <c r="D8" s="5"/>
      <c r="E8" s="4"/>
      <c r="F8" s="4"/>
      <c r="G8" s="4"/>
      <c r="H8" s="5">
        <f t="shared" ref="H8:H21" si="0">SUM(I8:J8)</f>
        <v>0</v>
      </c>
      <c r="I8" s="5"/>
      <c r="J8" s="5"/>
      <c r="K8" s="5">
        <f t="shared" ref="K8:K21" si="1">SUM(L8:M8)</f>
        <v>0</v>
      </c>
      <c r="L8" s="5"/>
      <c r="M8" s="5"/>
    </row>
    <row r="9" spans="1:13">
      <c r="A9" s="44">
        <v>2000</v>
      </c>
      <c r="B9" s="5">
        <f t="shared" ref="B9:B21" si="2">SUM(C9:D9)</f>
        <v>0</v>
      </c>
      <c r="C9" s="5"/>
      <c r="D9" s="5"/>
      <c r="E9" s="4"/>
      <c r="F9" s="4"/>
      <c r="G9" s="4"/>
      <c r="H9" s="5">
        <f t="shared" si="0"/>
        <v>0</v>
      </c>
      <c r="I9" s="5"/>
      <c r="J9" s="5"/>
      <c r="K9" s="5">
        <f t="shared" si="1"/>
        <v>0</v>
      </c>
      <c r="L9" s="5"/>
      <c r="M9" s="5"/>
    </row>
    <row r="10" spans="1:13">
      <c r="A10" s="44">
        <v>2001</v>
      </c>
      <c r="B10" s="5">
        <f t="shared" si="2"/>
        <v>0</v>
      </c>
      <c r="C10" s="5"/>
      <c r="D10" s="5"/>
      <c r="E10" s="4"/>
      <c r="F10" s="4"/>
      <c r="G10" s="4"/>
      <c r="H10" s="5">
        <f t="shared" si="0"/>
        <v>0</v>
      </c>
      <c r="I10" s="5"/>
      <c r="J10" s="5"/>
      <c r="K10" s="5">
        <f t="shared" si="1"/>
        <v>0</v>
      </c>
      <c r="L10" s="5"/>
      <c r="M10" s="5"/>
    </row>
    <row r="11" spans="1:13">
      <c r="A11" s="44">
        <v>2002</v>
      </c>
      <c r="B11" s="5">
        <f t="shared" si="2"/>
        <v>0</v>
      </c>
      <c r="C11" s="5"/>
      <c r="D11" s="5"/>
      <c r="E11" s="4"/>
      <c r="F11" s="4"/>
      <c r="G11" s="4"/>
      <c r="H11" s="5">
        <f t="shared" si="0"/>
        <v>0</v>
      </c>
      <c r="I11" s="5"/>
      <c r="J11" s="5"/>
      <c r="K11" s="5">
        <f t="shared" si="1"/>
        <v>0</v>
      </c>
      <c r="L11" s="5"/>
      <c r="M11" s="5"/>
    </row>
    <row r="12" spans="1:13">
      <c r="A12" s="44">
        <v>2003</v>
      </c>
      <c r="B12" s="5">
        <f t="shared" si="2"/>
        <v>0</v>
      </c>
      <c r="C12" s="5"/>
      <c r="D12" s="5"/>
      <c r="E12" s="4"/>
      <c r="F12" s="4"/>
      <c r="G12" s="4"/>
      <c r="H12" s="5">
        <f t="shared" si="0"/>
        <v>0</v>
      </c>
      <c r="I12" s="5"/>
      <c r="J12" s="5"/>
      <c r="K12" s="5">
        <f t="shared" si="1"/>
        <v>0</v>
      </c>
      <c r="L12" s="5"/>
      <c r="M12" s="5"/>
    </row>
    <row r="13" spans="1:13">
      <c r="A13" s="44">
        <v>2004</v>
      </c>
      <c r="B13" s="5">
        <f t="shared" si="2"/>
        <v>0</v>
      </c>
      <c r="C13" s="5"/>
      <c r="D13" s="5"/>
      <c r="E13" s="4"/>
      <c r="F13" s="4"/>
      <c r="G13" s="4"/>
      <c r="H13" s="5">
        <f t="shared" si="0"/>
        <v>0</v>
      </c>
      <c r="I13" s="5"/>
      <c r="J13" s="5"/>
      <c r="K13" s="5">
        <f t="shared" si="1"/>
        <v>0</v>
      </c>
      <c r="L13" s="5"/>
      <c r="M13" s="5"/>
    </row>
    <row r="14" spans="1:13">
      <c r="A14" s="44">
        <v>2005</v>
      </c>
      <c r="B14" s="5">
        <f t="shared" si="2"/>
        <v>0</v>
      </c>
      <c r="C14" s="5"/>
      <c r="D14" s="5"/>
      <c r="E14" s="4"/>
      <c r="F14" s="4"/>
      <c r="G14" s="4"/>
      <c r="H14" s="5">
        <f t="shared" si="0"/>
        <v>0</v>
      </c>
      <c r="I14" s="5"/>
      <c r="J14" s="5"/>
      <c r="K14" s="5">
        <f t="shared" si="1"/>
        <v>0</v>
      </c>
      <c r="L14" s="5"/>
      <c r="M14" s="5"/>
    </row>
    <row r="15" spans="1:13">
      <c r="A15" s="44">
        <v>2006</v>
      </c>
      <c r="B15" s="5">
        <f t="shared" si="2"/>
        <v>0</v>
      </c>
      <c r="C15" s="5"/>
      <c r="D15" s="5"/>
      <c r="E15" s="4"/>
      <c r="F15" s="4"/>
      <c r="G15" s="4"/>
      <c r="H15" s="5">
        <f t="shared" si="0"/>
        <v>0</v>
      </c>
      <c r="I15" s="5"/>
      <c r="J15" s="5"/>
      <c r="K15" s="5">
        <f t="shared" si="1"/>
        <v>0</v>
      </c>
      <c r="L15" s="5"/>
      <c r="M15" s="5"/>
    </row>
    <row r="16" spans="1:13">
      <c r="A16" s="44">
        <v>2007</v>
      </c>
      <c r="B16" s="5">
        <f t="shared" si="2"/>
        <v>0</v>
      </c>
      <c r="C16" s="5"/>
      <c r="D16" s="5"/>
      <c r="E16" s="4"/>
      <c r="F16" s="4"/>
      <c r="G16" s="4"/>
      <c r="H16" s="5">
        <f t="shared" si="0"/>
        <v>0</v>
      </c>
      <c r="I16" s="5"/>
      <c r="J16" s="5"/>
      <c r="K16" s="5">
        <f t="shared" si="1"/>
        <v>0</v>
      </c>
      <c r="L16" s="5"/>
      <c r="M16" s="5"/>
    </row>
    <row r="17" spans="1:13">
      <c r="A17" s="44">
        <v>2008</v>
      </c>
      <c r="B17" s="5">
        <f t="shared" si="2"/>
        <v>0</v>
      </c>
      <c r="C17" s="5"/>
      <c r="D17" s="5"/>
      <c r="E17" s="4"/>
      <c r="F17" s="4"/>
      <c r="G17" s="4"/>
      <c r="H17" s="5">
        <f t="shared" si="0"/>
        <v>0</v>
      </c>
      <c r="I17" s="5"/>
      <c r="J17" s="5"/>
      <c r="K17" s="5">
        <f t="shared" si="1"/>
        <v>0</v>
      </c>
      <c r="L17" s="5"/>
      <c r="M17" s="5"/>
    </row>
    <row r="18" spans="1:13">
      <c r="A18" s="44">
        <v>2009</v>
      </c>
      <c r="B18" s="5">
        <f t="shared" si="2"/>
        <v>0</v>
      </c>
      <c r="C18" s="5"/>
      <c r="D18" s="5"/>
      <c r="E18" s="4"/>
      <c r="F18" s="4"/>
      <c r="G18" s="4"/>
      <c r="H18" s="5">
        <f t="shared" si="0"/>
        <v>0</v>
      </c>
      <c r="I18" s="5"/>
      <c r="J18" s="5"/>
      <c r="K18" s="5">
        <f t="shared" si="1"/>
        <v>0</v>
      </c>
      <c r="L18" s="5"/>
      <c r="M18" s="5"/>
    </row>
    <row r="19" spans="1:13">
      <c r="A19" s="44">
        <v>2010</v>
      </c>
      <c r="B19" s="5">
        <f t="shared" si="2"/>
        <v>0</v>
      </c>
      <c r="C19" s="5"/>
      <c r="D19" s="5"/>
      <c r="E19" s="4"/>
      <c r="F19" s="4"/>
      <c r="G19" s="4"/>
      <c r="H19" s="5">
        <f t="shared" si="0"/>
        <v>0</v>
      </c>
      <c r="I19" s="5"/>
      <c r="J19" s="5"/>
      <c r="K19" s="5">
        <f t="shared" si="1"/>
        <v>0</v>
      </c>
      <c r="L19" s="5"/>
      <c r="M19" s="5"/>
    </row>
    <row r="20" spans="1:13">
      <c r="A20" s="44">
        <v>2011</v>
      </c>
      <c r="B20" s="5">
        <f t="shared" si="2"/>
        <v>0</v>
      </c>
      <c r="C20" s="5"/>
      <c r="D20" s="5"/>
      <c r="E20" s="4"/>
      <c r="F20" s="4"/>
      <c r="G20" s="4"/>
      <c r="H20" s="5">
        <f t="shared" si="0"/>
        <v>0</v>
      </c>
      <c r="I20" s="5"/>
      <c r="J20" s="5"/>
      <c r="K20" s="5">
        <f t="shared" si="1"/>
        <v>0</v>
      </c>
      <c r="L20" s="5"/>
      <c r="M20" s="5"/>
    </row>
    <row r="21" spans="1:13">
      <c r="A21" s="44">
        <v>2012</v>
      </c>
      <c r="B21" s="5">
        <f t="shared" si="2"/>
        <v>0</v>
      </c>
      <c r="C21" s="5"/>
      <c r="D21" s="5"/>
      <c r="E21" s="4"/>
      <c r="F21" s="4"/>
      <c r="G21" s="4"/>
      <c r="H21" s="5">
        <f t="shared" si="0"/>
        <v>0</v>
      </c>
      <c r="I21" s="5"/>
      <c r="J21" s="5"/>
      <c r="K21" s="5">
        <f t="shared" si="1"/>
        <v>0</v>
      </c>
      <c r="L21" s="5"/>
      <c r="M21" s="5"/>
    </row>
    <row r="22" spans="1:13">
      <c r="A22" s="44">
        <v>2013</v>
      </c>
      <c r="B22" s="5">
        <f>SUM(C22:D22)</f>
        <v>0</v>
      </c>
      <c r="C22" s="5"/>
      <c r="D22" s="5"/>
      <c r="E22" s="5"/>
      <c r="F22" s="43"/>
      <c r="G22" s="43"/>
      <c r="H22" s="5">
        <f>SUM(I22:J22)</f>
        <v>0</v>
      </c>
      <c r="I22" s="38"/>
      <c r="J22" s="38"/>
      <c r="K22" s="5">
        <f>SUM(L22:M22)</f>
        <v>0</v>
      </c>
      <c r="L22" s="38"/>
      <c r="M22" s="38"/>
    </row>
  </sheetData>
  <mergeCells count="7">
    <mergeCell ref="K6:M6"/>
    <mergeCell ref="A2:J2"/>
    <mergeCell ref="A4:J4"/>
    <mergeCell ref="A6:A7"/>
    <mergeCell ref="B6:D6"/>
    <mergeCell ref="E6:G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1"/>
  <sheetViews>
    <sheetView tabSelected="1" workbookViewId="0">
      <selection activeCell="D40" sqref="D40"/>
    </sheetView>
  </sheetViews>
  <sheetFormatPr baseColWidth="10" defaultRowHeight="15"/>
  <cols>
    <col min="2" max="4" width="12" customWidth="1"/>
    <col min="5" max="5" width="11.140625" customWidth="1"/>
    <col min="6" max="11" width="9.42578125" bestFit="1" customWidth="1"/>
    <col min="14" max="14" width="11.42578125" customWidth="1"/>
    <col min="29" max="29" width="12.28515625" customWidth="1"/>
    <col min="30" max="30" width="13.85546875" customWidth="1"/>
  </cols>
  <sheetData>
    <row r="1" spans="1:31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8"/>
      <c r="M1" s="8"/>
      <c r="N1" s="8"/>
      <c r="O1" s="8"/>
      <c r="P1" s="8"/>
    </row>
    <row r="2" spans="1:31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8"/>
      <c r="M2" s="8"/>
      <c r="N2" s="8"/>
      <c r="O2" s="8"/>
      <c r="P2" s="8"/>
    </row>
    <row r="3" spans="1:31" s="6" customFormat="1" ht="15.75"/>
    <row r="4" spans="1:31" s="9" customFormat="1" ht="15.75">
      <c r="A4" s="93" t="s">
        <v>21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6" spans="1:31" ht="81.75" customHeight="1">
      <c r="A6" s="94" t="s">
        <v>12</v>
      </c>
      <c r="B6" s="95" t="s">
        <v>13</v>
      </c>
      <c r="C6" s="96"/>
      <c r="D6" s="97"/>
      <c r="E6" s="85" t="s">
        <v>52</v>
      </c>
      <c r="F6" s="95" t="s">
        <v>14</v>
      </c>
      <c r="G6" s="96"/>
      <c r="H6" s="97"/>
      <c r="I6" s="98" t="s">
        <v>15</v>
      </c>
      <c r="J6" s="99"/>
      <c r="K6" s="100"/>
      <c r="L6" s="104" t="s">
        <v>29</v>
      </c>
      <c r="M6" s="105"/>
      <c r="N6" s="106"/>
      <c r="O6" s="104" t="s">
        <v>30</v>
      </c>
      <c r="P6" s="105"/>
      <c r="Q6" s="106"/>
      <c r="R6" s="101" t="s">
        <v>37</v>
      </c>
      <c r="S6" s="102"/>
      <c r="T6" s="103"/>
      <c r="U6" s="101" t="s">
        <v>38</v>
      </c>
      <c r="V6" s="102"/>
      <c r="W6" s="103"/>
      <c r="X6" s="107" t="s">
        <v>31</v>
      </c>
      <c r="Y6" s="107"/>
      <c r="Z6" s="101" t="s">
        <v>53</v>
      </c>
      <c r="AA6" s="102"/>
      <c r="AB6" s="103"/>
      <c r="AC6" s="101" t="s">
        <v>54</v>
      </c>
      <c r="AD6" s="102"/>
      <c r="AE6" s="103"/>
    </row>
    <row r="7" spans="1:31" ht="30" customHeight="1">
      <c r="A7" s="94"/>
      <c r="B7" s="7" t="s">
        <v>9</v>
      </c>
      <c r="C7" s="7" t="s">
        <v>10</v>
      </c>
      <c r="D7" s="7" t="s">
        <v>11</v>
      </c>
      <c r="E7" s="7"/>
      <c r="F7" s="7" t="s">
        <v>9</v>
      </c>
      <c r="G7" s="7" t="s">
        <v>10</v>
      </c>
      <c r="H7" s="7" t="s">
        <v>11</v>
      </c>
      <c r="I7" s="7" t="s">
        <v>9</v>
      </c>
      <c r="J7" s="7" t="s">
        <v>10</v>
      </c>
      <c r="K7" s="7" t="s">
        <v>11</v>
      </c>
      <c r="L7" s="36" t="s">
        <v>32</v>
      </c>
      <c r="M7" s="36" t="s">
        <v>33</v>
      </c>
      <c r="N7" s="36" t="s">
        <v>34</v>
      </c>
      <c r="O7" s="36" t="s">
        <v>32</v>
      </c>
      <c r="P7" s="36" t="s">
        <v>35</v>
      </c>
      <c r="Q7" s="36" t="s">
        <v>36</v>
      </c>
      <c r="R7" s="26" t="s">
        <v>9</v>
      </c>
      <c r="S7" s="26" t="s">
        <v>10</v>
      </c>
      <c r="T7" s="26" t="s">
        <v>11</v>
      </c>
      <c r="U7" s="26" t="s">
        <v>9</v>
      </c>
      <c r="V7" s="26" t="s">
        <v>10</v>
      </c>
      <c r="W7" s="26" t="s">
        <v>11</v>
      </c>
      <c r="X7" s="26" t="s">
        <v>35</v>
      </c>
      <c r="Y7" s="26" t="s">
        <v>36</v>
      </c>
      <c r="Z7" s="86" t="s">
        <v>32</v>
      </c>
      <c r="AA7" s="26" t="s">
        <v>35</v>
      </c>
      <c r="AB7" s="26" t="s">
        <v>36</v>
      </c>
      <c r="AC7" s="26" t="s">
        <v>39</v>
      </c>
      <c r="AD7" s="29" t="s">
        <v>44</v>
      </c>
      <c r="AE7" s="86" t="s">
        <v>40</v>
      </c>
    </row>
    <row r="8" spans="1:31">
      <c r="A8" s="10">
        <v>1999</v>
      </c>
      <c r="B8" s="11">
        <f>USAC!B8+Privad!B8</f>
        <v>4277</v>
      </c>
      <c r="C8" s="11">
        <f>USAC!C8+Privad!C8</f>
        <v>1974</v>
      </c>
      <c r="D8" s="11">
        <f>USAC!D8+Privad!D8</f>
        <v>2303</v>
      </c>
      <c r="E8" s="11">
        <f>B8-F8-I8</f>
        <v>238</v>
      </c>
      <c r="F8" s="11">
        <f>USAC!H8+Privad!H8</f>
        <v>2952</v>
      </c>
      <c r="G8" s="11">
        <f>USAC!I8+Privad!I8</f>
        <v>1567</v>
      </c>
      <c r="H8" s="11">
        <f>USAC!J8+Privad!J8</f>
        <v>1385</v>
      </c>
      <c r="I8" s="11">
        <f>USAC!K8+Privad!K8</f>
        <v>1087</v>
      </c>
      <c r="J8" s="11">
        <f>USAC!L8+Privad!L8</f>
        <v>293</v>
      </c>
      <c r="K8" s="11">
        <f>USAC!M8+Privad!M8</f>
        <v>794</v>
      </c>
      <c r="L8" s="2"/>
      <c r="M8" s="2"/>
      <c r="N8" s="2"/>
      <c r="O8" s="2"/>
      <c r="P8" s="2"/>
      <c r="Q8" s="2"/>
      <c r="R8" s="27">
        <f>USAC!B8</f>
        <v>3439</v>
      </c>
      <c r="S8" s="27">
        <f>USAC!C8</f>
        <v>1610</v>
      </c>
      <c r="T8" s="27">
        <f>USAC!D8</f>
        <v>1829</v>
      </c>
      <c r="U8" s="27">
        <f>Privad!B8</f>
        <v>838</v>
      </c>
      <c r="V8" s="27">
        <f>Privad!C8</f>
        <v>364</v>
      </c>
      <c r="W8" s="27">
        <f>Privad!D8</f>
        <v>474</v>
      </c>
      <c r="X8" s="40">
        <f>R8/(R8+U8)</f>
        <v>0.8040682721533785</v>
      </c>
      <c r="Y8" s="40">
        <f>U8/(R8+U8)</f>
        <v>0.19593172784662147</v>
      </c>
      <c r="Z8" s="40">
        <f>D8/C8</f>
        <v>1.1666666666666667</v>
      </c>
      <c r="AA8" s="40">
        <f>T8/S8</f>
        <v>1.1360248447204968</v>
      </c>
      <c r="AB8" s="40">
        <f>W8/V8</f>
        <v>1.3021978021978022</v>
      </c>
      <c r="AC8" s="41">
        <f>E8/B8*100</f>
        <v>5.5646481178396074</v>
      </c>
      <c r="AD8" s="41">
        <f t="shared" ref="AD8:AD17" si="0">F8/B8*100</f>
        <v>69.020341360766892</v>
      </c>
      <c r="AE8" s="41">
        <f t="shared" ref="AE8:AE16" si="1">I8/B8*100</f>
        <v>25.415010521393498</v>
      </c>
    </row>
    <row r="9" spans="1:31">
      <c r="A9" s="10">
        <v>2000</v>
      </c>
      <c r="B9" s="11">
        <f>USAC!B9+Privad!B9</f>
        <v>5218</v>
      </c>
      <c r="C9" s="11">
        <f>USAC!C9+Privad!C9</f>
        <v>2684</v>
      </c>
      <c r="D9" s="11">
        <f>USAC!D9+Privad!D9</f>
        <v>2534</v>
      </c>
      <c r="E9" s="11">
        <f t="shared" ref="E9:E22" si="2">B9-F9-I9</f>
        <v>303</v>
      </c>
      <c r="F9" s="11">
        <f>USAC!H9+Privad!H9</f>
        <v>3424</v>
      </c>
      <c r="G9" s="11">
        <f>USAC!I9+Privad!I9</f>
        <v>1869</v>
      </c>
      <c r="H9" s="11">
        <f>USAC!J9+Privad!J9</f>
        <v>1555</v>
      </c>
      <c r="I9" s="11">
        <f>USAC!K9+Privad!K9</f>
        <v>1491</v>
      </c>
      <c r="J9" s="11">
        <f>USAC!L9+Privad!L9</f>
        <v>667</v>
      </c>
      <c r="K9" s="11">
        <f>USAC!M9+Privad!M9</f>
        <v>824</v>
      </c>
      <c r="L9" s="40">
        <f t="shared" ref="L9:L22" si="3">(B9-B8)/B8</f>
        <v>0.22001402852466681</v>
      </c>
      <c r="M9" s="40">
        <f t="shared" ref="M9:M22" si="4">(C9-C8)/C8</f>
        <v>0.3596757852077001</v>
      </c>
      <c r="N9" s="40">
        <f t="shared" ref="N9:N22" si="5">(D9-D8)/D8</f>
        <v>0.10030395136778116</v>
      </c>
      <c r="O9" s="40">
        <v>0.22001402852466681</v>
      </c>
      <c r="P9" s="40">
        <f>(R9-R8)/R8</f>
        <v>4.4198895027624308E-2</v>
      </c>
      <c r="Q9" s="40">
        <f>(U9-U8)/U8</f>
        <v>0.94152744630071594</v>
      </c>
      <c r="R9" s="27">
        <f>USAC!B9</f>
        <v>3591</v>
      </c>
      <c r="S9" s="27">
        <f>USAC!C9</f>
        <v>1924</v>
      </c>
      <c r="T9" s="27">
        <f>USAC!D9</f>
        <v>1667</v>
      </c>
      <c r="U9" s="27">
        <f>Privad!B9</f>
        <v>1627</v>
      </c>
      <c r="V9" s="27">
        <f>Privad!C9</f>
        <v>760</v>
      </c>
      <c r="W9" s="27">
        <f>Privad!D9</f>
        <v>867</v>
      </c>
      <c r="X9" s="41">
        <f>R9/(R9+U9)*100</f>
        <v>68.819471061709464</v>
      </c>
      <c r="Y9" s="41">
        <f>U9/(R9+U9)*100</f>
        <v>31.180528938290529</v>
      </c>
      <c r="Z9" s="40">
        <f t="shared" ref="Z9:Z22" si="6">D9/C9</f>
        <v>0.94411326378539495</v>
      </c>
      <c r="AA9" s="40">
        <f>T9/S9</f>
        <v>0.86642411642411643</v>
      </c>
      <c r="AB9" s="40">
        <f t="shared" ref="AB9:AB22" si="7">W9/V9</f>
        <v>1.1407894736842106</v>
      </c>
      <c r="AC9" s="41">
        <f t="shared" ref="AC9:AC16" si="8">E9/B9*100</f>
        <v>5.8068225373706399</v>
      </c>
      <c r="AD9" s="41">
        <f t="shared" si="0"/>
        <v>65.619011115369872</v>
      </c>
      <c r="AE9" s="41">
        <f t="shared" si="1"/>
        <v>28.574166347259489</v>
      </c>
    </row>
    <row r="10" spans="1:31">
      <c r="A10" s="10">
        <v>2001</v>
      </c>
      <c r="B10" s="11">
        <f>USAC!B10+Privad!B10</f>
        <v>5174</v>
      </c>
      <c r="C10" s="11">
        <f>USAC!C10+Privad!C10</f>
        <v>2597</v>
      </c>
      <c r="D10" s="11">
        <f>USAC!D10+Privad!D10</f>
        <v>2577</v>
      </c>
      <c r="E10" s="11">
        <f t="shared" si="2"/>
        <v>495</v>
      </c>
      <c r="F10" s="11">
        <f>USAC!H10+Privad!H10</f>
        <v>3067</v>
      </c>
      <c r="G10" s="11">
        <f>USAC!I10+Privad!I10</f>
        <v>1708</v>
      </c>
      <c r="H10" s="11">
        <f>USAC!J10+Privad!J10</f>
        <v>1359</v>
      </c>
      <c r="I10" s="11">
        <f>USAC!K10+Privad!K10</f>
        <v>1612</v>
      </c>
      <c r="J10" s="11">
        <f>USAC!L10+Privad!L10</f>
        <v>665</v>
      </c>
      <c r="K10" s="11">
        <f>USAC!M10+Privad!M10</f>
        <v>947</v>
      </c>
      <c r="L10" s="40">
        <f t="shared" si="3"/>
        <v>-8.4323495592180907E-3</v>
      </c>
      <c r="M10" s="40">
        <f t="shared" si="4"/>
        <v>-3.2414307004470941E-2</v>
      </c>
      <c r="N10" s="40">
        <f t="shared" si="5"/>
        <v>1.696921862667719E-2</v>
      </c>
      <c r="O10" s="40">
        <v>-8.4323495592180907E-3</v>
      </c>
      <c r="P10" s="40">
        <f t="shared" ref="P10:P21" si="9">(R10-R9)/R9</f>
        <v>-0.10331384015594541</v>
      </c>
      <c r="Q10" s="40">
        <f t="shared" ref="Q10:Q22" si="10">(U10-U9)/U9</f>
        <v>0.20098340503995082</v>
      </c>
      <c r="R10" s="27">
        <f>USAC!B10</f>
        <v>3220</v>
      </c>
      <c r="S10" s="27">
        <f>USAC!C10</f>
        <v>1676</v>
      </c>
      <c r="T10" s="27">
        <f>USAC!D10</f>
        <v>1544</v>
      </c>
      <c r="U10" s="27">
        <f>Privad!B10</f>
        <v>1954</v>
      </c>
      <c r="V10" s="27">
        <f>Privad!C10</f>
        <v>921</v>
      </c>
      <c r="W10" s="27">
        <f>Privad!D10</f>
        <v>1033</v>
      </c>
      <c r="X10" s="41">
        <f>R10/(R10+U10)*100</f>
        <v>62.234248163896396</v>
      </c>
      <c r="Y10" s="41">
        <f t="shared" ref="Y10:Y21" si="11">U10/(R10+U10)*100</f>
        <v>37.765751836103597</v>
      </c>
      <c r="Z10" s="40">
        <f t="shared" si="6"/>
        <v>0.9922988063149788</v>
      </c>
      <c r="AA10" s="40">
        <f t="shared" ref="AA10:AA22" si="12">T10/S10</f>
        <v>0.92124105011933177</v>
      </c>
      <c r="AB10" s="40">
        <f t="shared" si="7"/>
        <v>1.1216069489685125</v>
      </c>
      <c r="AC10" s="41">
        <f t="shared" si="8"/>
        <v>9.5670660997294164</v>
      </c>
      <c r="AD10" s="41">
        <f t="shared" si="0"/>
        <v>59.277155005798221</v>
      </c>
      <c r="AE10" s="41">
        <f t="shared" si="1"/>
        <v>31.155778894472363</v>
      </c>
    </row>
    <row r="11" spans="1:31">
      <c r="A11" s="10">
        <v>2002</v>
      </c>
      <c r="B11" s="11">
        <f>USAC!B11+Privad!B11</f>
        <v>5695</v>
      </c>
      <c r="C11" s="11">
        <f>USAC!C11+Privad!C11</f>
        <v>2856</v>
      </c>
      <c r="D11" s="11">
        <f>USAC!D11+Privad!D11</f>
        <v>2839</v>
      </c>
      <c r="E11" s="11">
        <f t="shared" si="2"/>
        <v>504</v>
      </c>
      <c r="F11" s="11">
        <f>USAC!H11+Privad!H11</f>
        <v>3381</v>
      </c>
      <c r="G11" s="11">
        <f>USAC!I11+Privad!I11</f>
        <v>1884</v>
      </c>
      <c r="H11" s="11">
        <f>USAC!J11+Privad!J11</f>
        <v>1497</v>
      </c>
      <c r="I11" s="11">
        <f>USAC!K11+Privad!K11</f>
        <v>1810</v>
      </c>
      <c r="J11" s="11">
        <f>USAC!L11+Privad!L11</f>
        <v>769</v>
      </c>
      <c r="K11" s="11">
        <f>USAC!M11+Privad!M11</f>
        <v>1041</v>
      </c>
      <c r="L11" s="40">
        <f t="shared" si="3"/>
        <v>0.10069578662543487</v>
      </c>
      <c r="M11" s="40">
        <f t="shared" si="4"/>
        <v>9.9730458221024262E-2</v>
      </c>
      <c r="N11" s="40">
        <f t="shared" si="5"/>
        <v>0.1016686069072565</v>
      </c>
      <c r="O11" s="40">
        <v>0.10069578662543487</v>
      </c>
      <c r="P11" s="40">
        <f t="shared" si="9"/>
        <v>0.19782608695652174</v>
      </c>
      <c r="Q11" s="40">
        <f t="shared" si="10"/>
        <v>-5.9365404298874103E-2</v>
      </c>
      <c r="R11" s="27">
        <f>USAC!B11</f>
        <v>3857</v>
      </c>
      <c r="S11" s="27">
        <f>USAC!C11</f>
        <v>2035</v>
      </c>
      <c r="T11" s="27">
        <f>USAC!D11</f>
        <v>1822</v>
      </c>
      <c r="U11" s="27">
        <f>Privad!B11</f>
        <v>1838</v>
      </c>
      <c r="V11" s="27">
        <f>Privad!C11</f>
        <v>821</v>
      </c>
      <c r="W11" s="27">
        <f>Privad!D11</f>
        <v>1017</v>
      </c>
      <c r="X11" s="41">
        <f t="shared" ref="X11:X21" si="13">R11/(R11+U11)*100</f>
        <v>67.726075504828799</v>
      </c>
      <c r="Y11" s="41">
        <f t="shared" si="11"/>
        <v>32.273924495171201</v>
      </c>
      <c r="Z11" s="40">
        <f>D11/C11</f>
        <v>0.99404761904761907</v>
      </c>
      <c r="AA11" s="40">
        <f t="shared" si="12"/>
        <v>0.89533169533169532</v>
      </c>
      <c r="AB11" s="40">
        <f t="shared" si="7"/>
        <v>1.2387332521315468</v>
      </c>
      <c r="AC11" s="41">
        <f t="shared" si="8"/>
        <v>8.8498683055311673</v>
      </c>
      <c r="AD11" s="41">
        <f t="shared" si="0"/>
        <v>59.367866549604919</v>
      </c>
      <c r="AE11" s="41">
        <f t="shared" si="1"/>
        <v>31.782265144863914</v>
      </c>
    </row>
    <row r="12" spans="1:31">
      <c r="A12" s="10">
        <v>2003</v>
      </c>
      <c r="B12" s="11">
        <f>USAC!B12+Privad!B12</f>
        <v>6346</v>
      </c>
      <c r="C12" s="11">
        <f>USAC!C12+Privad!C12</f>
        <v>3175</v>
      </c>
      <c r="D12" s="11">
        <f>USAC!D12+Privad!D12</f>
        <v>3171</v>
      </c>
      <c r="E12" s="11">
        <f t="shared" si="2"/>
        <v>836</v>
      </c>
      <c r="F12" s="11">
        <f>USAC!H12+Privad!H12</f>
        <v>3743</v>
      </c>
      <c r="G12" s="11">
        <f>USAC!I12+Privad!I12</f>
        <v>1956</v>
      </c>
      <c r="H12" s="11">
        <f>USAC!J12+Privad!J12</f>
        <v>1787</v>
      </c>
      <c r="I12" s="11">
        <f>USAC!K12+Privad!K12</f>
        <v>1767</v>
      </c>
      <c r="J12" s="11">
        <f>USAC!L12+Privad!L12</f>
        <v>711</v>
      </c>
      <c r="K12" s="11">
        <f>USAC!M12+Privad!M12</f>
        <v>1056</v>
      </c>
      <c r="L12" s="40">
        <f t="shared" si="3"/>
        <v>0.11431079894644425</v>
      </c>
      <c r="M12" s="40">
        <f t="shared" si="4"/>
        <v>0.11169467787114847</v>
      </c>
      <c r="N12" s="40">
        <f t="shared" si="5"/>
        <v>0.11694258541740049</v>
      </c>
      <c r="O12" s="40">
        <v>0.11431079894644425</v>
      </c>
      <c r="P12" s="40">
        <f t="shared" si="9"/>
        <v>8.5558724397199904E-3</v>
      </c>
      <c r="Q12" s="40">
        <f t="shared" si="10"/>
        <v>0.33623503808487487</v>
      </c>
      <c r="R12" s="27">
        <f>USAC!B12</f>
        <v>3890</v>
      </c>
      <c r="S12" s="27">
        <f>USAC!C12</f>
        <v>1935</v>
      </c>
      <c r="T12" s="27">
        <f>USAC!D12</f>
        <v>1955</v>
      </c>
      <c r="U12" s="27">
        <f>Privad!B12</f>
        <v>2456</v>
      </c>
      <c r="V12" s="27">
        <f>Privad!C12</f>
        <v>1240</v>
      </c>
      <c r="W12" s="27">
        <f>Privad!D12</f>
        <v>1216</v>
      </c>
      <c r="X12" s="41">
        <f t="shared" si="13"/>
        <v>61.298455720138669</v>
      </c>
      <c r="Y12" s="41">
        <f t="shared" si="11"/>
        <v>38.701544279861331</v>
      </c>
      <c r="Z12" s="40">
        <f t="shared" si="6"/>
        <v>0.99874015748031497</v>
      </c>
      <c r="AA12" s="40">
        <f t="shared" si="12"/>
        <v>1.0103359173126616</v>
      </c>
      <c r="AB12" s="40">
        <f t="shared" si="7"/>
        <v>0.98064516129032253</v>
      </c>
      <c r="AC12" s="41">
        <f t="shared" si="8"/>
        <v>13.17365269461078</v>
      </c>
      <c r="AD12" s="41">
        <f t="shared" si="0"/>
        <v>58.982035928143716</v>
      </c>
      <c r="AE12" s="41">
        <f t="shared" si="1"/>
        <v>27.844311377245507</v>
      </c>
    </row>
    <row r="13" spans="1:31">
      <c r="A13" s="10">
        <v>2004</v>
      </c>
      <c r="B13" s="11">
        <f>USAC!B13+Privad!B13</f>
        <v>9459</v>
      </c>
      <c r="C13" s="11">
        <f>USAC!C13+Privad!C13</f>
        <v>4590</v>
      </c>
      <c r="D13" s="11">
        <f>USAC!D13+Privad!D13</f>
        <v>4869</v>
      </c>
      <c r="E13" s="11">
        <f t="shared" si="2"/>
        <v>843</v>
      </c>
      <c r="F13" s="11">
        <f>USAC!H13+Privad!H13</f>
        <v>4835</v>
      </c>
      <c r="G13" s="11">
        <f>USAC!I13+Privad!I13</f>
        <v>2623</v>
      </c>
      <c r="H13" s="11">
        <f>USAC!J13+Privad!J13</f>
        <v>2212</v>
      </c>
      <c r="I13" s="11">
        <f>USAC!K13+Privad!K13</f>
        <v>3781</v>
      </c>
      <c r="J13" s="11">
        <f>USAC!L13+Privad!L13</f>
        <v>1595</v>
      </c>
      <c r="K13" s="11">
        <f>USAC!M13+Privad!M13</f>
        <v>2186</v>
      </c>
      <c r="L13" s="40">
        <f t="shared" si="3"/>
        <v>0.49054522533879608</v>
      </c>
      <c r="M13" s="40">
        <f t="shared" si="4"/>
        <v>0.44566929133858268</v>
      </c>
      <c r="N13" s="40">
        <f t="shared" si="5"/>
        <v>0.53547776726584673</v>
      </c>
      <c r="O13" s="40">
        <v>0.49054522533879608</v>
      </c>
      <c r="P13" s="40">
        <f t="shared" si="9"/>
        <v>0.60128534704370185</v>
      </c>
      <c r="Q13" s="40">
        <f t="shared" si="10"/>
        <v>0.31514657980456023</v>
      </c>
      <c r="R13" s="27">
        <f>USAC!B13</f>
        <v>6229</v>
      </c>
      <c r="S13" s="27">
        <f>USAC!C13</f>
        <v>2997</v>
      </c>
      <c r="T13" s="27">
        <f>USAC!D13</f>
        <v>3232</v>
      </c>
      <c r="U13" s="27">
        <f>Privad!B13</f>
        <v>3230</v>
      </c>
      <c r="V13" s="27">
        <f>Privad!C13</f>
        <v>1593</v>
      </c>
      <c r="W13" s="27">
        <f>Privad!D13</f>
        <v>1637</v>
      </c>
      <c r="X13" s="41">
        <f t="shared" si="13"/>
        <v>65.852627127603341</v>
      </c>
      <c r="Y13" s="41">
        <f t="shared" si="11"/>
        <v>34.147372872396659</v>
      </c>
      <c r="Z13" s="40">
        <f t="shared" si="6"/>
        <v>1.0607843137254902</v>
      </c>
      <c r="AA13" s="40">
        <f t="shared" si="12"/>
        <v>1.0784117450784116</v>
      </c>
      <c r="AB13" s="40">
        <f t="shared" si="7"/>
        <v>1.0276208411801633</v>
      </c>
      <c r="AC13" s="41">
        <f t="shared" si="8"/>
        <v>8.9121471614335555</v>
      </c>
      <c r="AD13" s="41">
        <f t="shared" si="0"/>
        <v>51.115339887937417</v>
      </c>
      <c r="AE13" s="41">
        <f t="shared" si="1"/>
        <v>39.972512950629032</v>
      </c>
    </row>
    <row r="14" spans="1:31">
      <c r="A14" s="10">
        <v>2005</v>
      </c>
      <c r="B14" s="11">
        <f>USAC!B14+Privad!B14</f>
        <v>10918</v>
      </c>
      <c r="C14" s="11">
        <f>USAC!C14+Privad!C14</f>
        <v>5169</v>
      </c>
      <c r="D14" s="11">
        <f>USAC!D14+Privad!D14</f>
        <v>5749</v>
      </c>
      <c r="E14" s="11">
        <f t="shared" si="2"/>
        <v>713</v>
      </c>
      <c r="F14" s="11">
        <f>USAC!H14+Privad!H14</f>
        <v>6467</v>
      </c>
      <c r="G14" s="11">
        <f>USAC!I14+Privad!I14</f>
        <v>3324</v>
      </c>
      <c r="H14" s="11">
        <f>USAC!J14+Privad!J14</f>
        <v>3143</v>
      </c>
      <c r="I14" s="11">
        <f>USAC!K14+Privad!K14</f>
        <v>3738</v>
      </c>
      <c r="J14" s="11">
        <f>USAC!L14+Privad!L14</f>
        <v>1486</v>
      </c>
      <c r="K14" s="11">
        <f>USAC!M14+Privad!M14</f>
        <v>2252</v>
      </c>
      <c r="L14" s="40">
        <f t="shared" si="3"/>
        <v>0.15424463473940161</v>
      </c>
      <c r="M14" s="40">
        <f t="shared" si="4"/>
        <v>0.1261437908496732</v>
      </c>
      <c r="N14" s="40">
        <f t="shared" si="5"/>
        <v>0.18073526391456152</v>
      </c>
      <c r="O14" s="40">
        <v>0.15424463473940161</v>
      </c>
      <c r="P14" s="40">
        <f t="shared" si="9"/>
        <v>7.8343233263766257E-2</v>
      </c>
      <c r="Q14" s="40">
        <f t="shared" si="10"/>
        <v>0.30061919504643964</v>
      </c>
      <c r="R14" s="27">
        <f>USAC!B14</f>
        <v>6717</v>
      </c>
      <c r="S14" s="27">
        <f>USAC!C14</f>
        <v>3234</v>
      </c>
      <c r="T14" s="27">
        <f>USAC!D14</f>
        <v>3483</v>
      </c>
      <c r="U14" s="27">
        <f>Privad!B14</f>
        <v>4201</v>
      </c>
      <c r="V14" s="27">
        <f>Privad!C14</f>
        <v>1935</v>
      </c>
      <c r="W14" s="27">
        <f>Privad!D14</f>
        <v>2266</v>
      </c>
      <c r="X14" s="41">
        <f t="shared" si="13"/>
        <v>61.52225682359407</v>
      </c>
      <c r="Y14" s="41">
        <f t="shared" si="11"/>
        <v>38.477743176405937</v>
      </c>
      <c r="Z14" s="40">
        <f t="shared" si="6"/>
        <v>1.1122073902108724</v>
      </c>
      <c r="AA14" s="40">
        <f t="shared" si="12"/>
        <v>1.0769944341372912</v>
      </c>
      <c r="AB14" s="40">
        <f t="shared" si="7"/>
        <v>1.1710594315245477</v>
      </c>
      <c r="AC14" s="41">
        <f t="shared" si="8"/>
        <v>6.5305000915918665</v>
      </c>
      <c r="AD14" s="41">
        <f t="shared" si="0"/>
        <v>59.232460157538014</v>
      </c>
      <c r="AE14" s="41">
        <f t="shared" si="1"/>
        <v>34.237039750870125</v>
      </c>
    </row>
    <row r="15" spans="1:31">
      <c r="A15" s="10">
        <v>2006</v>
      </c>
      <c r="B15" s="11">
        <f>USAC!B15+Privad!B15</f>
        <v>9192</v>
      </c>
      <c r="C15" s="11">
        <f>USAC!C15+Privad!C15</f>
        <v>4377</v>
      </c>
      <c r="D15" s="11">
        <f>USAC!D15+Privad!D15</f>
        <v>4815</v>
      </c>
      <c r="E15" s="11">
        <f t="shared" si="2"/>
        <v>879</v>
      </c>
      <c r="F15" s="11">
        <f>USAC!H15+Privad!H15</f>
        <v>5546</v>
      </c>
      <c r="G15" s="11">
        <f>USAC!I15+Privad!I15</f>
        <v>2910</v>
      </c>
      <c r="H15" s="11">
        <f>USAC!J15+Privad!J15</f>
        <v>2636</v>
      </c>
      <c r="I15" s="11">
        <f>USAC!K15+Privad!K15</f>
        <v>2767</v>
      </c>
      <c r="J15" s="11">
        <f>USAC!L15+Privad!L15</f>
        <v>1119</v>
      </c>
      <c r="K15" s="11">
        <f>USAC!M15+Privad!M15</f>
        <v>1648</v>
      </c>
      <c r="L15" s="40">
        <f t="shared" si="3"/>
        <v>-0.15808756182450998</v>
      </c>
      <c r="M15" s="40">
        <f t="shared" si="4"/>
        <v>-0.15322112594312245</v>
      </c>
      <c r="N15" s="40">
        <f t="shared" si="5"/>
        <v>-0.16246303704992174</v>
      </c>
      <c r="O15" s="40">
        <v>-0.15808756182450998</v>
      </c>
      <c r="P15" s="40">
        <f t="shared" si="9"/>
        <v>-0.14574959059103768</v>
      </c>
      <c r="Q15" s="40">
        <f t="shared" si="10"/>
        <v>-0.17781480599857177</v>
      </c>
      <c r="R15" s="27">
        <f>USAC!B15</f>
        <v>5738</v>
      </c>
      <c r="S15" s="27">
        <f>USAC!C15</f>
        <v>2878</v>
      </c>
      <c r="T15" s="27">
        <f>USAC!D15</f>
        <v>2860</v>
      </c>
      <c r="U15" s="27">
        <f>Privad!B15</f>
        <v>3454</v>
      </c>
      <c r="V15" s="27">
        <f>Privad!C15</f>
        <v>1499</v>
      </c>
      <c r="W15" s="27">
        <f>Privad!D15</f>
        <v>1955</v>
      </c>
      <c r="X15" s="41">
        <f t="shared" si="13"/>
        <v>62.423846823324624</v>
      </c>
      <c r="Y15" s="41">
        <f t="shared" si="11"/>
        <v>37.576153176675369</v>
      </c>
      <c r="Z15" s="40">
        <f t="shared" si="6"/>
        <v>1.1000685400959562</v>
      </c>
      <c r="AA15" s="40">
        <f t="shared" si="12"/>
        <v>0.99374565670604587</v>
      </c>
      <c r="AB15" s="40">
        <f t="shared" si="7"/>
        <v>1.3042028018679119</v>
      </c>
      <c r="AC15" s="41">
        <f t="shared" si="8"/>
        <v>9.5626631853785913</v>
      </c>
      <c r="AD15" s="41">
        <f t="shared" si="0"/>
        <v>60.335073977371621</v>
      </c>
      <c r="AE15" s="41">
        <f t="shared" si="1"/>
        <v>30.102262837249782</v>
      </c>
    </row>
    <row r="16" spans="1:31">
      <c r="A16" s="10">
        <v>2007</v>
      </c>
      <c r="B16" s="11">
        <f>USAC!B16+Privad!B16</f>
        <v>9584</v>
      </c>
      <c r="C16" s="11">
        <f>USAC!C16+Privad!C16</f>
        <v>4465</v>
      </c>
      <c r="D16" s="11">
        <f>USAC!D16+Privad!D16</f>
        <v>5119</v>
      </c>
      <c r="E16" s="11">
        <f t="shared" si="2"/>
        <v>1013</v>
      </c>
      <c r="F16" s="11">
        <f>USAC!H16+Privad!H16</f>
        <v>5980</v>
      </c>
      <c r="G16" s="11">
        <f>USAC!I16+Privad!I16</f>
        <v>2942</v>
      </c>
      <c r="H16" s="11">
        <f>USAC!J16+Privad!J16</f>
        <v>3038</v>
      </c>
      <c r="I16" s="11">
        <f>USAC!K16+Privad!K16</f>
        <v>2591</v>
      </c>
      <c r="J16" s="11">
        <f>USAC!L16+Privad!L16</f>
        <v>1013</v>
      </c>
      <c r="K16" s="11">
        <f>USAC!M16+Privad!M16</f>
        <v>1578</v>
      </c>
      <c r="L16" s="40">
        <f t="shared" si="3"/>
        <v>4.2645778938207139E-2</v>
      </c>
      <c r="M16" s="40">
        <f t="shared" si="4"/>
        <v>2.0105094813799407E-2</v>
      </c>
      <c r="N16" s="40">
        <f t="shared" si="5"/>
        <v>6.313603322949117E-2</v>
      </c>
      <c r="O16" s="40">
        <v>4.2645778938207139E-2</v>
      </c>
      <c r="P16" s="40">
        <f t="shared" si="9"/>
        <v>4.0606483095155105E-2</v>
      </c>
      <c r="Q16" s="40">
        <f t="shared" si="10"/>
        <v>4.6033584250144761E-2</v>
      </c>
      <c r="R16" s="27">
        <f>USAC!B16</f>
        <v>5971</v>
      </c>
      <c r="S16" s="27">
        <f>USAC!C16</f>
        <v>2793</v>
      </c>
      <c r="T16" s="27">
        <f>USAC!D16</f>
        <v>3178</v>
      </c>
      <c r="U16" s="27">
        <f>Privad!B16</f>
        <v>3613</v>
      </c>
      <c r="V16" s="27">
        <f>Privad!C16</f>
        <v>1672</v>
      </c>
      <c r="W16" s="27">
        <f>Privad!D16</f>
        <v>1941</v>
      </c>
      <c r="X16" s="41">
        <f t="shared" si="13"/>
        <v>62.301752921535893</v>
      </c>
      <c r="Y16" s="41">
        <f t="shared" si="11"/>
        <v>37.698247078464107</v>
      </c>
      <c r="Z16" s="40">
        <f t="shared" si="6"/>
        <v>1.1464725643896976</v>
      </c>
      <c r="AA16" s="40">
        <f t="shared" si="12"/>
        <v>1.1378446115288221</v>
      </c>
      <c r="AB16" s="40">
        <f t="shared" si="7"/>
        <v>1.1608851674641147</v>
      </c>
      <c r="AC16" s="41">
        <f t="shared" si="8"/>
        <v>10.569699499165274</v>
      </c>
      <c r="AD16" s="41">
        <f t="shared" si="0"/>
        <v>62.395659432387305</v>
      </c>
      <c r="AE16" s="41">
        <f t="shared" si="1"/>
        <v>27.034641068447414</v>
      </c>
    </row>
    <row r="17" spans="1:31">
      <c r="A17" s="10">
        <v>2008</v>
      </c>
      <c r="B17" s="11">
        <f>USAC!B17+Privad!B17</f>
        <v>10425</v>
      </c>
      <c r="C17" s="11">
        <f>USAC!C17+Privad!C17</f>
        <v>4677</v>
      </c>
      <c r="D17" s="11">
        <f>USAC!D17+Privad!D17</f>
        <v>5748</v>
      </c>
      <c r="E17" s="11">
        <f t="shared" si="2"/>
        <v>1306</v>
      </c>
      <c r="F17" s="11">
        <f>USAC!H17+Privad!H17</f>
        <v>6113</v>
      </c>
      <c r="G17" s="11">
        <f>USAC!I17+Privad!I17</f>
        <v>3010</v>
      </c>
      <c r="H17" s="11">
        <f>USAC!J17+Privad!J17</f>
        <v>3103</v>
      </c>
      <c r="I17" s="11">
        <f>USAC!K17+Privad!K17</f>
        <v>3006</v>
      </c>
      <c r="J17" s="11">
        <f>USAC!L17+Privad!L17</f>
        <v>1186</v>
      </c>
      <c r="K17" s="11">
        <f>USAC!M17+Privad!M17</f>
        <v>1820</v>
      </c>
      <c r="L17" s="40">
        <f t="shared" si="3"/>
        <v>8.7750417362270447E-2</v>
      </c>
      <c r="M17" s="40">
        <f t="shared" si="4"/>
        <v>4.7480403135498318E-2</v>
      </c>
      <c r="N17" s="40">
        <f t="shared" si="5"/>
        <v>0.12287556163313147</v>
      </c>
      <c r="O17" s="40">
        <v>8.7750417362270447E-2</v>
      </c>
      <c r="P17" s="40">
        <f t="shared" si="9"/>
        <v>-2.9308323563892145E-2</v>
      </c>
      <c r="Q17" s="40">
        <f t="shared" si="10"/>
        <v>0.28120675339053419</v>
      </c>
      <c r="R17" s="27">
        <f>USAC!B17</f>
        <v>5796</v>
      </c>
      <c r="S17" s="27">
        <f>USAC!C17</f>
        <v>2670</v>
      </c>
      <c r="T17" s="27">
        <f>USAC!D17</f>
        <v>3126</v>
      </c>
      <c r="U17" s="27">
        <f>Privad!B17</f>
        <v>4629</v>
      </c>
      <c r="V17" s="27">
        <f>Privad!C17</f>
        <v>2007</v>
      </c>
      <c r="W17" s="27">
        <f>Privad!D17</f>
        <v>2622</v>
      </c>
      <c r="X17" s="41">
        <f t="shared" si="13"/>
        <v>55.597122302158276</v>
      </c>
      <c r="Y17" s="41">
        <f t="shared" si="11"/>
        <v>44.402877697841724</v>
      </c>
      <c r="Z17" s="40">
        <f t="shared" si="6"/>
        <v>1.2289929441949967</v>
      </c>
      <c r="AA17" s="40">
        <f t="shared" si="12"/>
        <v>1.1707865168539326</v>
      </c>
      <c r="AB17" s="40">
        <f t="shared" si="7"/>
        <v>1.3064275037369208</v>
      </c>
      <c r="AC17" s="41">
        <f t="shared" ref="AC17:AC22" si="14">E17/B17*100</f>
        <v>12.52757793764988</v>
      </c>
      <c r="AD17" s="41">
        <f t="shared" si="0"/>
        <v>58.637889688249402</v>
      </c>
      <c r="AE17" s="41">
        <f t="shared" ref="AE17:AE22" si="15">I17/B17*100</f>
        <v>28.834532374100718</v>
      </c>
    </row>
    <row r="18" spans="1:31">
      <c r="A18" s="83">
        <v>2009</v>
      </c>
      <c r="B18" s="11">
        <f>USAC!B18+Privad!B18</f>
        <v>12746</v>
      </c>
      <c r="C18" s="11">
        <f>USAC!C18+Privad!C18</f>
        <v>5893</v>
      </c>
      <c r="D18" s="11">
        <f>USAC!D18+Privad!D18</f>
        <v>6853</v>
      </c>
      <c r="E18" s="11">
        <f t="shared" si="2"/>
        <v>8733</v>
      </c>
      <c r="F18" s="11">
        <f>USAC!H18+Privad!H18</f>
        <v>2744</v>
      </c>
      <c r="G18" s="11">
        <f>USAC!I18+Privad!I18</f>
        <v>1392</v>
      </c>
      <c r="H18" s="11">
        <f>USAC!J18+Privad!J18</f>
        <v>1352</v>
      </c>
      <c r="I18" s="11">
        <f>USAC!K18+Privad!K18</f>
        <v>1269</v>
      </c>
      <c r="J18" s="11">
        <f>USAC!L18+Privad!L18</f>
        <v>701</v>
      </c>
      <c r="K18" s="11">
        <f>USAC!M18+Privad!M18</f>
        <v>568</v>
      </c>
      <c r="L18" s="40">
        <f t="shared" si="3"/>
        <v>0.22263788968824941</v>
      </c>
      <c r="M18" s="40">
        <f t="shared" si="4"/>
        <v>0.2599957237545435</v>
      </c>
      <c r="N18" s="40">
        <f t="shared" si="5"/>
        <v>0.19224077940153098</v>
      </c>
      <c r="O18" s="40">
        <v>0.22263788968824941</v>
      </c>
      <c r="P18" s="40">
        <f t="shared" si="9"/>
        <v>0.25207039337474119</v>
      </c>
      <c r="Q18" s="40">
        <f t="shared" si="10"/>
        <v>0.18578526679628429</v>
      </c>
      <c r="R18" s="27">
        <f>USAC!B18</f>
        <v>7257</v>
      </c>
      <c r="S18" s="27">
        <f>USAC!C18</f>
        <v>3356</v>
      </c>
      <c r="T18" s="27">
        <f>USAC!D18</f>
        <v>3901</v>
      </c>
      <c r="U18" s="27">
        <f>Privad!B18</f>
        <v>5489</v>
      </c>
      <c r="V18" s="27">
        <f>Privad!C18</f>
        <v>2537</v>
      </c>
      <c r="W18" s="27">
        <f>Privad!D18</f>
        <v>2952</v>
      </c>
      <c r="X18" s="41">
        <f t="shared" si="13"/>
        <v>56.935509179350383</v>
      </c>
      <c r="Y18" s="41">
        <f t="shared" si="11"/>
        <v>43.064490820649617</v>
      </c>
      <c r="Z18" s="40">
        <f t="shared" si="6"/>
        <v>1.1629051416935348</v>
      </c>
      <c r="AA18" s="40">
        <f t="shared" si="12"/>
        <v>1.1623957091775923</v>
      </c>
      <c r="AB18" s="40">
        <f t="shared" si="7"/>
        <v>1.163579030350808</v>
      </c>
      <c r="AC18" s="41">
        <f t="shared" si="14"/>
        <v>68.515612741252156</v>
      </c>
      <c r="AD18" s="41">
        <f t="shared" ref="AD18" si="16">F18/B18*100</f>
        <v>21.52832261101522</v>
      </c>
      <c r="AE18" s="41">
        <f t="shared" si="15"/>
        <v>9.9560646477326227</v>
      </c>
    </row>
    <row r="19" spans="1:31">
      <c r="A19" s="10">
        <v>2010</v>
      </c>
      <c r="B19" s="11">
        <f>USAC!B19+Privad!B19</f>
        <v>14450</v>
      </c>
      <c r="C19" s="11">
        <f>USAC!C19+Privad!C19</f>
        <v>6413</v>
      </c>
      <c r="D19" s="11">
        <f>USAC!D19+Privad!D19</f>
        <v>8037</v>
      </c>
      <c r="E19" s="11">
        <f t="shared" si="2"/>
        <v>2128</v>
      </c>
      <c r="F19" s="11">
        <f>USAC!H19+Privad!H19</f>
        <v>7190</v>
      </c>
      <c r="G19" s="11">
        <f>USAC!I19+Privad!I19</f>
        <v>3530</v>
      </c>
      <c r="H19" s="11">
        <f>USAC!J19+Privad!J19</f>
        <v>3660</v>
      </c>
      <c r="I19" s="11">
        <f>USAC!K19+Privad!K19</f>
        <v>5132</v>
      </c>
      <c r="J19" s="11">
        <f>USAC!L19+Privad!L19</f>
        <v>1983</v>
      </c>
      <c r="K19" s="11">
        <f>USAC!M19+Privad!M19</f>
        <v>3149</v>
      </c>
      <c r="L19" s="40">
        <f t="shared" si="3"/>
        <v>0.13368900047073592</v>
      </c>
      <c r="M19" s="40">
        <f t="shared" si="4"/>
        <v>8.8240285083997963E-2</v>
      </c>
      <c r="N19" s="40">
        <f t="shared" si="5"/>
        <v>0.17277104917554356</v>
      </c>
      <c r="O19" s="40">
        <v>0.13368900047073592</v>
      </c>
      <c r="P19" s="40">
        <f t="shared" si="9"/>
        <v>0.10169491525423729</v>
      </c>
      <c r="Q19" s="40">
        <f t="shared" si="10"/>
        <v>0.17598834031699764</v>
      </c>
      <c r="R19" s="27">
        <f>USAC!B19</f>
        <v>7995</v>
      </c>
      <c r="S19" s="27">
        <f>USAC!C19</f>
        <v>3431</v>
      </c>
      <c r="T19" s="27">
        <f>USAC!D19</f>
        <v>4564</v>
      </c>
      <c r="U19" s="27">
        <f>Privad!B19</f>
        <v>6455</v>
      </c>
      <c r="V19" s="27">
        <f>Privad!C19</f>
        <v>2982</v>
      </c>
      <c r="W19" s="27">
        <f>Privad!D19</f>
        <v>3473</v>
      </c>
      <c r="X19" s="41">
        <f t="shared" si="13"/>
        <v>55.328719723183397</v>
      </c>
      <c r="Y19" s="41">
        <f t="shared" si="11"/>
        <v>44.67128027681661</v>
      </c>
      <c r="Z19" s="40">
        <f t="shared" si="6"/>
        <v>1.253235615156713</v>
      </c>
      <c r="AA19" s="40">
        <f t="shared" si="12"/>
        <v>1.3302244243660741</v>
      </c>
      <c r="AB19" s="40">
        <f t="shared" si="7"/>
        <v>1.164654594232059</v>
      </c>
      <c r="AC19" s="41">
        <f t="shared" si="14"/>
        <v>14.726643598615919</v>
      </c>
      <c r="AD19" s="41">
        <f>F19/B19*100</f>
        <v>49.757785467128031</v>
      </c>
      <c r="AE19" s="41">
        <f t="shared" si="15"/>
        <v>35.515570934256061</v>
      </c>
    </row>
    <row r="20" spans="1:31">
      <c r="A20" s="10">
        <v>2011</v>
      </c>
      <c r="B20" s="11">
        <f>USAC!B20+Privad!B20</f>
        <v>19990</v>
      </c>
      <c r="C20" s="11">
        <f>USAC!C20+Privad!C20</f>
        <v>8799</v>
      </c>
      <c r="D20" s="11">
        <f>USAC!D20+Privad!D20</f>
        <v>11191</v>
      </c>
      <c r="E20" s="11">
        <f t="shared" si="2"/>
        <v>2601</v>
      </c>
      <c r="F20" s="11">
        <f>USAC!H20+Privad!H20</f>
        <v>8177</v>
      </c>
      <c r="G20" s="11">
        <f>USAC!I20+Privad!I20</f>
        <v>3948</v>
      </c>
      <c r="H20" s="11">
        <f>USAC!J20+Privad!J20</f>
        <v>4229</v>
      </c>
      <c r="I20" s="11">
        <f>USAC!K20+Privad!K20</f>
        <v>9212</v>
      </c>
      <c r="J20" s="11">
        <f>USAC!L20+Privad!L20</f>
        <v>3782</v>
      </c>
      <c r="K20" s="11">
        <f>USAC!M20+Privad!M20</f>
        <v>5430</v>
      </c>
      <c r="L20" s="40">
        <f t="shared" si="3"/>
        <v>0.3833910034602076</v>
      </c>
      <c r="M20" s="40">
        <f t="shared" si="4"/>
        <v>0.37205675970684549</v>
      </c>
      <c r="N20" s="40">
        <f t="shared" si="5"/>
        <v>0.39243498817966904</v>
      </c>
      <c r="O20" s="40">
        <v>0.3833910034602076</v>
      </c>
      <c r="P20" s="40">
        <f t="shared" si="9"/>
        <v>0.62801751094434022</v>
      </c>
      <c r="Q20" s="40">
        <f t="shared" si="10"/>
        <v>8.0402788536018593E-2</v>
      </c>
      <c r="R20" s="27">
        <f>USAC!B20</f>
        <v>13016</v>
      </c>
      <c r="S20" s="27">
        <f>USAC!C20</f>
        <v>5473</v>
      </c>
      <c r="T20" s="27">
        <f>USAC!D20</f>
        <v>7543</v>
      </c>
      <c r="U20" s="27">
        <f>Privad!B20</f>
        <v>6974</v>
      </c>
      <c r="V20" s="27">
        <f>Privad!C20</f>
        <v>3326</v>
      </c>
      <c r="W20" s="27">
        <f>Privad!D20</f>
        <v>3648</v>
      </c>
      <c r="X20" s="41">
        <f t="shared" si="13"/>
        <v>65.112556278139067</v>
      </c>
      <c r="Y20" s="41">
        <f t="shared" si="11"/>
        <v>34.887443721860926</v>
      </c>
      <c r="Z20" s="40">
        <f t="shared" si="6"/>
        <v>1.2718490737583816</v>
      </c>
      <c r="AA20" s="40">
        <f t="shared" si="12"/>
        <v>1.3782203544673854</v>
      </c>
      <c r="AB20" s="40">
        <f t="shared" si="7"/>
        <v>1.0968129885748648</v>
      </c>
      <c r="AC20" s="41">
        <f t="shared" si="14"/>
        <v>13.011505752876436</v>
      </c>
      <c r="AD20" s="41">
        <f>F20/B20*100</f>
        <v>40.905452726363187</v>
      </c>
      <c r="AE20" s="41">
        <f t="shared" si="15"/>
        <v>46.083041520760382</v>
      </c>
    </row>
    <row r="21" spans="1:31">
      <c r="A21" s="10">
        <v>2012</v>
      </c>
      <c r="B21" s="11">
        <f>USAC!B21+Privad!B21</f>
        <v>20831</v>
      </c>
      <c r="C21" s="11">
        <f>USAC!C21+Privad!C21</f>
        <v>8683</v>
      </c>
      <c r="D21" s="11">
        <f>USAC!D21+Privad!D21</f>
        <v>12148</v>
      </c>
      <c r="E21" s="11">
        <f t="shared" si="2"/>
        <v>2953</v>
      </c>
      <c r="F21" s="11">
        <f>USAC!H21+Privad!H21</f>
        <v>10207</v>
      </c>
      <c r="G21" s="11">
        <f>USAC!I21+Privad!I21</f>
        <v>4567</v>
      </c>
      <c r="H21" s="11">
        <f>USAC!J21+Privad!J21</f>
        <v>5640</v>
      </c>
      <c r="I21" s="11">
        <f>USAC!K21+Privad!K21</f>
        <v>7671</v>
      </c>
      <c r="J21" s="11">
        <f>USAC!L21+Privad!L21</f>
        <v>2893</v>
      </c>
      <c r="K21" s="11">
        <f>USAC!M21+Privad!M21</f>
        <v>4778</v>
      </c>
      <c r="L21" s="40">
        <f t="shared" si="3"/>
        <v>4.2071035517758877E-2</v>
      </c>
      <c r="M21" s="40">
        <f t="shared" si="4"/>
        <v>-1.3183316285941585E-2</v>
      </c>
      <c r="N21" s="40">
        <f t="shared" si="5"/>
        <v>8.5515146099544276E-2</v>
      </c>
      <c r="O21" s="40">
        <v>4.2071035517758877E-2</v>
      </c>
      <c r="P21" s="40">
        <f t="shared" si="9"/>
        <v>-4.3100799016594957E-2</v>
      </c>
      <c r="Q21" s="40">
        <f t="shared" si="10"/>
        <v>0.2010324060797247</v>
      </c>
      <c r="R21" s="27">
        <f>USAC!B21</f>
        <v>12455</v>
      </c>
      <c r="S21" s="27">
        <f>USAC!C21</f>
        <v>4734</v>
      </c>
      <c r="T21" s="27">
        <f>USAC!D21</f>
        <v>7721</v>
      </c>
      <c r="U21" s="27">
        <f>Privad!B21</f>
        <v>8376</v>
      </c>
      <c r="V21" s="27">
        <f>Privad!C21</f>
        <v>3949</v>
      </c>
      <c r="W21" s="27">
        <f>Privad!D21</f>
        <v>4427</v>
      </c>
      <c r="X21" s="41">
        <f t="shared" si="13"/>
        <v>59.790696558014503</v>
      </c>
      <c r="Y21" s="41">
        <f t="shared" si="11"/>
        <v>40.209303441985497</v>
      </c>
      <c r="Z21" s="40">
        <f t="shared" si="6"/>
        <v>1.3990556259357365</v>
      </c>
      <c r="AA21" s="40">
        <f t="shared" si="12"/>
        <v>1.6309674693705112</v>
      </c>
      <c r="AB21" s="40">
        <f t="shared" si="7"/>
        <v>1.121043302101798</v>
      </c>
      <c r="AC21" s="41">
        <f t="shared" si="14"/>
        <v>14.175987710623589</v>
      </c>
      <c r="AD21" s="41">
        <f>F21/B21*100</f>
        <v>48.999087897844554</v>
      </c>
      <c r="AE21" s="41">
        <f t="shared" si="15"/>
        <v>36.824924391531852</v>
      </c>
    </row>
    <row r="22" spans="1:31">
      <c r="A22" s="10">
        <v>2013</v>
      </c>
      <c r="B22" s="11">
        <f>USAC!B22+Privad!B22</f>
        <v>24442</v>
      </c>
      <c r="C22" s="11">
        <f>USAC!C22+Privad!C22</f>
        <v>10837</v>
      </c>
      <c r="D22" s="11">
        <f>USAC!D22+Privad!D22</f>
        <v>13605</v>
      </c>
      <c r="E22" s="11">
        <f t="shared" si="2"/>
        <v>4872</v>
      </c>
      <c r="F22" s="11">
        <f>USAC!H22+Privad!H22</f>
        <v>16633</v>
      </c>
      <c r="G22" s="11">
        <v>1287</v>
      </c>
      <c r="H22" s="11">
        <v>1349</v>
      </c>
      <c r="I22" s="11">
        <f>USAC!K22+Privad!K22</f>
        <v>2937</v>
      </c>
      <c r="J22" s="11">
        <f>USAC!L22+Privad!L22</f>
        <v>1724</v>
      </c>
      <c r="K22" s="11">
        <f>USAC!M22+Privad!M22</f>
        <v>1213</v>
      </c>
      <c r="L22" s="40">
        <f t="shared" si="3"/>
        <v>0.17334741491046998</v>
      </c>
      <c r="M22" s="40">
        <f t="shared" si="4"/>
        <v>0.24807094322238857</v>
      </c>
      <c r="N22" s="40">
        <f t="shared" si="5"/>
        <v>0.11993743826144221</v>
      </c>
      <c r="O22" s="40">
        <v>3.7924247515721758E-2</v>
      </c>
      <c r="P22" s="40">
        <f>(R22-R21)/R21</f>
        <v>-7.0413488558811715E-2</v>
      </c>
      <c r="Q22" s="40">
        <f t="shared" si="10"/>
        <v>0.53581661891117482</v>
      </c>
      <c r="R22" s="27">
        <f>SUM(S22:T22)</f>
        <v>11578</v>
      </c>
      <c r="S22" s="27">
        <f>USAC!C22</f>
        <v>4849</v>
      </c>
      <c r="T22" s="27">
        <f>USAC!D22</f>
        <v>6729</v>
      </c>
      <c r="U22" s="27">
        <f>SUM(V22:W22)</f>
        <v>12864</v>
      </c>
      <c r="V22" s="27">
        <f>Privad!C22</f>
        <v>5988</v>
      </c>
      <c r="W22" s="27">
        <f>Privad!D22</f>
        <v>6876</v>
      </c>
      <c r="X22" s="41">
        <f>R22/(R22+U22)*100</f>
        <v>47.369282382783737</v>
      </c>
      <c r="Y22" s="41">
        <f>U22/(R22+U22)*100</f>
        <v>52.63071761721627</v>
      </c>
      <c r="Z22" s="40">
        <f t="shared" si="6"/>
        <v>1.2554212420411552</v>
      </c>
      <c r="AA22" s="40">
        <f t="shared" si="12"/>
        <v>1.387708805939369</v>
      </c>
      <c r="AB22" s="40">
        <f t="shared" si="7"/>
        <v>1.1482965931863727</v>
      </c>
      <c r="AC22" s="41">
        <f t="shared" si="14"/>
        <v>19.932902381147205</v>
      </c>
      <c r="AD22" s="41">
        <f>F22/B22*100</f>
        <v>68.050895998690777</v>
      </c>
      <c r="AE22" s="41">
        <f t="shared" si="15"/>
        <v>12.016201620162017</v>
      </c>
    </row>
    <row r="23" spans="1:31">
      <c r="A23" s="3"/>
      <c r="B23" s="3"/>
      <c r="C23" s="3"/>
      <c r="D23" s="3"/>
      <c r="E23" s="3"/>
      <c r="F23" s="17"/>
    </row>
    <row r="24" spans="1:31">
      <c r="A24" s="1" t="s">
        <v>0</v>
      </c>
      <c r="B24" s="1"/>
      <c r="C24" s="1"/>
    </row>
    <row r="25" spans="1:31">
      <c r="A25" t="s">
        <v>17</v>
      </c>
    </row>
    <row r="26" spans="1:31">
      <c r="A26" t="s">
        <v>16</v>
      </c>
    </row>
    <row r="27" spans="1:31">
      <c r="B27" s="19"/>
    </row>
    <row r="28" spans="1:31">
      <c r="A28" s="1" t="s">
        <v>1</v>
      </c>
      <c r="B28" s="19"/>
      <c r="C28" s="1"/>
    </row>
    <row r="29" spans="1:31">
      <c r="A29" t="s">
        <v>2</v>
      </c>
      <c r="B29" s="19"/>
    </row>
    <row r="30" spans="1:31">
      <c r="A30" t="s">
        <v>3</v>
      </c>
      <c r="B30" s="19"/>
    </row>
    <row r="31" spans="1:31">
      <c r="A31" t="s">
        <v>4</v>
      </c>
      <c r="B31" s="19"/>
    </row>
    <row r="32" spans="1:31">
      <c r="A32" t="s">
        <v>5</v>
      </c>
      <c r="B32" s="19"/>
    </row>
    <row r="33" spans="1:2">
      <c r="A33" t="s">
        <v>6</v>
      </c>
      <c r="B33" s="19"/>
    </row>
    <row r="34" spans="1:2">
      <c r="A34" t="s">
        <v>46</v>
      </c>
      <c r="B34" s="19"/>
    </row>
    <row r="35" spans="1:2">
      <c r="B35" s="19"/>
    </row>
    <row r="36" spans="1:2">
      <c r="B36" s="19"/>
    </row>
    <row r="37" spans="1:2">
      <c r="B37" s="19"/>
    </row>
    <row r="38" spans="1:2">
      <c r="B38" s="19"/>
    </row>
    <row r="39" spans="1:2">
      <c r="B39" s="19"/>
    </row>
    <row r="40" spans="1:2">
      <c r="B40" s="19"/>
    </row>
    <row r="41" spans="1:2">
      <c r="B41" s="19"/>
    </row>
  </sheetData>
  <mergeCells count="14">
    <mergeCell ref="Z6:AB6"/>
    <mergeCell ref="AC6:AE6"/>
    <mergeCell ref="L6:N6"/>
    <mergeCell ref="O6:Q6"/>
    <mergeCell ref="R6:T6"/>
    <mergeCell ref="U6:W6"/>
    <mergeCell ref="X6:Y6"/>
    <mergeCell ref="A1:K1"/>
    <mergeCell ref="A2:K2"/>
    <mergeCell ref="A4:K4"/>
    <mergeCell ref="A6:A7"/>
    <mergeCell ref="B6:D6"/>
    <mergeCell ref="F6:H6"/>
    <mergeCell ref="I6:K6"/>
  </mergeCells>
  <printOptions horizontalCentered="1" verticalCentered="1"/>
  <pageMargins left="0" right="0" top="0" bottom="0" header="0.31496062992125984" footer="0.31496062992125984"/>
  <pageSetup orientation="landscape" horizontalDpi="200" verticalDpi="200" r:id="rId1"/>
  <ignoredErrors>
    <ignoredError sqref="E18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R39"/>
  <sheetViews>
    <sheetView workbookViewId="0">
      <selection activeCell="B8" sqref="B8:D22"/>
    </sheetView>
  </sheetViews>
  <sheetFormatPr baseColWidth="10" defaultRowHeight="15"/>
  <cols>
    <col min="5" max="13" width="11.42578125" customWidth="1"/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11">
        <f>SUM(C8:D8)</f>
        <v>3439</v>
      </c>
      <c r="C8" s="12">
        <v>1610</v>
      </c>
      <c r="D8" s="11">
        <v>1829</v>
      </c>
      <c r="E8" s="11"/>
      <c r="F8" s="11"/>
      <c r="G8" s="11"/>
      <c r="H8" s="11">
        <f>SUM(I8:J8)</f>
        <v>2514</v>
      </c>
      <c r="I8" s="11">
        <v>1346</v>
      </c>
      <c r="J8" s="11">
        <v>1168</v>
      </c>
      <c r="K8" s="11">
        <f>SUM(L8:M8)</f>
        <v>925</v>
      </c>
      <c r="L8" s="11">
        <v>264</v>
      </c>
      <c r="M8" s="16">
        <v>661</v>
      </c>
    </row>
    <row r="9" spans="1:18">
      <c r="A9" s="10">
        <v>2000</v>
      </c>
      <c r="B9" s="11">
        <f t="shared" ref="B9:B22" si="0">SUM(C9:D9)</f>
        <v>3591</v>
      </c>
      <c r="C9" s="11">
        <v>1924</v>
      </c>
      <c r="D9" s="13">
        <v>1667</v>
      </c>
      <c r="E9" s="13"/>
      <c r="F9" s="13"/>
      <c r="G9" s="13"/>
      <c r="H9" s="11">
        <f t="shared" ref="H9:H22" si="1">SUM(I9:J9)</f>
        <v>2349</v>
      </c>
      <c r="I9" s="11">
        <v>1344</v>
      </c>
      <c r="J9" s="17">
        <v>1005</v>
      </c>
      <c r="K9" s="11">
        <f t="shared" ref="K9:K22" si="2">SUM(L9:M9)</f>
        <v>1242</v>
      </c>
      <c r="L9" s="11">
        <v>580</v>
      </c>
      <c r="M9" s="16">
        <v>662</v>
      </c>
    </row>
    <row r="10" spans="1:18">
      <c r="A10" s="10">
        <v>2001</v>
      </c>
      <c r="B10" s="11">
        <f t="shared" si="0"/>
        <v>3220</v>
      </c>
      <c r="C10" s="11">
        <v>1676</v>
      </c>
      <c r="D10" s="13">
        <v>1544</v>
      </c>
      <c r="E10" s="13"/>
      <c r="F10" s="13"/>
      <c r="G10" s="13"/>
      <c r="H10" s="11">
        <f t="shared" si="1"/>
        <v>2109</v>
      </c>
      <c r="I10" s="11">
        <v>1221</v>
      </c>
      <c r="J10" s="11">
        <v>888</v>
      </c>
      <c r="K10" s="11">
        <f t="shared" si="2"/>
        <v>1111</v>
      </c>
      <c r="L10" s="11">
        <v>455</v>
      </c>
      <c r="M10" s="16">
        <v>656</v>
      </c>
    </row>
    <row r="11" spans="1:18">
      <c r="A11" s="10">
        <v>2002</v>
      </c>
      <c r="B11" s="11">
        <f t="shared" si="0"/>
        <v>3857</v>
      </c>
      <c r="C11" s="14">
        <v>2035</v>
      </c>
      <c r="D11" s="11">
        <v>1822</v>
      </c>
      <c r="E11" s="11"/>
      <c r="F11" s="11"/>
      <c r="G11" s="11"/>
      <c r="H11" s="11">
        <f t="shared" si="1"/>
        <v>2469</v>
      </c>
      <c r="I11" s="11">
        <v>1419</v>
      </c>
      <c r="J11" s="11">
        <v>1050</v>
      </c>
      <c r="K11" s="11">
        <f t="shared" si="2"/>
        <v>1388</v>
      </c>
      <c r="L11" s="11">
        <v>616</v>
      </c>
      <c r="M11" s="16">
        <v>772</v>
      </c>
    </row>
    <row r="12" spans="1:18">
      <c r="A12" s="10">
        <v>2003</v>
      </c>
      <c r="B12" s="11">
        <f t="shared" si="0"/>
        <v>3890</v>
      </c>
      <c r="C12" s="15">
        <v>1935</v>
      </c>
      <c r="D12" s="15">
        <v>1955</v>
      </c>
      <c r="E12" s="15"/>
      <c r="F12" s="15"/>
      <c r="G12" s="15"/>
      <c r="H12" s="11">
        <f t="shared" si="1"/>
        <v>2497</v>
      </c>
      <c r="I12" s="15">
        <v>1377</v>
      </c>
      <c r="J12" s="15">
        <v>1120</v>
      </c>
      <c r="K12" s="11">
        <f t="shared" si="2"/>
        <v>1393</v>
      </c>
      <c r="L12" s="15">
        <v>558</v>
      </c>
      <c r="M12" s="18">
        <v>835</v>
      </c>
    </row>
    <row r="13" spans="1:18">
      <c r="A13" s="10">
        <v>2004</v>
      </c>
      <c r="B13" s="11">
        <f t="shared" si="0"/>
        <v>6229</v>
      </c>
      <c r="C13" s="11">
        <v>2997</v>
      </c>
      <c r="D13" s="11">
        <v>3232</v>
      </c>
      <c r="E13" s="11"/>
      <c r="F13" s="11"/>
      <c r="G13" s="11"/>
      <c r="H13" s="11">
        <f t="shared" si="1"/>
        <v>3085</v>
      </c>
      <c r="I13" s="11">
        <v>1728</v>
      </c>
      <c r="J13" s="11">
        <v>1357</v>
      </c>
      <c r="K13" s="11">
        <f t="shared" si="2"/>
        <v>3144</v>
      </c>
      <c r="L13" s="11">
        <v>1269</v>
      </c>
      <c r="M13" s="16">
        <v>1875</v>
      </c>
    </row>
    <row r="14" spans="1:18">
      <c r="A14" s="10">
        <v>2005</v>
      </c>
      <c r="B14" s="11">
        <f t="shared" si="0"/>
        <v>6717</v>
      </c>
      <c r="C14" s="11">
        <v>3234</v>
      </c>
      <c r="D14" s="11">
        <v>3483</v>
      </c>
      <c r="E14" s="11"/>
      <c r="F14" s="11"/>
      <c r="G14" s="11"/>
      <c r="H14" s="11">
        <f t="shared" si="1"/>
        <v>3643</v>
      </c>
      <c r="I14" s="11">
        <v>2063</v>
      </c>
      <c r="J14" s="11">
        <v>1580</v>
      </c>
      <c r="K14" s="11">
        <f t="shared" si="2"/>
        <v>3074</v>
      </c>
      <c r="L14" s="11">
        <v>1171</v>
      </c>
      <c r="M14" s="16">
        <v>1903</v>
      </c>
    </row>
    <row r="15" spans="1:18">
      <c r="A15" s="10">
        <v>2006</v>
      </c>
      <c r="B15" s="11">
        <f t="shared" si="0"/>
        <v>5738</v>
      </c>
      <c r="C15" s="11">
        <v>2878</v>
      </c>
      <c r="D15" s="11">
        <v>2860</v>
      </c>
      <c r="E15" s="11"/>
      <c r="F15" s="11"/>
      <c r="G15" s="11"/>
      <c r="H15" s="11">
        <f t="shared" si="1"/>
        <v>3491</v>
      </c>
      <c r="I15" s="19">
        <v>1985</v>
      </c>
      <c r="J15" s="11">
        <v>1506</v>
      </c>
      <c r="K15" s="11">
        <f t="shared" si="2"/>
        <v>2247</v>
      </c>
      <c r="L15" s="11">
        <v>893</v>
      </c>
      <c r="M15" s="16">
        <v>1354</v>
      </c>
    </row>
    <row r="16" spans="1:18">
      <c r="A16" s="10">
        <v>2007</v>
      </c>
      <c r="B16" s="11">
        <f t="shared" si="0"/>
        <v>5971</v>
      </c>
      <c r="C16" s="11">
        <v>2793</v>
      </c>
      <c r="D16" s="11">
        <v>3178</v>
      </c>
      <c r="E16" s="11"/>
      <c r="F16" s="11"/>
      <c r="G16" s="11"/>
      <c r="H16" s="11">
        <f t="shared" si="1"/>
        <v>3971</v>
      </c>
      <c r="I16" s="11">
        <v>2074</v>
      </c>
      <c r="J16" s="11">
        <v>1897</v>
      </c>
      <c r="K16" s="11">
        <f t="shared" si="2"/>
        <v>2000</v>
      </c>
      <c r="L16" s="11">
        <v>719</v>
      </c>
      <c r="M16" s="16">
        <v>1281</v>
      </c>
    </row>
    <row r="17" spans="1:13">
      <c r="A17" s="10">
        <v>2008</v>
      </c>
      <c r="B17" s="11">
        <f t="shared" si="0"/>
        <v>5796</v>
      </c>
      <c r="C17" s="11">
        <v>2670</v>
      </c>
      <c r="D17" s="11">
        <v>3126</v>
      </c>
      <c r="E17" s="11"/>
      <c r="F17" s="11"/>
      <c r="G17" s="11"/>
      <c r="H17" s="11">
        <f t="shared" si="1"/>
        <v>3781</v>
      </c>
      <c r="I17" s="11">
        <v>1982</v>
      </c>
      <c r="J17" s="11">
        <v>1799</v>
      </c>
      <c r="K17" s="11">
        <f t="shared" si="2"/>
        <v>2015</v>
      </c>
      <c r="L17" s="11">
        <v>688</v>
      </c>
      <c r="M17" s="16">
        <v>1327</v>
      </c>
    </row>
    <row r="18" spans="1:13">
      <c r="A18" s="87">
        <v>2009</v>
      </c>
      <c r="B18" s="88">
        <f t="shared" si="0"/>
        <v>7257</v>
      </c>
      <c r="C18" s="88">
        <v>3356</v>
      </c>
      <c r="D18" s="88">
        <v>3901</v>
      </c>
      <c r="E18" s="88"/>
      <c r="F18" s="88"/>
      <c r="G18" s="88"/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90">
        <v>0</v>
      </c>
    </row>
    <row r="19" spans="1:13">
      <c r="A19" s="37">
        <v>2010</v>
      </c>
      <c r="B19" s="11">
        <f t="shared" si="0"/>
        <v>7995</v>
      </c>
      <c r="C19" s="11">
        <v>3431</v>
      </c>
      <c r="D19" s="11">
        <v>4564</v>
      </c>
      <c r="E19" s="11"/>
      <c r="F19" s="11"/>
      <c r="G19" s="11"/>
      <c r="H19" s="11">
        <f t="shared" si="1"/>
        <v>4353</v>
      </c>
      <c r="I19" s="11">
        <v>2181</v>
      </c>
      <c r="J19" s="11">
        <v>2172</v>
      </c>
      <c r="K19" s="11">
        <f t="shared" si="2"/>
        <v>3642</v>
      </c>
      <c r="L19" s="11">
        <v>1250</v>
      </c>
      <c r="M19" s="16">
        <v>2392</v>
      </c>
    </row>
    <row r="20" spans="1:13">
      <c r="A20" s="37">
        <f>1+A19</f>
        <v>2011</v>
      </c>
      <c r="B20" s="11">
        <f t="shared" si="0"/>
        <v>13016</v>
      </c>
      <c r="C20" s="11">
        <v>5473</v>
      </c>
      <c r="D20" s="11">
        <v>7543</v>
      </c>
      <c r="E20" s="11"/>
      <c r="F20" s="11"/>
      <c r="G20" s="11"/>
      <c r="H20" s="11">
        <f t="shared" si="1"/>
        <v>5614</v>
      </c>
      <c r="I20" s="11">
        <v>2627</v>
      </c>
      <c r="J20" s="11">
        <v>2987</v>
      </c>
      <c r="K20" s="11">
        <f t="shared" si="2"/>
        <v>7402</v>
      </c>
      <c r="L20" s="11">
        <v>2846</v>
      </c>
      <c r="M20" s="16">
        <v>4556</v>
      </c>
    </row>
    <row r="21" spans="1:13">
      <c r="A21" s="37">
        <f>1+A20</f>
        <v>2012</v>
      </c>
      <c r="B21" s="11">
        <f t="shared" si="0"/>
        <v>12455</v>
      </c>
      <c r="C21" s="11">
        <v>4734</v>
      </c>
      <c r="D21" s="11">
        <v>7721</v>
      </c>
      <c r="E21" s="11"/>
      <c r="F21" s="11"/>
      <c r="G21" s="11"/>
      <c r="H21" s="11">
        <f t="shared" si="1"/>
        <v>6996</v>
      </c>
      <c r="I21" s="11">
        <v>3033</v>
      </c>
      <c r="J21" s="11">
        <v>3963</v>
      </c>
      <c r="K21" s="11">
        <f t="shared" si="2"/>
        <v>5459</v>
      </c>
      <c r="L21" s="11">
        <v>1701</v>
      </c>
      <c r="M21" s="16">
        <v>3758</v>
      </c>
    </row>
    <row r="22" spans="1:13">
      <c r="A22" s="37">
        <v>2013</v>
      </c>
      <c r="B22" s="11">
        <f t="shared" si="0"/>
        <v>11578</v>
      </c>
      <c r="C22" s="11">
        <v>4849</v>
      </c>
      <c r="D22" s="11">
        <v>6729</v>
      </c>
      <c r="E22" s="11">
        <v>18</v>
      </c>
      <c r="F22" s="11">
        <v>8</v>
      </c>
      <c r="G22" s="11">
        <v>10</v>
      </c>
      <c r="H22" s="11">
        <f t="shared" si="1"/>
        <v>10941</v>
      </c>
      <c r="I22" s="11">
        <v>4538</v>
      </c>
      <c r="J22" s="11">
        <v>6403</v>
      </c>
      <c r="K22" s="11">
        <f t="shared" si="2"/>
        <v>619</v>
      </c>
      <c r="L22" s="11">
        <v>299</v>
      </c>
      <c r="M22" s="16">
        <v>320</v>
      </c>
    </row>
    <row r="23" spans="1:13">
      <c r="A23" t="s">
        <v>18</v>
      </c>
      <c r="B23" s="3"/>
      <c r="C23" s="3"/>
      <c r="D23" s="3"/>
      <c r="E23" s="3"/>
      <c r="F23" s="3"/>
      <c r="G23" s="3"/>
      <c r="H23" s="3"/>
    </row>
    <row r="24" spans="1:13">
      <c r="A24" t="s">
        <v>19</v>
      </c>
      <c r="B24" s="1"/>
      <c r="C24" s="1"/>
    </row>
    <row r="25" spans="1:13">
      <c r="F25" s="19">
        <f>I8+L8</f>
        <v>1610</v>
      </c>
      <c r="G25" s="19">
        <f>J8+M8</f>
        <v>1829</v>
      </c>
    </row>
    <row r="26" spans="1:13">
      <c r="A26" s="59"/>
      <c r="B26" s="59"/>
      <c r="C26" s="59"/>
      <c r="D26" s="59"/>
      <c r="F26" s="19">
        <f t="shared" ref="F26:F38" si="3">I9+L9</f>
        <v>1924</v>
      </c>
      <c r="G26" s="19">
        <f t="shared" ref="G26:G38" si="4">J9+M9</f>
        <v>1667</v>
      </c>
    </row>
    <row r="27" spans="1:13">
      <c r="F27" s="19">
        <f t="shared" si="3"/>
        <v>1676</v>
      </c>
      <c r="G27" s="19">
        <f t="shared" si="4"/>
        <v>1544</v>
      </c>
    </row>
    <row r="28" spans="1:13">
      <c r="F28" s="19">
        <f t="shared" si="3"/>
        <v>2035</v>
      </c>
      <c r="G28" s="19">
        <f t="shared" si="4"/>
        <v>1822</v>
      </c>
    </row>
    <row r="29" spans="1:13">
      <c r="F29" s="19">
        <f t="shared" si="3"/>
        <v>1935</v>
      </c>
      <c r="G29" s="19">
        <f t="shared" si="4"/>
        <v>1955</v>
      </c>
    </row>
    <row r="30" spans="1:13">
      <c r="F30" s="19">
        <f t="shared" si="3"/>
        <v>2997</v>
      </c>
      <c r="G30" s="19">
        <f t="shared" si="4"/>
        <v>3232</v>
      </c>
    </row>
    <row r="31" spans="1:13">
      <c r="F31" s="19">
        <f t="shared" si="3"/>
        <v>3234</v>
      </c>
      <c r="G31" s="19">
        <f t="shared" si="4"/>
        <v>3483</v>
      </c>
    </row>
    <row r="32" spans="1:13">
      <c r="F32" s="19">
        <f t="shared" si="3"/>
        <v>2878</v>
      </c>
      <c r="G32" s="19">
        <f t="shared" si="4"/>
        <v>2860</v>
      </c>
    </row>
    <row r="33" spans="6:7">
      <c r="F33" s="19">
        <f t="shared" si="3"/>
        <v>2793</v>
      </c>
      <c r="G33" s="19">
        <f t="shared" si="4"/>
        <v>3178</v>
      </c>
    </row>
    <row r="34" spans="6:7">
      <c r="F34" s="19">
        <f t="shared" si="3"/>
        <v>2670</v>
      </c>
      <c r="G34" s="19">
        <f t="shared" si="4"/>
        <v>3126</v>
      </c>
    </row>
    <row r="35" spans="6:7">
      <c r="F35" s="19">
        <f t="shared" si="3"/>
        <v>0</v>
      </c>
      <c r="G35" s="19">
        <f t="shared" si="4"/>
        <v>0</v>
      </c>
    </row>
    <row r="36" spans="6:7">
      <c r="F36" s="19">
        <f t="shared" si="3"/>
        <v>3431</v>
      </c>
      <c r="G36" s="19">
        <f t="shared" si="4"/>
        <v>4564</v>
      </c>
    </row>
    <row r="37" spans="6:7">
      <c r="F37" s="19">
        <f t="shared" si="3"/>
        <v>5473</v>
      </c>
      <c r="G37" s="19">
        <f t="shared" si="4"/>
        <v>7543</v>
      </c>
    </row>
    <row r="38" spans="6:7">
      <c r="F38" s="19">
        <f t="shared" si="3"/>
        <v>4734</v>
      </c>
      <c r="G38" s="19">
        <f t="shared" si="4"/>
        <v>7721</v>
      </c>
    </row>
    <row r="39" spans="6:7">
      <c r="F39" s="19"/>
      <c r="G39" s="19"/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  <pageSetup orientation="portrait" r:id="rId1"/>
  <ignoredErrors>
    <ignoredError sqref="B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R22"/>
  <sheetViews>
    <sheetView workbookViewId="0">
      <selection activeCell="C29" sqref="C29"/>
    </sheetView>
  </sheetViews>
  <sheetFormatPr baseColWidth="10" defaultRowHeight="15"/>
  <cols>
    <col min="5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20">
        <v>1999</v>
      </c>
      <c r="B8" s="11">
        <f>SUM(C8:D8)</f>
        <v>838</v>
      </c>
      <c r="C8" s="11">
        <f>UValle!C8+UOcci!C8+UMeso!C8+ULandi!C8+UInterNac!C8+UMariGal!C8+UPana!C8+USanPabl!C8+UDVinci!C8+Urural!C8+UGalileo!C8+UMarro!C8+UIstmo!C8</f>
        <v>364</v>
      </c>
      <c r="D8" s="11">
        <f>UValle!D8+UOcci!D8+UMeso!D8+ULandi!D8+UInterNac!D8+UMariGal!D8+UPana!D8+USanPabl!D8+UDVinci!D8+Urural!D8+UGalileo!D8+UMarro!D8+UIstmo!D8</f>
        <v>474</v>
      </c>
      <c r="E8" s="11"/>
      <c r="F8" s="11"/>
      <c r="G8" s="11"/>
      <c r="H8" s="11">
        <f>UValle!H8+UOcci!H8+UMeso!H8+ULandi!H8+UInterNac!H8+UMariGal!H8+UPana!H8+USanPabl!H8+UDVinci!H8+Urural!H8+UMarro!H8</f>
        <v>438</v>
      </c>
      <c r="I8" s="11">
        <f>UValle!I8+UOcci!I8+UMeso!I8+ULandi!I8+UInterNac!I8+UMariGal!I8+UPana!I8+USanPabl!I8+UDVinci!I8+Urural!I8+UMarro!I8</f>
        <v>221</v>
      </c>
      <c r="J8" s="11">
        <f>UValle!J8+UOcci!J8+UMeso!J8+ULandi!J8+UInterNac!J8+UMariGal!J8+UPana!J8+USanPabl!J8+UDVinci!J8+Urural!J8+UMarro!J8</f>
        <v>217</v>
      </c>
      <c r="K8" s="11">
        <f>UValle!K8+UOcci!K8+UMeso!K8+ULandi!K8+UInterNac!K8+UMariGal!K8+UPana!K8+USanPabl!K8+UDVinci!K8+Urural!K8+UMarro!K8</f>
        <v>162</v>
      </c>
      <c r="L8" s="11">
        <f>UValle!L8+UOcci!L8+UMeso!L8+ULandi!L8+UInterNac!L8+UMariGal!L8+UPana!L8+USanPabl!L8+UDVinci!L8+Urural!L8+UMarro!L8</f>
        <v>29</v>
      </c>
      <c r="M8" s="11">
        <f>UValle!M8+UOcci!M8+UMeso!M8+ULandi!M8+UInterNac!M8+UMariGal!M8+UPana!M8+USanPabl!M8+UDVinci!M8+Urural!M8+UMarro!M8</f>
        <v>133</v>
      </c>
    </row>
    <row r="9" spans="1:18">
      <c r="A9" s="20">
        <v>2000</v>
      </c>
      <c r="B9" s="11">
        <f t="shared" ref="B9:B22" si="0">SUM(C9:D9)</f>
        <v>1627</v>
      </c>
      <c r="C9" s="11">
        <f>UValle!C9+UOcci!C9+UMeso!C9+ULandi!C9+UInterNac!C9+UMariGal!C9+UPana!C9+USanPabl!C9+UDVinci!C9+Urural!C9+UGalileo!C9+UMarro!C9+UIstmo!C9</f>
        <v>760</v>
      </c>
      <c r="D9" s="11">
        <f>UValle!D9+UOcci!D9+UMeso!D9+ULandi!D9+UInterNac!D9+UMariGal!D9+UPana!D9+USanPabl!D9+UDVinci!D9+Urural!D9+UGalileo!D9+UMarro!D9+UIstmo!D9</f>
        <v>867</v>
      </c>
      <c r="E9" s="11"/>
      <c r="F9" s="11"/>
      <c r="G9" s="11"/>
      <c r="H9" s="11">
        <f>UValle!H9+UOcci!H9+UMeso!H9+ULandi!H9+UInterNac!H9+UMariGal!H9+UPana!H9+USanPabl!H9+UDVinci!H9+Urural!H9+UMarro!H9</f>
        <v>1075</v>
      </c>
      <c r="I9" s="11">
        <f>UValle!I9+UOcci!I9+UMeso!I9+ULandi!I9+UInterNac!I9+UMariGal!I9+UPana!I9+USanPabl!I9+UDVinci!I9+Urural!I9+UMarro!I9</f>
        <v>525</v>
      </c>
      <c r="J9" s="11">
        <f>UValle!J9+UOcci!J9+UMeso!J9+ULandi!J9+UInterNac!J9+UMariGal!J9+UPana!J9+USanPabl!J9+UDVinci!J9+Urural!J9+UMarro!J9</f>
        <v>550</v>
      </c>
      <c r="K9" s="11">
        <f>UValle!K9+UOcci!K9+UMeso!K9+ULandi!K9+UInterNac!K9+UMariGal!K9+UPana!K9+USanPabl!K9+UDVinci!K9+Urural!K9+UMarro!K9</f>
        <v>249</v>
      </c>
      <c r="L9" s="11">
        <f>UValle!L9+UOcci!L9+UMeso!L9+ULandi!L9+UInterNac!L9+UMariGal!L9+UPana!L9+USanPabl!L9+UDVinci!L9+Urural!L9+UMarro!L9</f>
        <v>87</v>
      </c>
      <c r="M9" s="11">
        <f>UValle!M9+UOcci!M9+UMeso!M9+ULandi!M9+UInterNac!M9+UMariGal!M9+UPana!M9+USanPabl!M9+UDVinci!M9+Urural!M9+UMarro!M9</f>
        <v>162</v>
      </c>
    </row>
    <row r="10" spans="1:18">
      <c r="A10" s="20">
        <v>2001</v>
      </c>
      <c r="B10" s="11">
        <f t="shared" si="0"/>
        <v>1954</v>
      </c>
      <c r="C10" s="11">
        <f>UValle!C10+UOcci!C10+UMeso!C10+ULandi!C10+UInterNac!C10+UMariGal!C10+UPana!C10+USanPabl!C10+UDVinci!C10+Urural!C10+UGalileo!C10+UMarro!C10+UIstmo!C10</f>
        <v>921</v>
      </c>
      <c r="D10" s="11">
        <f>UValle!D10+UOcci!D10+UMeso!D10+ULandi!D10+UInterNac!D10+UMariGal!D10+UPana!D10+USanPabl!D10+UDVinci!D10+Urural!D10+UGalileo!D10+UMarro!D10+UIstmo!D10</f>
        <v>1033</v>
      </c>
      <c r="E10" s="11"/>
      <c r="F10" s="11"/>
      <c r="G10" s="11"/>
      <c r="H10" s="11">
        <f>UValle!H10+UOcci!H10+UMeso!H10+ULandi!H10+UInterNac!H10+UMariGal!H10+UPana!H10+USanPabl!H10+UDVinci!H10+Urural!H10+UMarro!H10</f>
        <v>958</v>
      </c>
      <c r="I10" s="11">
        <f>UValle!I10+UOcci!I10+UMeso!I10+ULandi!I10+UInterNac!I10+UMariGal!I10+UPana!I10+USanPabl!I10+UDVinci!I10+Urural!I10+UMarro!I10</f>
        <v>487</v>
      </c>
      <c r="J10" s="11">
        <f>UValle!J10+UOcci!J10+UMeso!J10+ULandi!J10+UInterNac!J10+UMariGal!J10+UPana!J10+USanPabl!J10+UDVinci!J10+Urural!J10+UMarro!J10</f>
        <v>471</v>
      </c>
      <c r="K10" s="11">
        <f>UValle!K10+UOcci!K10+UMeso!K10+ULandi!K10+UInterNac!K10+UMariGal!K10+UPana!K10+USanPabl!K10+UDVinci!K10+Urural!K10+UMarro!K10</f>
        <v>501</v>
      </c>
      <c r="L10" s="11">
        <f>UValle!L10+UOcci!L10+UMeso!L10+ULandi!L10+UInterNac!L10+UMariGal!L10+UPana!L10+USanPabl!L10+UDVinci!L10+Urural!L10+UMarro!L10</f>
        <v>210</v>
      </c>
      <c r="M10" s="11">
        <f>UValle!M10+UOcci!M10+UMeso!M10+ULandi!M10+UInterNac!M10+UMariGal!M10+UPana!M10+USanPabl!M10+UDVinci!M10+Urural!M10+UMarro!M10</f>
        <v>291</v>
      </c>
    </row>
    <row r="11" spans="1:18">
      <c r="A11" s="20">
        <v>2002</v>
      </c>
      <c r="B11" s="11">
        <f t="shared" si="0"/>
        <v>1838</v>
      </c>
      <c r="C11" s="11">
        <f>UValle!C11+UOcci!C11+UMeso!C11+ULandi!C11+UInterNac!C11+UMariGal!C11+UPana!C11+USanPabl!C11+UDVinci!C11+Urural!C11+UGalileo!C11+UMarro!C11+UIstmo!C11</f>
        <v>821</v>
      </c>
      <c r="D11" s="11">
        <f>UValle!D11+UOcci!D11+UMeso!D11+ULandi!D11+UInterNac!D11+UMariGal!D11+UPana!D11+USanPabl!D11+UDVinci!D11+Urural!D11+UGalileo!D11+UMarro!D11+UIstmo!D11</f>
        <v>1017</v>
      </c>
      <c r="E11" s="11"/>
      <c r="F11" s="11"/>
      <c r="G11" s="11"/>
      <c r="H11" s="11">
        <f>UValle!H11+UOcci!H11+UMeso!H11+ULandi!H11+UInterNac!H11+UMariGal!H11+UPana!H11+USanPabl!H11+UDVinci!H11+Urural!H11+UMarro!H11</f>
        <v>912</v>
      </c>
      <c r="I11" s="11">
        <f>UValle!I11+UOcci!I11+UMeso!I11+ULandi!I11+UInterNac!I11+UMariGal!I11+UPana!I11+USanPabl!I11+UDVinci!I11+Urural!I11+UMarro!I11</f>
        <v>465</v>
      </c>
      <c r="J11" s="11">
        <f>UValle!J11+UOcci!J11+UMeso!J11+ULandi!J11+UInterNac!J11+UMariGal!J11+UPana!J11+USanPabl!J11+UDVinci!J11+Urural!J11+UMarro!J11</f>
        <v>447</v>
      </c>
      <c r="K11" s="11">
        <f>UValle!K11+UOcci!K11+UMeso!K11+ULandi!K11+UInterNac!K11+UMariGal!K11+UPana!K11+USanPabl!K11+UDVinci!K11+Urural!K11+UMarro!K11</f>
        <v>422</v>
      </c>
      <c r="L11" s="11">
        <f>UValle!L11+UOcci!L11+UMeso!L11+ULandi!L11+UInterNac!L11+UMariGal!L11+UPana!L11+USanPabl!L11+UDVinci!L11+Urural!L11+UMarro!L11</f>
        <v>153</v>
      </c>
      <c r="M11" s="11">
        <f>UValle!M11+UOcci!M11+UMeso!M11+ULandi!M11+UInterNac!M11+UMariGal!M11+UPana!M11+USanPabl!M11+UDVinci!M11+Urural!M11+UMarro!M11</f>
        <v>269</v>
      </c>
    </row>
    <row r="12" spans="1:18">
      <c r="A12" s="20">
        <v>2003</v>
      </c>
      <c r="B12" s="11">
        <f t="shared" si="0"/>
        <v>2456</v>
      </c>
      <c r="C12" s="11">
        <f>UValle!C12+UOcci!C12+UMeso!C12+ULandi!C12+UInterNac!C12+UMariGal!C12+UPana!C12+USanPabl!C12+UDVinci!C12+Urural!C12+UGalileo!C12+UMarro!C12+UIstmo!C12</f>
        <v>1240</v>
      </c>
      <c r="D12" s="11">
        <f>UValle!D12+UOcci!D12+UMeso!D12+ULandi!D12+UInterNac!D12+UMariGal!D12+UPana!D12+USanPabl!D12+UDVinci!D12+Urural!D12+UGalileo!D12+UMarro!D12+UIstmo!D12</f>
        <v>1216</v>
      </c>
      <c r="E12" s="11"/>
      <c r="F12" s="11"/>
      <c r="G12" s="11"/>
      <c r="H12" s="11">
        <f>UValle!H12+UOcci!H12+UMeso!H12+ULandi!H12+UInterNac!H12+UMariGal!H12+UPana!H12+USanPabl!H12+UDVinci!H12+Urural!H12+UMarro!H12</f>
        <v>1246</v>
      </c>
      <c r="I12" s="11">
        <f>UValle!I12+UOcci!I12+UMeso!I12+ULandi!I12+UInterNac!I12+UMariGal!I12+UPana!I12+USanPabl!I12+UDVinci!I12+Urural!I12+UMarro!I12</f>
        <v>579</v>
      </c>
      <c r="J12" s="11">
        <f>UValle!J12+UOcci!J12+UMeso!J12+ULandi!J12+UInterNac!J12+UMariGal!J12+UPana!J12+USanPabl!J12+UDVinci!J12+Urural!J12+UMarro!J12</f>
        <v>667</v>
      </c>
      <c r="K12" s="11">
        <f>UValle!K12+UOcci!K12+UMeso!K12+ULandi!K12+UInterNac!K12+UMariGal!K12+UPana!K12+USanPabl!K12+UDVinci!K12+Urural!K12+UMarro!K12</f>
        <v>374</v>
      </c>
      <c r="L12" s="11">
        <f>UValle!L12+UOcci!L12+UMeso!L12+ULandi!L12+UInterNac!L12+UMariGal!L12+UPana!L12+USanPabl!L12+UDVinci!L12+Urural!L12+UMarro!L12</f>
        <v>153</v>
      </c>
      <c r="M12" s="11">
        <f>UValle!M12+UOcci!M12+UMeso!M12+ULandi!M12+UInterNac!M12+UMariGal!M12+UPana!M12+USanPabl!M12+UDVinci!M12+Urural!M12+UMarro!M12</f>
        <v>221</v>
      </c>
    </row>
    <row r="13" spans="1:18">
      <c r="A13" s="20">
        <v>2004</v>
      </c>
      <c r="B13" s="11">
        <f t="shared" si="0"/>
        <v>3230</v>
      </c>
      <c r="C13" s="11">
        <f>UValle!C13+UOcci!C13+UMeso!C13+ULandi!C13+UInterNac!C13+UMariGal!C13+UPana!C13+USanPabl!C13+UDVinci!C13+Urural!C13+UGalileo!C13+UMarro!C13+UIstmo!C13</f>
        <v>1593</v>
      </c>
      <c r="D13" s="11">
        <f>UValle!D13+UOcci!D13+UMeso!D13+ULandi!D13+UInterNac!D13+UMariGal!D13+UPana!D13+USanPabl!D13+UDVinci!D13+Urural!D13+UGalileo!D13+UMarro!D13+UIstmo!D13</f>
        <v>1637</v>
      </c>
      <c r="E13" s="11"/>
      <c r="F13" s="11"/>
      <c r="G13" s="11"/>
      <c r="H13" s="11">
        <f>UValle!H13+UOcci!H13+UMeso!H13+ULandi!H13+UInterNac!H13+UMariGal!H13+UPana!H13+USanPabl!H13+UDVinci!H13+Urural!H13+UMarro!H13</f>
        <v>1750</v>
      </c>
      <c r="I13" s="11">
        <f>UValle!I13+UOcci!I13+UMeso!I13+ULandi!I13+UInterNac!I13+UMariGal!I13+UPana!I13+USanPabl!I13+UDVinci!I13+Urural!I13+UMarro!I13</f>
        <v>895</v>
      </c>
      <c r="J13" s="11">
        <f>UValle!J13+UOcci!J13+UMeso!J13+ULandi!J13+UInterNac!J13+UMariGal!J13+UPana!J13+USanPabl!J13+UDVinci!J13+Urural!J13+UMarro!J13</f>
        <v>855</v>
      </c>
      <c r="K13" s="11">
        <f>UValle!K13+UOcci!K13+UMeso!K13+ULandi!K13+UInterNac!K13+UMariGal!K13+UPana!K13+USanPabl!K13+UDVinci!K13+Urural!K13+UMarro!K13</f>
        <v>637</v>
      </c>
      <c r="L13" s="11">
        <f>UValle!L13+UOcci!L13+UMeso!L13+ULandi!L13+UInterNac!L13+UMariGal!L13+UPana!L13+USanPabl!L13+UDVinci!L13+Urural!L13+UMarro!L13</f>
        <v>326</v>
      </c>
      <c r="M13" s="11">
        <f>UValle!M13+UOcci!M13+UMeso!M13+ULandi!M13+UInterNac!M13+UMariGal!M13+UPana!M13+USanPabl!M13+UDVinci!M13+Urural!M13+UMarro!M13</f>
        <v>311</v>
      </c>
    </row>
    <row r="14" spans="1:18">
      <c r="A14" s="20">
        <v>2005</v>
      </c>
      <c r="B14" s="11">
        <f t="shared" si="0"/>
        <v>4201</v>
      </c>
      <c r="C14" s="11">
        <f>UValle!C14+UOcci!C14+UMeso!C14+ULandi!C14+UInterNac!C14+UMariGal!C14+UPana!C14+USanPabl!C14+UDVinci!C14+Urural!C14+UGalileo!C14+UMarro!C14+UIstmo!C14</f>
        <v>1935</v>
      </c>
      <c r="D14" s="11">
        <f>UValle!D14+UOcci!D14+UMeso!D14+ULandi!D14+UInterNac!D14+UMariGal!D14+UPana!D14+USanPabl!D14+UDVinci!D14+Urural!D14+UGalileo!D14+UMarro!D14+UIstmo!D14</f>
        <v>2266</v>
      </c>
      <c r="E14" s="11"/>
      <c r="F14" s="11"/>
      <c r="G14" s="11"/>
      <c r="H14" s="11">
        <f>UValle!H14+UOcci!H14+UMeso!H14+ULandi!H14+UInterNac!H14+UMariGal!H14+UPana!H14+USanPabl!H14+UDVinci!H14+Urural!H14+UMarro!H14</f>
        <v>2824</v>
      </c>
      <c r="I14" s="11">
        <f>UValle!I14+UOcci!I14+UMeso!I14+ULandi!I14+UInterNac!I14+UMariGal!I14+UPana!I14+USanPabl!I14+UDVinci!I14+Urural!I14+UMarro!I14</f>
        <v>1261</v>
      </c>
      <c r="J14" s="11">
        <f>UValle!J14+UOcci!J14+UMeso!J14+ULandi!J14+UInterNac!J14+UMariGal!J14+UPana!J14+USanPabl!J14+UDVinci!J14+Urural!J14+UMarro!J14</f>
        <v>1563</v>
      </c>
      <c r="K14" s="11">
        <f>UValle!K14+UOcci!K14+UMeso!K14+ULandi!K14+UInterNac!K14+UMariGal!K14+UPana!K14+USanPabl!K14+UDVinci!K14+Urural!K14+UMarro!K14</f>
        <v>664</v>
      </c>
      <c r="L14" s="11">
        <f>UValle!L14+UOcci!L14+UMeso!L14+ULandi!L14+UInterNac!L14+UMariGal!L14+UPana!L14+USanPabl!L14+UDVinci!L14+Urural!L14+UMarro!L14</f>
        <v>315</v>
      </c>
      <c r="M14" s="11">
        <f>UValle!M14+UOcci!M14+UMeso!M14+ULandi!M14+UInterNac!M14+UMariGal!M14+UPana!M14+USanPabl!M14+UDVinci!M14+Urural!M14+UMarro!M14</f>
        <v>349</v>
      </c>
    </row>
    <row r="15" spans="1:18">
      <c r="A15" s="20">
        <v>2006</v>
      </c>
      <c r="B15" s="11">
        <f t="shared" si="0"/>
        <v>3454</v>
      </c>
      <c r="C15" s="11">
        <f>UValle!C15+UOcci!C15+UMeso!C15+ULandi!C15+UInterNac!C15+UMariGal!C15+UPana!C15+USanPabl!C15+UDVinci!C15+Urural!C15+UGalileo!C15+UMarro!C15+UIstmo!C15</f>
        <v>1499</v>
      </c>
      <c r="D15" s="11">
        <f>UValle!D15+UOcci!D15+UMeso!D15+ULandi!D15+UInterNac!D15+UMariGal!D15+UPana!D15+USanPabl!D15+UDVinci!D15+Urural!D15+UGalileo!D15+UMarro!D15+UIstmo!D15</f>
        <v>1955</v>
      </c>
      <c r="E15" s="11"/>
      <c r="F15" s="11"/>
      <c r="G15" s="11"/>
      <c r="H15" s="11">
        <f>UValle!H15+UOcci!H15+UMeso!H15+ULandi!H15+UInterNac!H15+UMariGal!H15+UPana!H15+USanPabl!H15+UDVinci!H15+Urural!H15+UMarro!H15</f>
        <v>2055</v>
      </c>
      <c r="I15" s="11">
        <f>UValle!I15+UOcci!I15+UMeso!I15+ULandi!I15+UInterNac!I15+UMariGal!I15+UPana!I15+USanPabl!I15+UDVinci!I15+Urural!I15+UMarro!I15</f>
        <v>925</v>
      </c>
      <c r="J15" s="11">
        <f>UValle!J15+UOcci!J15+UMeso!J15+ULandi!J15+UInterNac!J15+UMariGal!J15+UPana!J15+USanPabl!J15+UDVinci!J15+Urural!J15+UMarro!J15</f>
        <v>1130</v>
      </c>
      <c r="K15" s="11">
        <f>UValle!K15+UOcci!K15+UMeso!K15+ULandi!K15+UInterNac!K15+UMariGal!K15+UPana!K15+USanPabl!K15+UDVinci!K15+Urural!K15+UMarro!K15</f>
        <v>520</v>
      </c>
      <c r="L15" s="11">
        <f>UValle!L15+UOcci!L15+UMeso!L15+ULandi!L15+UInterNac!L15+UMariGal!L15+UPana!L15+USanPabl!L15+UDVinci!L15+Urural!L15+UMarro!L15</f>
        <v>226</v>
      </c>
      <c r="M15" s="11">
        <f>UValle!M15+UOcci!M15+UMeso!M15+ULandi!M15+UInterNac!M15+UMariGal!M15+UPana!M15+USanPabl!M15+UDVinci!M15+Urural!M15+UMarro!M15</f>
        <v>294</v>
      </c>
    </row>
    <row r="16" spans="1:18">
      <c r="A16" s="20">
        <v>2007</v>
      </c>
      <c r="B16" s="11">
        <f t="shared" si="0"/>
        <v>3613</v>
      </c>
      <c r="C16" s="11">
        <f>UValle!C16+UOcci!C16+UMeso!C16+ULandi!C16+UInterNac!C16+UMariGal!C16+UPana!C16+USanPabl!C16+UDVinci!C16+Urural!C16+UGalileo!C16+UMarro!C16+UIstmo!C16</f>
        <v>1672</v>
      </c>
      <c r="D16" s="11">
        <f>UValle!D16+UOcci!D16+UMeso!D16+ULandi!D16+UInterNac!D16+UMariGal!D16+UPana!D16+USanPabl!D16+UDVinci!D16+Urural!D16+UGalileo!D16+UMarro!D16+UIstmo!D16</f>
        <v>1941</v>
      </c>
      <c r="E16" s="11"/>
      <c r="F16" s="11"/>
      <c r="G16" s="11"/>
      <c r="H16" s="11">
        <f>UValle!H16+UOcci!H16+UMeso!H16+ULandi!H16+UInterNac!H16+UMariGal!H16+UPana!H16+USanPabl!H16+UDVinci!H16+Urural!H16+UMarro!H16</f>
        <v>2009</v>
      </c>
      <c r="I16" s="11">
        <f>UValle!I16+UOcci!I16+UMeso!I16+ULandi!I16+UInterNac!I16+UMariGal!I16+UPana!I16+USanPabl!I16+UDVinci!I16+Urural!I16+UMarro!I16</f>
        <v>868</v>
      </c>
      <c r="J16" s="11">
        <f>UValle!J16+UOcci!J16+UMeso!J16+ULandi!J16+UInterNac!J16+UMariGal!J16+UPana!J16+USanPabl!J16+UDVinci!J16+Urural!J16+UMarro!J16</f>
        <v>1141</v>
      </c>
      <c r="K16" s="11">
        <f>UValle!K16+UOcci!K16+UMeso!K16+ULandi!K16+UInterNac!K16+UMariGal!K16+UPana!K16+USanPabl!K16+UDVinci!K16+Urural!K16+UMarro!K16</f>
        <v>591</v>
      </c>
      <c r="L16" s="11">
        <f>UValle!L16+UOcci!L16+UMeso!L16+ULandi!L16+UInterNac!L16+UMariGal!L16+UPana!L16+USanPabl!L16+UDVinci!L16+Urural!L16+UMarro!L16</f>
        <v>294</v>
      </c>
      <c r="M16" s="11">
        <f>UValle!M16+UOcci!M16+UMeso!M16+ULandi!M16+UInterNac!M16+UMariGal!M16+UPana!M16+USanPabl!M16+UDVinci!M16+Urural!M16+UMarro!M16</f>
        <v>297</v>
      </c>
    </row>
    <row r="17" spans="1:13">
      <c r="A17" s="20">
        <v>2008</v>
      </c>
      <c r="B17" s="11">
        <f t="shared" si="0"/>
        <v>4629</v>
      </c>
      <c r="C17" s="11">
        <f>UValle!C17+UOcci!C17+UMeso!C17+ULandi!C17+UInterNac!C17+UMariGal!C17+UPana!C17+USanPabl!C17+UDVinci!C17+Urural!C17+UGalileo!C17+UMarro!C17+UIstmo!C17</f>
        <v>2007</v>
      </c>
      <c r="D17" s="11">
        <f>UValle!D17+UOcci!D17+UMeso!D17+ULandi!D17+UInterNac!D17+UMariGal!D17+UPana!D17+USanPabl!D17+UDVinci!D17+Urural!D17+UGalileo!D17+UMarro!D17+UIstmo!D17</f>
        <v>2622</v>
      </c>
      <c r="E17" s="11"/>
      <c r="F17" s="11"/>
      <c r="G17" s="11"/>
      <c r="H17" s="11">
        <f>UValle!H17+UOcci!H17+UMeso!H17+ULandi!H17+UInterNac!H17+UMariGal!H17+UPana!H17+USanPabl!H17+UDVinci!H17+Urural!H17+UMarro!H17</f>
        <v>2332</v>
      </c>
      <c r="I17" s="11">
        <f>UValle!I17+UOcci!I17+UMeso!I17+ULandi!I17+UInterNac!I17+UMariGal!I17+UPana!I17+USanPabl!I17+UDVinci!I17+Urural!I17+UMarro!I17</f>
        <v>1028</v>
      </c>
      <c r="J17" s="11">
        <f>UValle!J17+UOcci!J17+UMeso!J17+ULandi!J17+UInterNac!J17+UMariGal!J17+UPana!J17+USanPabl!J17+UDVinci!J17+Urural!J17+UMarro!J17</f>
        <v>1304</v>
      </c>
      <c r="K17" s="11">
        <f>UValle!K17+UOcci!K17+UMeso!K17+ULandi!K17+UInterNac!K17+UMariGal!K17+UPana!K17+USanPabl!K17+UDVinci!K17+Urural!K17+UMarro!K17</f>
        <v>991</v>
      </c>
      <c r="L17" s="11">
        <f>UValle!L17+UOcci!L17+UMeso!L17+ULandi!L17+UInterNac!L17+UMariGal!L17+UPana!L17+USanPabl!L17+UDVinci!L17+Urural!L17+UMarro!L17</f>
        <v>498</v>
      </c>
      <c r="M17" s="11">
        <f>UValle!M17+UOcci!M17+UMeso!M17+ULandi!M17+UInterNac!M17+UMariGal!M17+UPana!M17+USanPabl!M17+UDVinci!M17+Urural!M17+UMarro!M17</f>
        <v>493</v>
      </c>
    </row>
    <row r="18" spans="1:13">
      <c r="A18" s="20">
        <v>2009</v>
      </c>
      <c r="B18" s="11">
        <f t="shared" si="0"/>
        <v>5489</v>
      </c>
      <c r="C18" s="11">
        <f>UValle!C18+UOcci!C18+UMeso!C18+ULandi!C18+UInterNac!C18+UMariGal!C18+UPana!C18+USanPabl!C18+UDVinci!C18+Urural!C18+UGalileo!C18+UMarro!C18+UIstmo!C18</f>
        <v>2537</v>
      </c>
      <c r="D18" s="11">
        <f>UValle!D18+UOcci!D18+UMeso!D18+ULandi!D18+UInterNac!D18+UMariGal!D18+UPana!D18+USanPabl!D18+UDVinci!D18+Urural!D18+UGalileo!D18+UMarro!D18+UIstmo!D18</f>
        <v>2952</v>
      </c>
      <c r="E18" s="11"/>
      <c r="F18" s="11"/>
      <c r="G18" s="11"/>
      <c r="H18" s="11">
        <f>UValle!H18+UOcci!H18+UMeso!H18+ULandi!H18+UInterNac!H18+UMariGal!H18+UPana!H18+USanPabl!H18+UDVinci!H18+Urural!H18+UMarro!H18</f>
        <v>2744</v>
      </c>
      <c r="I18" s="11">
        <f>UValle!I18+UOcci!I18+UMeso!I18+ULandi!I18+UInterNac!I18+UMariGal!I18+UPana!I18+USanPabl!I18+UDVinci!I18+Urural!I18+UMarro!I18</f>
        <v>1392</v>
      </c>
      <c r="J18" s="11">
        <f>UValle!J18+UOcci!J18+UMeso!J18+ULandi!J18+UInterNac!J18+UMariGal!J18+UPana!J18+USanPabl!J18+UDVinci!J18+Urural!J18+UMarro!J18</f>
        <v>1352</v>
      </c>
      <c r="K18" s="11">
        <f>UValle!K18+UOcci!K18+UMeso!K18+ULandi!K18+UInterNac!K18+UMariGal!K18+UPana!K18+USanPabl!K18+UDVinci!K18+Urural!K18+UMarro!K18</f>
        <v>1269</v>
      </c>
      <c r="L18" s="11">
        <f>UValle!L18+UOcci!L18+UMeso!L18+ULandi!L18+UInterNac!L18+UMariGal!L18+UPana!L18+USanPabl!L18+UDVinci!L18+Urural!L18+UMarro!L18</f>
        <v>701</v>
      </c>
      <c r="M18" s="11">
        <f>UValle!M18+UOcci!M18+UMeso!M18+ULandi!M18+UInterNac!M18+UMariGal!M18+UPana!M18+USanPabl!M18+UDVinci!M18+Urural!M18+UMarro!M18</f>
        <v>568</v>
      </c>
    </row>
    <row r="19" spans="1:13">
      <c r="A19" s="20">
        <v>2010</v>
      </c>
      <c r="B19" s="11">
        <f t="shared" si="0"/>
        <v>6455</v>
      </c>
      <c r="C19" s="11">
        <f>UValle!C19+UOcci!C19+UMeso!C19+ULandi!C19+UInterNac!C19+UMariGal!C19+UPana!C19+USanPabl!C19+UDVinci!C19+Urural!C19+UGalileo!C19+UMarro!C19+UIstmo!C19</f>
        <v>2982</v>
      </c>
      <c r="D19" s="11">
        <f>UValle!D19+UOcci!D19+UMeso!D19+ULandi!D19+UInterNac!D19+UMariGal!D19+UPana!D19+USanPabl!D19+UDVinci!D19+Urural!D19+UGalileo!D19+UMarro!D19+UIstmo!D19</f>
        <v>3473</v>
      </c>
      <c r="E19" s="11"/>
      <c r="F19" s="11"/>
      <c r="G19" s="11"/>
      <c r="H19" s="11">
        <f>UValle!H19+UOcci!H19+UMeso!H19+ULandi!H19+UInterNac!H19+UMariGal!H19+UPana!H19+USanPabl!H19+UDVinci!H19+Urural!H19+UMarro!H19</f>
        <v>2837</v>
      </c>
      <c r="I19" s="11">
        <f>UValle!I19+UOcci!I19+UMeso!I19+ULandi!I19+UInterNac!I19+UMariGal!I19+UPana!I19+USanPabl!I19+UDVinci!I19+Urural!I19+UMarro!I19</f>
        <v>1349</v>
      </c>
      <c r="J19" s="11">
        <f>UValle!J19+UOcci!J19+UMeso!J19+ULandi!J19+UInterNac!J19+UMariGal!J19+UPana!J19+USanPabl!J19+UDVinci!J19+Urural!J19+UMarro!J19</f>
        <v>1488</v>
      </c>
      <c r="K19" s="11">
        <f>UValle!K19+UOcci!K19+UMeso!K19+ULandi!K19+UInterNac!K19+UMariGal!K19+UPana!K19+USanPabl!K19+UDVinci!K19+Urural!K19+UMarro!K19</f>
        <v>1490</v>
      </c>
      <c r="L19" s="11">
        <f>UValle!L19+UOcci!L19+UMeso!L19+ULandi!L19+UInterNac!L19+UMariGal!L19+UPana!L19+USanPabl!L19+UDVinci!L19+Urural!L19+UMarro!L19</f>
        <v>733</v>
      </c>
      <c r="M19" s="11">
        <f>UValle!M19+UOcci!M19+UMeso!M19+ULandi!M19+UInterNac!M19+UMariGal!M19+UPana!M19+USanPabl!M19+UDVinci!M19+Urural!M19+UMarro!M19</f>
        <v>757</v>
      </c>
    </row>
    <row r="20" spans="1:13">
      <c r="A20" s="20">
        <f>1+A19</f>
        <v>2011</v>
      </c>
      <c r="B20" s="11">
        <f t="shared" si="0"/>
        <v>6974</v>
      </c>
      <c r="C20" s="11">
        <f>UValle!C20+UOcci!C20+UMeso!C20+ULandi!C20+UInterNac!C20+UMariGal!C20+UPana!C20+USanPabl!C20+UDVinci!C20+Urural!C20+UGalileo!C20+UMarro!C20+UIstmo!C20</f>
        <v>3326</v>
      </c>
      <c r="D20" s="11">
        <f>UValle!D20+UOcci!D20+UMeso!D20+ULandi!D20+UInterNac!D20+UMariGal!D20+UPana!D20+USanPabl!D20+UDVinci!D20+Urural!D20+UGalileo!D20+UMarro!D20+UIstmo!D20</f>
        <v>3648</v>
      </c>
      <c r="E20" s="11"/>
      <c r="F20" s="11"/>
      <c r="G20" s="11"/>
      <c r="H20" s="11">
        <f>UValle!H20+UOcci!H20+UMeso!H20+ULandi!H20+UInterNac!H20+UMariGal!H20+UPana!H20+USanPabl!H20+UDVinci!H20+Urural!H20+UMarro!H20</f>
        <v>2563</v>
      </c>
      <c r="I20" s="11">
        <f>UValle!I20+UOcci!I20+UMeso!I20+ULandi!I20+UInterNac!I20+UMariGal!I20+UPana!I20+USanPabl!I20+UDVinci!I20+Urural!I20+UMarro!I20</f>
        <v>1321</v>
      </c>
      <c r="J20" s="11">
        <f>UValle!J20+UOcci!J20+UMeso!J20+ULandi!J20+UInterNac!J20+UMariGal!J20+UPana!J20+USanPabl!J20+UDVinci!J20+Urural!J20+UMarro!J20</f>
        <v>1242</v>
      </c>
      <c r="K20" s="11">
        <f>UValle!K20+UOcci!K20+UMeso!K20+ULandi!K20+UInterNac!K20+UMariGal!K20+UPana!K20+USanPabl!K20+UDVinci!K20+Urural!K20+UMarro!K20</f>
        <v>1810</v>
      </c>
      <c r="L20" s="11">
        <f>UValle!L20+UOcci!L20+UMeso!L20+ULandi!L20+UInterNac!L20+UMariGal!L20+UPana!L20+USanPabl!L20+UDVinci!L20+Urural!L20+UMarro!L20</f>
        <v>936</v>
      </c>
      <c r="M20" s="11">
        <f>UValle!M20+UOcci!M20+UMeso!M20+ULandi!M20+UInterNac!M20+UMariGal!M20+UPana!M20+USanPabl!M20+UDVinci!M20+Urural!M20+UMarro!M20</f>
        <v>874</v>
      </c>
    </row>
    <row r="21" spans="1:13">
      <c r="A21" s="20">
        <f>1+A20</f>
        <v>2012</v>
      </c>
      <c r="B21" s="11">
        <f t="shared" si="0"/>
        <v>8376</v>
      </c>
      <c r="C21" s="11">
        <f>UValle!C21+UOcci!C21+UMeso!C21+ULandi!C21+UInterNac!C21+UMariGal!C21+UPana!C21+USanPabl!C21+UDVinci!C21+Urural!C21+UGalileo!C21+UMarro!C21+UIstmo!C21</f>
        <v>3949</v>
      </c>
      <c r="D21" s="11">
        <f>UValle!D21+UOcci!D21+UMeso!D21+ULandi!D21+UInterNac!D21+UMariGal!D21+UPana!D21+USanPabl!D21+UDVinci!D21+Urural!D21+UGalileo!D21+UMarro!D21+UIstmo!D21</f>
        <v>4427</v>
      </c>
      <c r="E21" s="11"/>
      <c r="F21" s="11"/>
      <c r="G21" s="11"/>
      <c r="H21" s="11">
        <f>UValle!H21+UOcci!H21+UMeso!H21+ULandi!H21+UInterNac!H21+UMariGal!H21+UPana!H21+USanPabl!H21+UDVinci!H21+Urural!H21+UMarro!H21</f>
        <v>3211</v>
      </c>
      <c r="I21" s="11">
        <f>UValle!I21+UOcci!I21+UMeso!I21+ULandi!I21+UInterNac!I21+UMariGal!I21+UPana!I21+USanPabl!I21+UDVinci!I21+Urural!I21+UMarro!I21</f>
        <v>1534</v>
      </c>
      <c r="J21" s="11">
        <f>UValle!J21+UOcci!J21+UMeso!J21+ULandi!J21+UInterNac!J21+UMariGal!J21+UPana!J21+USanPabl!J21+UDVinci!J21+Urural!J21+UMarro!J21</f>
        <v>1677</v>
      </c>
      <c r="K21" s="11">
        <f>UValle!K21+UOcci!K21+UMeso!K21+ULandi!K21+UInterNac!K21+UMariGal!K21+UPana!K21+USanPabl!K21+UDVinci!K21+Urural!K21+UMarro!K21</f>
        <v>2212</v>
      </c>
      <c r="L21" s="11">
        <f>UValle!L21+UOcci!L21+UMeso!L21+ULandi!L21+UInterNac!L21+UMariGal!L21+UPana!L21+USanPabl!L21+UDVinci!L21+Urural!L21+UMarro!L21</f>
        <v>1192</v>
      </c>
      <c r="M21" s="11">
        <f>UValle!M21+UOcci!M21+UMeso!M21+ULandi!M21+UInterNac!M21+UMariGal!M21+UPana!M21+USanPabl!M21+UDVinci!M21+Urural!M21+UMarro!M21</f>
        <v>1020</v>
      </c>
    </row>
    <row r="22" spans="1:13">
      <c r="A22" s="20">
        <v>2013</v>
      </c>
      <c r="B22" s="11">
        <f t="shared" si="0"/>
        <v>12864</v>
      </c>
      <c r="C22" s="11">
        <f>UValle!C22+UOcci!C22+UMeso!C22+ULandi!C22+UInterNac!C22+UMariGal!C22+UPana!C22+USanPabl!C22+UDVinci!C22+Urural!C22+UGalileo!C22+UMarro!C22+UIstmo!C22</f>
        <v>5988</v>
      </c>
      <c r="D22" s="11">
        <f>UValle!D22+UOcci!D22+UMeso!D22+ULandi!D22+UInterNac!D22+UMariGal!D22+UPana!D22+USanPabl!D22+UDVinci!D22+Urural!D22+UGalileo!D22+UMarro!D22+UIstmo!D22</f>
        <v>6876</v>
      </c>
      <c r="E22" s="11"/>
      <c r="F22" s="11"/>
      <c r="G22" s="11"/>
      <c r="H22" s="11">
        <f>UValle!H22+UOcci!H22+UMeso!H22+ULandi!H22+UInterNac!H22+UMariGal!H22+UPana!H22+USanPabl!H22+UDVinci!H22+Urural!H22+UMarro!H22</f>
        <v>5692</v>
      </c>
      <c r="I22" s="11">
        <f>UValle!I22+UOcci!I22+UMeso!I22+ULandi!I22+UInterNac!I22+UMariGal!I22+UPana!I22+USanPabl!I22+UDVinci!I22+Urural!I22+UMarro!I22</f>
        <v>2729</v>
      </c>
      <c r="J22" s="11">
        <f>UValle!J22+UOcci!J22+UMeso!J22+ULandi!J22+UInterNac!J22+UMariGal!J22+UPana!J22+USanPabl!J22+UDVinci!J22+Urural!J22+UMarro!J22</f>
        <v>2963</v>
      </c>
      <c r="K22" s="11">
        <f>UValle!K22+UOcci!K22+UMeso!K22+ULandi!K22+UInterNac!K22+UMariGal!K22+UPana!K22+USanPabl!K22+UDVinci!K22+Urural!K22+UMarro!K22</f>
        <v>2318</v>
      </c>
      <c r="L22" s="11">
        <f>UValle!L22+UOcci!L22+UMeso!L22+ULandi!L22+UInterNac!L22+UMariGal!L22+UPana!L22+USanPabl!L22+UDVinci!L22+Urural!L22+UMarro!L22</f>
        <v>1425</v>
      </c>
      <c r="M22" s="11">
        <f>UValle!M22+UOcci!M22+UMeso!M22+ULandi!M22+UInterNac!M22+UMariGal!M22+UPana!M22+USanPabl!M22+UDVinci!M22+Urural!M22+UMarro!M22</f>
        <v>893</v>
      </c>
    </row>
  </sheetData>
  <mergeCells count="8">
    <mergeCell ref="A1:M1"/>
    <mergeCell ref="A2:M2"/>
    <mergeCell ref="A4:M4"/>
    <mergeCell ref="A6:A7"/>
    <mergeCell ref="B6:D6"/>
    <mergeCell ref="H6:J6"/>
    <mergeCell ref="K6:M6"/>
    <mergeCell ref="E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D24" sqref="D24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2">
        <f>SUM(C8:D8)</f>
        <v>203</v>
      </c>
      <c r="C8" s="2">
        <v>72</v>
      </c>
      <c r="D8" s="2">
        <v>131</v>
      </c>
      <c r="E8" s="2"/>
      <c r="F8" s="2"/>
      <c r="G8" s="2"/>
      <c r="H8" s="80">
        <v>91</v>
      </c>
      <c r="I8" s="80">
        <v>43</v>
      </c>
      <c r="J8" s="2">
        <v>48</v>
      </c>
      <c r="K8" s="2">
        <v>99</v>
      </c>
      <c r="L8" s="2">
        <v>21</v>
      </c>
      <c r="M8" s="2">
        <v>78</v>
      </c>
    </row>
    <row r="9" spans="1:18">
      <c r="A9" s="10">
        <v>2000</v>
      </c>
      <c r="B9" s="2">
        <f t="shared" ref="B9:B22" si="0">SUM(C9:D9)</f>
        <v>293</v>
      </c>
      <c r="C9" s="2">
        <v>125</v>
      </c>
      <c r="D9" s="2">
        <v>168</v>
      </c>
      <c r="E9" s="2"/>
      <c r="F9" s="2"/>
      <c r="G9" s="2"/>
      <c r="H9" s="80">
        <v>143</v>
      </c>
      <c r="I9" s="80">
        <v>77</v>
      </c>
      <c r="J9" s="2">
        <v>66</v>
      </c>
      <c r="K9" s="2">
        <v>126</v>
      </c>
      <c r="L9" s="2">
        <v>30</v>
      </c>
      <c r="M9" s="2">
        <v>96</v>
      </c>
    </row>
    <row r="10" spans="1:18">
      <c r="A10" s="10">
        <v>2001</v>
      </c>
      <c r="B10" s="2">
        <f t="shared" si="0"/>
        <v>286</v>
      </c>
      <c r="C10" s="2">
        <v>127</v>
      </c>
      <c r="D10" s="2">
        <v>159</v>
      </c>
      <c r="E10" s="2"/>
      <c r="F10" s="2"/>
      <c r="G10" s="2"/>
      <c r="H10" s="80">
        <v>117</v>
      </c>
      <c r="I10" s="80">
        <v>64</v>
      </c>
      <c r="J10" s="2">
        <v>53</v>
      </c>
      <c r="K10" s="2">
        <v>126</v>
      </c>
      <c r="L10" s="21">
        <v>30</v>
      </c>
      <c r="M10" s="21">
        <v>96</v>
      </c>
    </row>
    <row r="11" spans="1:18">
      <c r="A11" s="10">
        <v>2002</v>
      </c>
      <c r="B11" s="2">
        <f t="shared" si="0"/>
        <v>332</v>
      </c>
      <c r="C11" s="2">
        <v>151</v>
      </c>
      <c r="D11" s="2">
        <v>181</v>
      </c>
      <c r="E11" s="2"/>
      <c r="F11" s="2"/>
      <c r="G11" s="2"/>
      <c r="H11" s="80">
        <v>137</v>
      </c>
      <c r="I11" s="80">
        <v>80</v>
      </c>
      <c r="J11" s="2">
        <v>57</v>
      </c>
      <c r="K11" s="2">
        <v>144</v>
      </c>
      <c r="L11" s="2">
        <v>39</v>
      </c>
      <c r="M11" s="2">
        <v>105</v>
      </c>
    </row>
    <row r="12" spans="1:18">
      <c r="A12" s="10">
        <v>2003</v>
      </c>
      <c r="B12" s="2">
        <f t="shared" si="0"/>
        <v>366</v>
      </c>
      <c r="C12" s="2">
        <v>179</v>
      </c>
      <c r="D12" s="2">
        <v>187</v>
      </c>
      <c r="E12" s="2"/>
      <c r="F12" s="2"/>
      <c r="G12" s="2"/>
      <c r="H12" s="80">
        <v>167</v>
      </c>
      <c r="I12" s="80">
        <v>103</v>
      </c>
      <c r="J12" s="2">
        <v>64</v>
      </c>
      <c r="K12" s="2">
        <v>143</v>
      </c>
      <c r="L12" s="2">
        <v>44</v>
      </c>
      <c r="M12" s="2">
        <v>99</v>
      </c>
    </row>
    <row r="13" spans="1:18">
      <c r="A13" s="10">
        <v>2004</v>
      </c>
      <c r="B13" s="2">
        <f t="shared" si="0"/>
        <v>468</v>
      </c>
      <c r="C13" s="2">
        <v>219</v>
      </c>
      <c r="D13" s="2">
        <v>249</v>
      </c>
      <c r="E13" s="2"/>
      <c r="F13" s="2"/>
      <c r="G13" s="2"/>
      <c r="H13" s="80">
        <v>175</v>
      </c>
      <c r="I13" s="80">
        <v>88</v>
      </c>
      <c r="J13" s="2">
        <v>87</v>
      </c>
      <c r="K13" s="2">
        <v>202</v>
      </c>
      <c r="L13" s="2">
        <v>85</v>
      </c>
      <c r="M13" s="2">
        <v>117</v>
      </c>
    </row>
    <row r="14" spans="1:18">
      <c r="A14" s="10">
        <v>2005</v>
      </c>
      <c r="B14" s="2">
        <f t="shared" si="0"/>
        <v>489</v>
      </c>
      <c r="C14" s="2">
        <v>245</v>
      </c>
      <c r="D14" s="2">
        <v>244</v>
      </c>
      <c r="E14" s="2"/>
      <c r="F14" s="2"/>
      <c r="G14" s="2"/>
      <c r="H14" s="80">
        <v>220</v>
      </c>
      <c r="I14" s="80">
        <v>119</v>
      </c>
      <c r="J14" s="2">
        <v>101</v>
      </c>
      <c r="K14" s="2">
        <v>225</v>
      </c>
      <c r="L14" s="2">
        <v>101</v>
      </c>
      <c r="M14" s="2">
        <v>124</v>
      </c>
    </row>
    <row r="15" spans="1:18">
      <c r="A15" s="10">
        <v>2006</v>
      </c>
      <c r="B15" s="2">
        <f t="shared" si="0"/>
        <v>440</v>
      </c>
      <c r="C15" s="2">
        <v>204</v>
      </c>
      <c r="D15" s="2">
        <v>236</v>
      </c>
      <c r="E15" s="2"/>
      <c r="F15" s="2"/>
      <c r="G15" s="2"/>
      <c r="H15" s="80">
        <v>178</v>
      </c>
      <c r="I15" s="80">
        <v>92</v>
      </c>
      <c r="J15" s="2">
        <v>86</v>
      </c>
      <c r="K15" s="2">
        <v>179</v>
      </c>
      <c r="L15" s="2">
        <v>70</v>
      </c>
      <c r="M15" s="2">
        <v>109</v>
      </c>
    </row>
    <row r="16" spans="1:18">
      <c r="A16" s="10">
        <v>2007</v>
      </c>
      <c r="B16" s="2">
        <f t="shared" si="0"/>
        <v>465</v>
      </c>
      <c r="C16" s="2">
        <v>213</v>
      </c>
      <c r="D16" s="2">
        <v>252</v>
      </c>
      <c r="E16" s="2"/>
      <c r="F16" s="2"/>
      <c r="G16" s="2"/>
      <c r="H16" s="80">
        <v>208</v>
      </c>
      <c r="I16" s="80">
        <v>104</v>
      </c>
      <c r="J16" s="2">
        <v>104</v>
      </c>
      <c r="K16" s="2">
        <v>199</v>
      </c>
      <c r="L16" s="2">
        <v>75</v>
      </c>
      <c r="M16" s="2">
        <v>124</v>
      </c>
    </row>
    <row r="17" spans="1:13">
      <c r="A17" s="10">
        <v>2008</v>
      </c>
      <c r="B17" s="2">
        <f t="shared" si="0"/>
        <v>559</v>
      </c>
      <c r="C17" s="2">
        <v>259</v>
      </c>
      <c r="D17" s="2">
        <v>300</v>
      </c>
      <c r="E17" s="2"/>
      <c r="F17" s="2"/>
      <c r="G17" s="2"/>
      <c r="H17" s="80">
        <v>197</v>
      </c>
      <c r="I17" s="80">
        <v>95</v>
      </c>
      <c r="J17" s="2">
        <v>102</v>
      </c>
      <c r="K17" s="2">
        <v>306</v>
      </c>
      <c r="L17" s="2">
        <v>134</v>
      </c>
      <c r="M17" s="2">
        <v>172</v>
      </c>
    </row>
    <row r="18" spans="1:13">
      <c r="A18" s="10">
        <v>2009</v>
      </c>
      <c r="B18" s="2">
        <f t="shared" si="0"/>
        <v>526</v>
      </c>
      <c r="C18" s="2">
        <v>241</v>
      </c>
      <c r="D18" s="22">
        <v>285</v>
      </c>
      <c r="E18" s="22"/>
      <c r="F18" s="22"/>
      <c r="G18" s="22"/>
      <c r="H18" s="80">
        <v>188</v>
      </c>
      <c r="I18" s="80">
        <v>98</v>
      </c>
      <c r="J18" s="2">
        <v>90</v>
      </c>
      <c r="K18" s="2">
        <v>282</v>
      </c>
      <c r="L18" s="2">
        <v>122</v>
      </c>
      <c r="M18" s="2">
        <v>160</v>
      </c>
    </row>
    <row r="19" spans="1:13">
      <c r="A19" s="10">
        <v>2010</v>
      </c>
      <c r="B19" s="2">
        <f t="shared" si="0"/>
        <v>525</v>
      </c>
      <c r="C19" s="2">
        <v>232</v>
      </c>
      <c r="D19" s="2">
        <v>293</v>
      </c>
      <c r="E19" s="2"/>
      <c r="F19" s="2"/>
      <c r="G19" s="2"/>
      <c r="H19" s="80">
        <v>190</v>
      </c>
      <c r="I19" s="80">
        <v>90</v>
      </c>
      <c r="J19" s="2">
        <v>100</v>
      </c>
      <c r="K19" s="2">
        <v>285</v>
      </c>
      <c r="L19" s="2">
        <v>120</v>
      </c>
      <c r="M19" s="2">
        <v>165</v>
      </c>
    </row>
    <row r="20" spans="1:13">
      <c r="A20" s="10">
        <v>2011</v>
      </c>
      <c r="B20" s="2">
        <f t="shared" si="0"/>
        <v>605</v>
      </c>
      <c r="C20" s="2">
        <v>269</v>
      </c>
      <c r="D20" s="2">
        <v>336</v>
      </c>
      <c r="E20" s="80">
        <v>76</v>
      </c>
      <c r="F20" s="2"/>
      <c r="G20" s="2"/>
      <c r="H20" s="80">
        <f>SUM(I20:J20)</f>
        <v>200</v>
      </c>
      <c r="I20" s="80">
        <v>81</v>
      </c>
      <c r="J20" s="2">
        <v>119</v>
      </c>
      <c r="K20" s="2">
        <f>SUM(L20:M20)</f>
        <v>329</v>
      </c>
      <c r="L20" s="2">
        <v>150</v>
      </c>
      <c r="M20" s="2">
        <v>179</v>
      </c>
    </row>
    <row r="21" spans="1:13">
      <c r="A21" s="10">
        <v>2012</v>
      </c>
      <c r="B21" s="2">
        <f t="shared" si="0"/>
        <v>691</v>
      </c>
      <c r="C21" s="2">
        <v>332</v>
      </c>
      <c r="D21" s="2">
        <v>359</v>
      </c>
      <c r="E21" s="2"/>
      <c r="F21" s="2"/>
      <c r="G21" s="2"/>
      <c r="H21" s="80">
        <v>324</v>
      </c>
      <c r="I21" s="80">
        <v>178</v>
      </c>
      <c r="J21" s="2">
        <v>146</v>
      </c>
      <c r="K21" s="2">
        <v>284</v>
      </c>
      <c r="L21" s="2">
        <v>125</v>
      </c>
      <c r="M21" s="2">
        <v>159</v>
      </c>
    </row>
    <row r="22" spans="1:13">
      <c r="A22" s="10">
        <v>2013</v>
      </c>
      <c r="B22" s="2">
        <f t="shared" si="0"/>
        <v>768</v>
      </c>
      <c r="C22" s="2">
        <v>407</v>
      </c>
      <c r="D22" s="2">
        <v>361</v>
      </c>
      <c r="E22" s="80">
        <f>SUM(F22:G22)</f>
        <v>92</v>
      </c>
      <c r="F22" s="2">
        <v>37</v>
      </c>
      <c r="G22" s="2">
        <v>55</v>
      </c>
      <c r="H22" s="80">
        <f>SUM(I22:J22)</f>
        <v>676</v>
      </c>
      <c r="I22" s="80">
        <v>370</v>
      </c>
      <c r="J22" s="2">
        <v>306</v>
      </c>
      <c r="K22" s="2">
        <v>0</v>
      </c>
      <c r="L22" s="2">
        <v>0</v>
      </c>
      <c r="M22" s="2">
        <v>0</v>
      </c>
    </row>
    <row r="23" spans="1:13">
      <c r="A23" s="63"/>
      <c r="B23" s="71"/>
      <c r="C23" s="71"/>
      <c r="D23" s="71"/>
      <c r="E23" s="63"/>
      <c r="F23" s="63"/>
      <c r="G23" s="63"/>
      <c r="H23" s="79"/>
      <c r="I23" s="79"/>
      <c r="J23" s="71"/>
      <c r="K23" s="71"/>
      <c r="L23" s="71"/>
      <c r="M23" s="71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C26" sqref="C26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5"/>
      <c r="C8" s="5"/>
      <c r="D8" s="4"/>
      <c r="E8" s="4"/>
      <c r="F8" s="4"/>
      <c r="G8" s="4"/>
      <c r="H8" s="4"/>
      <c r="I8" s="2"/>
      <c r="J8" s="2"/>
      <c r="K8" s="2"/>
      <c r="L8" s="2"/>
      <c r="M8" s="2"/>
    </row>
    <row r="9" spans="1:18">
      <c r="A9" s="10">
        <v>2000</v>
      </c>
      <c r="B9" s="5"/>
      <c r="C9" s="5"/>
      <c r="D9" s="4"/>
      <c r="E9" s="4"/>
      <c r="F9" s="4"/>
      <c r="G9" s="4"/>
      <c r="H9" s="4"/>
      <c r="I9" s="2"/>
      <c r="J9" s="2"/>
      <c r="K9" s="2"/>
      <c r="L9" s="2"/>
      <c r="M9" s="2"/>
    </row>
    <row r="10" spans="1:18">
      <c r="A10" s="10">
        <v>2001</v>
      </c>
      <c r="B10" s="5"/>
      <c r="C10" s="5"/>
      <c r="D10" s="4"/>
      <c r="E10" s="4"/>
      <c r="F10" s="4"/>
      <c r="G10" s="4"/>
      <c r="H10" s="4"/>
      <c r="I10" s="2"/>
      <c r="J10" s="2"/>
      <c r="K10" s="2"/>
      <c r="L10" s="2"/>
      <c r="M10" s="2"/>
    </row>
    <row r="11" spans="1:18">
      <c r="A11" s="10">
        <v>2002</v>
      </c>
      <c r="B11" s="5"/>
      <c r="C11" s="5"/>
      <c r="D11" s="4"/>
      <c r="E11" s="4"/>
      <c r="F11" s="4"/>
      <c r="G11" s="4"/>
      <c r="H11" s="4"/>
      <c r="I11" s="2"/>
      <c r="J11" s="2"/>
      <c r="K11" s="2"/>
      <c r="L11" s="2"/>
      <c r="M11" s="2"/>
    </row>
    <row r="12" spans="1:18">
      <c r="A12" s="10">
        <v>2003</v>
      </c>
      <c r="B12" s="5"/>
      <c r="C12" s="5"/>
      <c r="D12" s="4"/>
      <c r="E12" s="4"/>
      <c r="F12" s="4"/>
      <c r="G12" s="4"/>
      <c r="H12" s="4"/>
      <c r="I12" s="2"/>
      <c r="J12" s="2"/>
      <c r="K12" s="2"/>
      <c r="L12" s="2"/>
      <c r="M12" s="2"/>
    </row>
    <row r="13" spans="1:18">
      <c r="A13" s="10">
        <v>2004</v>
      </c>
      <c r="B13" s="5"/>
      <c r="C13" s="5"/>
      <c r="D13" s="4"/>
      <c r="E13" s="4"/>
      <c r="F13" s="4"/>
      <c r="G13" s="4"/>
      <c r="H13" s="4"/>
      <c r="I13" s="2"/>
      <c r="J13" s="2"/>
      <c r="K13" s="2"/>
      <c r="L13" s="2"/>
      <c r="M13" s="2"/>
    </row>
    <row r="14" spans="1:18">
      <c r="A14" s="10">
        <v>2005</v>
      </c>
      <c r="B14" s="5"/>
      <c r="C14" s="5"/>
      <c r="D14" s="4"/>
      <c r="E14" s="4"/>
      <c r="F14" s="4"/>
      <c r="G14" s="4"/>
      <c r="H14" s="4"/>
      <c r="I14" s="2"/>
      <c r="J14" s="2"/>
      <c r="K14" s="2"/>
      <c r="L14" s="2"/>
      <c r="M14" s="2"/>
    </row>
    <row r="15" spans="1:18">
      <c r="A15" s="10">
        <v>2006</v>
      </c>
      <c r="B15" s="5"/>
      <c r="C15" s="5"/>
      <c r="D15" s="4"/>
      <c r="E15" s="4"/>
      <c r="F15" s="4"/>
      <c r="G15" s="4"/>
      <c r="H15" s="4"/>
      <c r="I15" s="2"/>
      <c r="J15" s="2"/>
      <c r="K15" s="2"/>
      <c r="L15" s="2"/>
      <c r="M15" s="2"/>
    </row>
    <row r="16" spans="1:18">
      <c r="A16" s="10">
        <v>2007</v>
      </c>
      <c r="B16" s="5"/>
      <c r="C16" s="5"/>
      <c r="D16" s="4"/>
      <c r="E16" s="4"/>
      <c r="F16" s="4"/>
      <c r="G16" s="4"/>
      <c r="H16" s="4"/>
      <c r="I16" s="2"/>
      <c r="J16" s="2"/>
      <c r="K16" s="2"/>
      <c r="L16" s="2"/>
      <c r="M16" s="2"/>
    </row>
    <row r="17" spans="1:13">
      <c r="A17" s="10">
        <v>2008</v>
      </c>
      <c r="B17" s="5"/>
      <c r="C17" s="5"/>
      <c r="D17" s="4"/>
      <c r="E17" s="4"/>
      <c r="F17" s="4"/>
      <c r="G17" s="4"/>
      <c r="H17" s="4"/>
      <c r="I17" s="2"/>
      <c r="J17" s="2"/>
      <c r="K17" s="2"/>
      <c r="L17" s="2"/>
      <c r="M17" s="2"/>
    </row>
    <row r="18" spans="1:13">
      <c r="A18" s="10">
        <v>2009</v>
      </c>
      <c r="B18" s="5"/>
      <c r="C18" s="5"/>
      <c r="D18" s="4"/>
      <c r="E18" s="4"/>
      <c r="F18" s="4"/>
      <c r="G18" s="4"/>
      <c r="H18" s="4"/>
      <c r="I18" s="2"/>
      <c r="J18" s="2"/>
      <c r="K18" s="2"/>
      <c r="L18" s="2"/>
      <c r="M18" s="2"/>
    </row>
    <row r="19" spans="1:13">
      <c r="A19" s="10">
        <v>2010</v>
      </c>
      <c r="B19" s="5"/>
      <c r="C19" s="5"/>
      <c r="D19" s="4"/>
      <c r="E19" s="4"/>
      <c r="F19" s="4"/>
      <c r="G19" s="4"/>
      <c r="H19" s="4"/>
      <c r="I19" s="2"/>
      <c r="J19" s="2"/>
      <c r="K19" s="2"/>
      <c r="L19" s="2"/>
      <c r="M19" s="2"/>
    </row>
    <row r="20" spans="1:13">
      <c r="A20" s="10">
        <v>2011</v>
      </c>
      <c r="B20" s="5"/>
      <c r="C20" s="5"/>
      <c r="D20" s="4"/>
      <c r="E20" s="4"/>
      <c r="F20" s="4"/>
      <c r="G20" s="4"/>
      <c r="H20" s="4"/>
      <c r="I20" s="2"/>
      <c r="J20" s="2"/>
      <c r="K20" s="2"/>
      <c r="L20" s="2"/>
      <c r="M20" s="2"/>
    </row>
    <row r="21" spans="1:13">
      <c r="A21" s="10">
        <v>2012</v>
      </c>
      <c r="B21" s="5">
        <f>SUM(C21:D21)</f>
        <v>51</v>
      </c>
      <c r="C21" s="5">
        <v>13</v>
      </c>
      <c r="D21" s="4">
        <v>38</v>
      </c>
      <c r="E21" s="4"/>
      <c r="F21" s="4"/>
      <c r="G21" s="4"/>
      <c r="H21" s="4">
        <v>11</v>
      </c>
      <c r="I21" s="2">
        <v>11</v>
      </c>
      <c r="J21" s="2"/>
      <c r="K21" s="2">
        <v>40</v>
      </c>
      <c r="L21" s="2">
        <v>2</v>
      </c>
      <c r="M21" s="2">
        <v>38</v>
      </c>
    </row>
    <row r="22" spans="1:13">
      <c r="A22" s="10">
        <v>2013</v>
      </c>
      <c r="B22" s="5">
        <f>SUM(C22:D22)</f>
        <v>154</v>
      </c>
      <c r="C22" s="5">
        <v>112</v>
      </c>
      <c r="D22" s="4">
        <v>42</v>
      </c>
      <c r="E22" s="4"/>
      <c r="F22" s="4"/>
      <c r="G22" s="4"/>
      <c r="H22" s="4">
        <v>112</v>
      </c>
      <c r="I22" s="2">
        <v>99</v>
      </c>
      <c r="J22" s="2">
        <v>13</v>
      </c>
      <c r="K22" s="2">
        <v>42</v>
      </c>
      <c r="L22" s="2">
        <v>13</v>
      </c>
      <c r="M22" s="2">
        <v>29</v>
      </c>
    </row>
    <row r="23" spans="1:13">
      <c r="A23" s="3"/>
      <c r="B23" s="3"/>
      <c r="C23" s="3"/>
      <c r="D23" s="3"/>
      <c r="E23" s="3"/>
      <c r="F23" s="3"/>
      <c r="G23" s="3"/>
      <c r="H23" s="3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3"/>
  <sheetViews>
    <sheetView zoomScale="85" zoomScaleNormal="85" workbookViewId="0">
      <selection activeCell="F37" sqref="F37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26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 t="s">
        <v>9</v>
      </c>
      <c r="F7" s="7" t="s">
        <v>10</v>
      </c>
      <c r="G7" s="7" t="s">
        <v>11</v>
      </c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91">
        <f>SUM(C8:D8)</f>
        <v>0</v>
      </c>
      <c r="C8" s="91">
        <v>0</v>
      </c>
      <c r="D8" s="92">
        <v>0</v>
      </c>
      <c r="E8" s="4"/>
      <c r="F8" s="4"/>
      <c r="G8" s="4"/>
      <c r="H8" s="4"/>
      <c r="I8" s="2"/>
      <c r="J8" s="2"/>
      <c r="K8" s="2"/>
      <c r="L8" s="2"/>
      <c r="M8" s="2"/>
    </row>
    <row r="9" spans="1:18">
      <c r="A9" s="10">
        <v>2000</v>
      </c>
      <c r="B9" s="91">
        <f t="shared" ref="B9:B22" si="0">SUM(C9:D9)</f>
        <v>0</v>
      </c>
      <c r="C9" s="91">
        <v>0</v>
      </c>
      <c r="D9" s="92">
        <v>0</v>
      </c>
      <c r="E9" s="4"/>
      <c r="F9" s="4"/>
      <c r="G9" s="4"/>
      <c r="H9" s="4"/>
      <c r="I9" s="2"/>
      <c r="J9" s="2"/>
      <c r="K9" s="2"/>
      <c r="L9" s="2"/>
      <c r="M9" s="2"/>
    </row>
    <row r="10" spans="1:18">
      <c r="A10" s="10">
        <v>2001</v>
      </c>
      <c r="B10" s="91">
        <f t="shared" si="0"/>
        <v>0</v>
      </c>
      <c r="C10" s="91">
        <v>0</v>
      </c>
      <c r="D10" s="92">
        <v>0</v>
      </c>
      <c r="E10" s="4"/>
      <c r="F10" s="4"/>
      <c r="G10" s="4"/>
      <c r="H10" s="4"/>
      <c r="I10" s="2"/>
      <c r="J10" s="2"/>
      <c r="K10" s="2"/>
      <c r="L10" s="2"/>
      <c r="M10" s="2"/>
    </row>
    <row r="11" spans="1:18">
      <c r="A11" s="10">
        <v>2002</v>
      </c>
      <c r="B11" s="91">
        <f t="shared" si="0"/>
        <v>0</v>
      </c>
      <c r="C11" s="91">
        <v>0</v>
      </c>
      <c r="D11" s="92">
        <v>0</v>
      </c>
      <c r="E11" s="4"/>
      <c r="F11" s="4"/>
      <c r="G11" s="4"/>
      <c r="H11" s="4"/>
      <c r="I11" s="2"/>
      <c r="J11" s="2"/>
      <c r="K11" s="2"/>
      <c r="L11" s="2"/>
      <c r="M11" s="2"/>
    </row>
    <row r="12" spans="1:18">
      <c r="A12" s="10">
        <v>2003</v>
      </c>
      <c r="B12" s="91">
        <f t="shared" si="0"/>
        <v>46</v>
      </c>
      <c r="C12" s="91">
        <v>26</v>
      </c>
      <c r="D12" s="92">
        <v>20</v>
      </c>
      <c r="E12" s="4">
        <v>22</v>
      </c>
      <c r="F12" s="2">
        <v>15</v>
      </c>
      <c r="G12" s="2">
        <v>7</v>
      </c>
      <c r="H12" s="2"/>
      <c r="I12" s="2"/>
      <c r="J12" s="2"/>
      <c r="K12" s="2">
        <v>24</v>
      </c>
      <c r="L12" s="2">
        <v>11</v>
      </c>
      <c r="M12" s="2">
        <v>13</v>
      </c>
      <c r="N12" s="72"/>
    </row>
    <row r="13" spans="1:18">
      <c r="A13" s="10">
        <v>2004</v>
      </c>
      <c r="B13" s="91">
        <f t="shared" si="0"/>
        <v>62</v>
      </c>
      <c r="C13" s="91">
        <v>39</v>
      </c>
      <c r="D13" s="92">
        <v>23</v>
      </c>
      <c r="E13" s="4">
        <v>40</v>
      </c>
      <c r="F13" s="2">
        <v>28</v>
      </c>
      <c r="G13" s="2">
        <v>12</v>
      </c>
      <c r="H13" s="2"/>
      <c r="I13" s="2"/>
      <c r="J13" s="2"/>
      <c r="K13" s="2">
        <v>22</v>
      </c>
      <c r="L13" s="2">
        <v>11</v>
      </c>
      <c r="M13" s="2">
        <v>11</v>
      </c>
      <c r="N13" s="72"/>
    </row>
    <row r="14" spans="1:18">
      <c r="A14" s="10">
        <v>2005</v>
      </c>
      <c r="B14" s="91">
        <f t="shared" si="0"/>
        <v>76</v>
      </c>
      <c r="C14" s="91">
        <v>47</v>
      </c>
      <c r="D14" s="92">
        <v>29</v>
      </c>
      <c r="E14" s="4">
        <v>59</v>
      </c>
      <c r="F14" s="2">
        <v>41</v>
      </c>
      <c r="G14" s="2">
        <v>18</v>
      </c>
      <c r="H14" s="2"/>
      <c r="I14" s="2"/>
      <c r="J14" s="2"/>
      <c r="K14" s="2">
        <v>17</v>
      </c>
      <c r="L14" s="2">
        <v>6</v>
      </c>
      <c r="M14" s="2">
        <v>11</v>
      </c>
      <c r="N14" s="72"/>
    </row>
    <row r="15" spans="1:18">
      <c r="A15" s="10">
        <v>2006</v>
      </c>
      <c r="B15" s="91">
        <f t="shared" si="0"/>
        <v>138</v>
      </c>
      <c r="C15" s="91">
        <v>65</v>
      </c>
      <c r="D15" s="92">
        <v>73</v>
      </c>
      <c r="E15" s="4">
        <v>60</v>
      </c>
      <c r="F15" s="2">
        <v>41</v>
      </c>
      <c r="G15" s="2">
        <v>19</v>
      </c>
      <c r="H15" s="2">
        <v>41</v>
      </c>
      <c r="I15" s="2">
        <v>14</v>
      </c>
      <c r="J15" s="2">
        <v>27</v>
      </c>
      <c r="K15" s="2">
        <v>38</v>
      </c>
      <c r="L15" s="2">
        <v>10</v>
      </c>
      <c r="M15" s="2">
        <v>28</v>
      </c>
      <c r="N15" s="72"/>
    </row>
    <row r="16" spans="1:18">
      <c r="A16" s="10">
        <v>2007</v>
      </c>
      <c r="B16" s="91">
        <f t="shared" si="0"/>
        <v>127</v>
      </c>
      <c r="C16" s="91">
        <v>65</v>
      </c>
      <c r="D16" s="92">
        <v>62</v>
      </c>
      <c r="E16" s="4">
        <v>66</v>
      </c>
      <c r="F16" s="2">
        <v>42</v>
      </c>
      <c r="G16" s="2">
        <v>24</v>
      </c>
      <c r="H16" s="2">
        <v>35</v>
      </c>
      <c r="I16" s="2">
        <v>14</v>
      </c>
      <c r="J16" s="2">
        <v>21</v>
      </c>
      <c r="K16" s="2">
        <v>26</v>
      </c>
      <c r="L16" s="2">
        <v>9</v>
      </c>
      <c r="M16" s="2">
        <v>17</v>
      </c>
      <c r="N16" s="72"/>
    </row>
    <row r="17" spans="1:14">
      <c r="A17" s="10">
        <v>2008</v>
      </c>
      <c r="B17" s="91">
        <f t="shared" si="0"/>
        <v>170</v>
      </c>
      <c r="C17" s="91">
        <v>77</v>
      </c>
      <c r="D17" s="92">
        <v>93</v>
      </c>
      <c r="E17" s="4">
        <v>83</v>
      </c>
      <c r="F17" s="2">
        <v>42</v>
      </c>
      <c r="G17" s="2">
        <v>41</v>
      </c>
      <c r="H17" s="2">
        <v>55</v>
      </c>
      <c r="I17" s="2">
        <v>24</v>
      </c>
      <c r="J17" s="2">
        <v>31</v>
      </c>
      <c r="K17" s="2">
        <v>32</v>
      </c>
      <c r="L17" s="2">
        <v>11</v>
      </c>
      <c r="M17" s="2">
        <v>21</v>
      </c>
      <c r="N17" s="72"/>
    </row>
    <row r="18" spans="1:14">
      <c r="A18" s="10">
        <v>2009</v>
      </c>
      <c r="B18" s="91">
        <f t="shared" si="0"/>
        <v>246</v>
      </c>
      <c r="C18" s="91">
        <v>111</v>
      </c>
      <c r="D18" s="92">
        <v>135</v>
      </c>
      <c r="E18" s="4">
        <v>72</v>
      </c>
      <c r="F18" s="2">
        <v>34</v>
      </c>
      <c r="G18" s="2">
        <v>38</v>
      </c>
      <c r="H18" s="2">
        <v>117</v>
      </c>
      <c r="I18" s="2">
        <v>58</v>
      </c>
      <c r="J18" s="2">
        <v>59</v>
      </c>
      <c r="K18" s="2">
        <v>56</v>
      </c>
      <c r="L18" s="2">
        <v>19</v>
      </c>
      <c r="M18" s="2">
        <v>37</v>
      </c>
      <c r="N18" s="72"/>
    </row>
    <row r="19" spans="1:14">
      <c r="A19" s="10">
        <v>2010</v>
      </c>
      <c r="B19" s="91">
        <f t="shared" si="0"/>
        <v>286</v>
      </c>
      <c r="C19" s="91">
        <v>141</v>
      </c>
      <c r="D19" s="92">
        <v>145</v>
      </c>
      <c r="E19" s="4">
        <v>71</v>
      </c>
      <c r="F19" s="2">
        <v>49</v>
      </c>
      <c r="G19" s="2">
        <v>22</v>
      </c>
      <c r="H19" s="2">
        <v>176</v>
      </c>
      <c r="I19" s="2">
        <v>81</v>
      </c>
      <c r="J19" s="2">
        <v>95</v>
      </c>
      <c r="K19" s="2">
        <v>39</v>
      </c>
      <c r="L19" s="2">
        <v>11</v>
      </c>
      <c r="M19" s="2">
        <v>28</v>
      </c>
      <c r="N19" s="72"/>
    </row>
    <row r="20" spans="1:14">
      <c r="A20" s="10">
        <v>2011</v>
      </c>
      <c r="B20" s="91">
        <f t="shared" si="0"/>
        <v>276</v>
      </c>
      <c r="C20" s="91">
        <v>143</v>
      </c>
      <c r="D20" s="92">
        <v>133</v>
      </c>
      <c r="E20" s="4">
        <v>54</v>
      </c>
      <c r="F20" s="2">
        <v>35</v>
      </c>
      <c r="G20" s="2">
        <v>19</v>
      </c>
      <c r="H20" s="2">
        <v>161</v>
      </c>
      <c r="I20" s="2">
        <v>85</v>
      </c>
      <c r="J20" s="2">
        <v>76</v>
      </c>
      <c r="K20" s="2">
        <v>61</v>
      </c>
      <c r="L20" s="2">
        <v>23</v>
      </c>
      <c r="M20" s="2">
        <v>38</v>
      </c>
    </row>
    <row r="21" spans="1:14">
      <c r="A21" s="10">
        <v>2012</v>
      </c>
      <c r="B21" s="91">
        <f t="shared" si="0"/>
        <v>264</v>
      </c>
      <c r="C21" s="91">
        <v>127</v>
      </c>
      <c r="D21" s="92">
        <v>137</v>
      </c>
      <c r="E21" s="4">
        <v>74</v>
      </c>
      <c r="F21" s="2">
        <v>48</v>
      </c>
      <c r="G21" s="2">
        <v>26</v>
      </c>
      <c r="H21" s="2">
        <v>128</v>
      </c>
      <c r="I21" s="2">
        <v>60</v>
      </c>
      <c r="J21" s="2">
        <v>68</v>
      </c>
      <c r="K21" s="2">
        <v>62</v>
      </c>
      <c r="L21" s="2">
        <v>19</v>
      </c>
      <c r="M21" s="2">
        <v>43</v>
      </c>
    </row>
    <row r="22" spans="1:14">
      <c r="A22" s="10">
        <v>2013</v>
      </c>
      <c r="B22" s="91">
        <f t="shared" si="0"/>
        <v>330</v>
      </c>
      <c r="C22" s="91">
        <v>191</v>
      </c>
      <c r="D22" s="92">
        <v>139</v>
      </c>
      <c r="E22" s="4">
        <v>96</v>
      </c>
      <c r="F22" s="2">
        <v>69</v>
      </c>
      <c r="G22" s="2">
        <v>27</v>
      </c>
      <c r="H22" s="2">
        <v>177</v>
      </c>
      <c r="I22" s="2">
        <v>91</v>
      </c>
      <c r="J22" s="2">
        <v>86</v>
      </c>
      <c r="K22" s="2">
        <v>57</v>
      </c>
      <c r="L22" s="2">
        <v>31</v>
      </c>
      <c r="M22" s="2">
        <v>26</v>
      </c>
    </row>
    <row r="23" spans="1:14">
      <c r="A23" s="63"/>
      <c r="B23" s="69"/>
      <c r="C23" s="69"/>
      <c r="D23" s="70"/>
      <c r="E23" s="70"/>
      <c r="F23" s="71"/>
      <c r="G23" s="71"/>
      <c r="H23" s="71"/>
      <c r="I23" s="71"/>
      <c r="J23" s="71"/>
      <c r="K23" s="71"/>
      <c r="L23" s="71"/>
      <c r="M23" s="71"/>
    </row>
    <row r="24" spans="1:14">
      <c r="A24" s="1" t="s">
        <v>0</v>
      </c>
      <c r="B24" s="1"/>
      <c r="C24" s="1"/>
    </row>
    <row r="25" spans="1:14">
      <c r="A25" t="s">
        <v>17</v>
      </c>
    </row>
    <row r="26" spans="1:14">
      <c r="A26" t="s">
        <v>16</v>
      </c>
    </row>
    <row r="28" spans="1:14">
      <c r="A28" s="1" t="s">
        <v>1</v>
      </c>
      <c r="B28" s="1"/>
      <c r="C28" s="1"/>
    </row>
    <row r="29" spans="1:14">
      <c r="A29" t="s">
        <v>2</v>
      </c>
    </row>
    <row r="30" spans="1:14">
      <c r="A30" t="s">
        <v>3</v>
      </c>
    </row>
    <row r="31" spans="1:14">
      <c r="A31" t="s">
        <v>4</v>
      </c>
    </row>
    <row r="32" spans="1:14">
      <c r="A32" t="s">
        <v>5</v>
      </c>
    </row>
    <row r="33" spans="1:2">
      <c r="A33" t="s">
        <v>6</v>
      </c>
    </row>
    <row r="34" spans="1:2">
      <c r="B34">
        <f>E13+H13+K13</f>
        <v>62</v>
      </c>
    </row>
    <row r="35" spans="1:2">
      <c r="B35">
        <f t="shared" ref="B35:B43" si="1">E14+H14+K14</f>
        <v>76</v>
      </c>
    </row>
    <row r="36" spans="1:2">
      <c r="B36">
        <f>E15+H15+K15</f>
        <v>139</v>
      </c>
    </row>
    <row r="37" spans="1:2">
      <c r="B37">
        <f t="shared" si="1"/>
        <v>127</v>
      </c>
    </row>
    <row r="38" spans="1:2">
      <c r="B38">
        <f t="shared" si="1"/>
        <v>170</v>
      </c>
    </row>
    <row r="39" spans="1:2">
      <c r="B39">
        <f t="shared" si="1"/>
        <v>245</v>
      </c>
    </row>
    <row r="40" spans="1:2">
      <c r="B40">
        <f t="shared" si="1"/>
        <v>286</v>
      </c>
    </row>
    <row r="41" spans="1:2">
      <c r="B41">
        <f>E20+H20+K20</f>
        <v>276</v>
      </c>
    </row>
    <row r="42" spans="1:2">
      <c r="B42">
        <f t="shared" si="1"/>
        <v>264</v>
      </c>
    </row>
    <row r="43" spans="1:2">
      <c r="B43">
        <f t="shared" si="1"/>
        <v>330</v>
      </c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  <ignoredErrors>
    <ignoredError sqref="B12 B13:B2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B24" sqref="B24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27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5"/>
      <c r="C8" s="5"/>
      <c r="D8" s="4"/>
      <c r="E8" s="4"/>
      <c r="F8" s="4"/>
      <c r="G8" s="4"/>
      <c r="H8" s="4"/>
      <c r="I8" s="2"/>
      <c r="J8" s="2"/>
      <c r="K8" s="2"/>
      <c r="L8" s="2"/>
      <c r="M8" s="2"/>
    </row>
    <row r="9" spans="1:18">
      <c r="A9" s="10">
        <v>2000</v>
      </c>
      <c r="B9" s="23">
        <f t="shared" ref="B9:B22" si="0">SUM(C9:D9)</f>
        <v>679</v>
      </c>
      <c r="C9" s="23">
        <f t="shared" ref="C9:D21" si="1">SUM(I9,L9)</f>
        <v>314</v>
      </c>
      <c r="D9" s="23">
        <f t="shared" si="1"/>
        <v>365</v>
      </c>
      <c r="E9" s="23"/>
      <c r="F9" s="23"/>
      <c r="G9" s="23"/>
      <c r="H9" s="24">
        <f t="shared" ref="H9:H22" si="2">SUM(I9:J9)</f>
        <v>595</v>
      </c>
      <c r="I9" s="25">
        <v>264</v>
      </c>
      <c r="J9" s="25">
        <v>331</v>
      </c>
      <c r="K9" s="25">
        <f t="shared" ref="K9:K22" si="3">SUM(L9:M9)</f>
        <v>84</v>
      </c>
      <c r="L9" s="25">
        <v>50</v>
      </c>
      <c r="M9" s="25">
        <v>34</v>
      </c>
    </row>
    <row r="10" spans="1:18">
      <c r="A10" s="10">
        <v>2001</v>
      </c>
      <c r="B10" s="23">
        <f t="shared" si="0"/>
        <v>760</v>
      </c>
      <c r="C10" s="23">
        <f t="shared" si="1"/>
        <v>362</v>
      </c>
      <c r="D10" s="23">
        <f t="shared" si="1"/>
        <v>398</v>
      </c>
      <c r="E10" s="23"/>
      <c r="F10" s="23"/>
      <c r="G10" s="23"/>
      <c r="H10" s="24">
        <f t="shared" si="2"/>
        <v>469</v>
      </c>
      <c r="I10" s="25">
        <v>230</v>
      </c>
      <c r="J10" s="25">
        <v>239</v>
      </c>
      <c r="K10" s="25">
        <f t="shared" si="3"/>
        <v>291</v>
      </c>
      <c r="L10" s="25">
        <v>132</v>
      </c>
      <c r="M10" s="25">
        <v>159</v>
      </c>
    </row>
    <row r="11" spans="1:18">
      <c r="A11" s="10">
        <v>2002</v>
      </c>
      <c r="B11" s="23">
        <f t="shared" si="0"/>
        <v>602</v>
      </c>
      <c r="C11" s="23">
        <f t="shared" si="1"/>
        <v>264</v>
      </c>
      <c r="D11" s="23">
        <f t="shared" si="1"/>
        <v>338</v>
      </c>
      <c r="E11" s="23"/>
      <c r="F11" s="23"/>
      <c r="G11" s="23"/>
      <c r="H11" s="24">
        <f t="shared" si="2"/>
        <v>434</v>
      </c>
      <c r="I11" s="25">
        <v>208</v>
      </c>
      <c r="J11" s="25">
        <v>226</v>
      </c>
      <c r="K11" s="25">
        <f t="shared" si="3"/>
        <v>168</v>
      </c>
      <c r="L11" s="25">
        <v>56</v>
      </c>
      <c r="M11" s="25">
        <v>112</v>
      </c>
    </row>
    <row r="12" spans="1:18">
      <c r="A12" s="10">
        <v>2003</v>
      </c>
      <c r="B12" s="23">
        <f t="shared" si="0"/>
        <v>665</v>
      </c>
      <c r="C12" s="23">
        <f t="shared" si="1"/>
        <v>281</v>
      </c>
      <c r="D12" s="23">
        <f t="shared" si="1"/>
        <v>384</v>
      </c>
      <c r="E12" s="23"/>
      <c r="F12" s="23"/>
      <c r="G12" s="23"/>
      <c r="H12" s="24">
        <f t="shared" si="2"/>
        <v>557</v>
      </c>
      <c r="I12" s="25">
        <v>238</v>
      </c>
      <c r="J12" s="25">
        <v>319</v>
      </c>
      <c r="K12" s="25">
        <f t="shared" si="3"/>
        <v>108</v>
      </c>
      <c r="L12" s="25">
        <v>43</v>
      </c>
      <c r="M12" s="25">
        <v>65</v>
      </c>
    </row>
    <row r="13" spans="1:18">
      <c r="A13" s="10">
        <v>2004</v>
      </c>
      <c r="B13" s="23">
        <f t="shared" si="0"/>
        <v>1205</v>
      </c>
      <c r="C13" s="23">
        <f t="shared" si="1"/>
        <v>547</v>
      </c>
      <c r="D13" s="23">
        <f t="shared" si="1"/>
        <v>658</v>
      </c>
      <c r="E13" s="23"/>
      <c r="F13" s="23"/>
      <c r="G13" s="23"/>
      <c r="H13" s="24">
        <f t="shared" si="2"/>
        <v>1059</v>
      </c>
      <c r="I13" s="25">
        <v>503</v>
      </c>
      <c r="J13" s="25">
        <v>556</v>
      </c>
      <c r="K13" s="25">
        <f t="shared" si="3"/>
        <v>146</v>
      </c>
      <c r="L13" s="25">
        <v>44</v>
      </c>
      <c r="M13" s="25">
        <v>102</v>
      </c>
      <c r="O13" s="3"/>
    </row>
    <row r="14" spans="1:18">
      <c r="A14" s="10">
        <v>2005</v>
      </c>
      <c r="B14" s="23">
        <f t="shared" si="0"/>
        <v>1609</v>
      </c>
      <c r="C14" s="23">
        <f t="shared" si="1"/>
        <v>679</v>
      </c>
      <c r="D14" s="23">
        <f t="shared" si="1"/>
        <v>930</v>
      </c>
      <c r="E14" s="23"/>
      <c r="F14" s="23"/>
      <c r="G14" s="23"/>
      <c r="H14" s="24">
        <f t="shared" si="2"/>
        <v>1443</v>
      </c>
      <c r="I14" s="25">
        <v>614</v>
      </c>
      <c r="J14" s="25">
        <v>829</v>
      </c>
      <c r="K14" s="25">
        <f t="shared" si="3"/>
        <v>166</v>
      </c>
      <c r="L14" s="25">
        <v>65</v>
      </c>
      <c r="M14" s="25">
        <v>101</v>
      </c>
      <c r="N14" s="84"/>
      <c r="O14" s="3"/>
    </row>
    <row r="15" spans="1:18">
      <c r="A15" s="10">
        <v>2006</v>
      </c>
      <c r="B15" s="23">
        <f t="shared" si="0"/>
        <v>1170</v>
      </c>
      <c r="C15" s="23">
        <f t="shared" si="1"/>
        <v>496</v>
      </c>
      <c r="D15" s="23">
        <f t="shared" si="1"/>
        <v>674</v>
      </c>
      <c r="E15" s="23"/>
      <c r="F15" s="23"/>
      <c r="G15" s="23"/>
      <c r="H15" s="24">
        <f t="shared" si="2"/>
        <v>1014</v>
      </c>
      <c r="I15" s="25">
        <v>424</v>
      </c>
      <c r="J15" s="25">
        <v>590</v>
      </c>
      <c r="K15" s="25">
        <f t="shared" si="3"/>
        <v>156</v>
      </c>
      <c r="L15" s="25">
        <v>72</v>
      </c>
      <c r="M15" s="25">
        <v>84</v>
      </c>
      <c r="N15" s="84"/>
      <c r="O15" s="3"/>
    </row>
    <row r="16" spans="1:18">
      <c r="A16" s="10">
        <v>2007</v>
      </c>
      <c r="B16" s="23">
        <f t="shared" si="0"/>
        <v>1044</v>
      </c>
      <c r="C16" s="23">
        <f t="shared" si="1"/>
        <v>437</v>
      </c>
      <c r="D16" s="23">
        <f t="shared" si="1"/>
        <v>607</v>
      </c>
      <c r="E16" s="23"/>
      <c r="F16" s="23"/>
      <c r="G16" s="23"/>
      <c r="H16" s="24">
        <f t="shared" si="2"/>
        <v>954</v>
      </c>
      <c r="I16" s="25">
        <v>398</v>
      </c>
      <c r="J16" s="25">
        <v>556</v>
      </c>
      <c r="K16" s="25">
        <f t="shared" si="3"/>
        <v>90</v>
      </c>
      <c r="L16" s="25">
        <v>39</v>
      </c>
      <c r="M16" s="25">
        <v>51</v>
      </c>
      <c r="N16" s="84"/>
      <c r="O16" s="3"/>
    </row>
    <row r="17" spans="1:15">
      <c r="A17" s="10">
        <v>2008</v>
      </c>
      <c r="B17" s="23">
        <f t="shared" si="0"/>
        <v>1017</v>
      </c>
      <c r="C17" s="23">
        <f t="shared" si="1"/>
        <v>423</v>
      </c>
      <c r="D17" s="23">
        <f t="shared" si="1"/>
        <v>594</v>
      </c>
      <c r="E17" s="23"/>
      <c r="F17" s="23"/>
      <c r="G17" s="23"/>
      <c r="H17" s="24">
        <f t="shared" si="2"/>
        <v>851</v>
      </c>
      <c r="I17" s="25">
        <v>348</v>
      </c>
      <c r="J17" s="25">
        <v>503</v>
      </c>
      <c r="K17" s="25">
        <f t="shared" si="3"/>
        <v>166</v>
      </c>
      <c r="L17" s="25">
        <v>75</v>
      </c>
      <c r="M17" s="25">
        <v>91</v>
      </c>
      <c r="N17" s="84"/>
      <c r="O17" s="3"/>
    </row>
    <row r="18" spans="1:15">
      <c r="A18" s="10">
        <v>2009</v>
      </c>
      <c r="B18" s="23">
        <f t="shared" si="0"/>
        <v>1399</v>
      </c>
      <c r="C18" s="23">
        <f t="shared" si="1"/>
        <v>690</v>
      </c>
      <c r="D18" s="23">
        <f t="shared" si="1"/>
        <v>709</v>
      </c>
      <c r="E18" s="23"/>
      <c r="F18" s="23"/>
      <c r="G18" s="23"/>
      <c r="H18" s="24">
        <f t="shared" si="2"/>
        <v>1291</v>
      </c>
      <c r="I18" s="25">
        <v>624</v>
      </c>
      <c r="J18" s="25">
        <v>667</v>
      </c>
      <c r="K18" s="25">
        <f t="shared" si="3"/>
        <v>108</v>
      </c>
      <c r="L18" s="25">
        <v>66</v>
      </c>
      <c r="M18" s="25">
        <v>42</v>
      </c>
      <c r="N18" s="84"/>
    </row>
    <row r="19" spans="1:15">
      <c r="A19" s="10">
        <v>2010</v>
      </c>
      <c r="B19" s="23">
        <f t="shared" si="0"/>
        <v>1454</v>
      </c>
      <c r="C19" s="23">
        <f t="shared" si="1"/>
        <v>685</v>
      </c>
      <c r="D19" s="23">
        <f t="shared" si="1"/>
        <v>769</v>
      </c>
      <c r="E19" s="23"/>
      <c r="F19" s="23"/>
      <c r="G19" s="23"/>
      <c r="H19" s="24">
        <f t="shared" si="2"/>
        <v>1300</v>
      </c>
      <c r="I19" s="25">
        <v>598</v>
      </c>
      <c r="J19" s="25">
        <v>702</v>
      </c>
      <c r="K19" s="25">
        <f t="shared" si="3"/>
        <v>154</v>
      </c>
      <c r="L19" s="25">
        <v>87</v>
      </c>
      <c r="M19" s="25">
        <v>67</v>
      </c>
      <c r="N19" s="84"/>
    </row>
    <row r="20" spans="1:15">
      <c r="A20" s="10">
        <v>2011</v>
      </c>
      <c r="B20" s="23">
        <f t="shared" si="0"/>
        <v>1336</v>
      </c>
      <c r="C20" s="23">
        <f t="shared" si="1"/>
        <v>617</v>
      </c>
      <c r="D20" s="23">
        <f t="shared" si="1"/>
        <v>719</v>
      </c>
      <c r="E20" s="23"/>
      <c r="F20" s="23"/>
      <c r="G20" s="23"/>
      <c r="H20" s="24">
        <f t="shared" si="2"/>
        <v>1183</v>
      </c>
      <c r="I20" s="25">
        <v>531</v>
      </c>
      <c r="J20" s="25">
        <v>652</v>
      </c>
      <c r="K20" s="25">
        <f t="shared" si="3"/>
        <v>153</v>
      </c>
      <c r="L20" s="25">
        <v>86</v>
      </c>
      <c r="M20" s="25">
        <v>67</v>
      </c>
    </row>
    <row r="21" spans="1:15">
      <c r="A21" s="10">
        <v>2012</v>
      </c>
      <c r="B21" s="23">
        <f t="shared" si="0"/>
        <v>1376</v>
      </c>
      <c r="C21" s="23">
        <f t="shared" si="1"/>
        <v>602</v>
      </c>
      <c r="D21" s="23">
        <f t="shared" si="1"/>
        <v>774</v>
      </c>
      <c r="E21" s="23"/>
      <c r="F21" s="23"/>
      <c r="G21" s="23"/>
      <c r="H21" s="24">
        <f t="shared" si="2"/>
        <v>1246</v>
      </c>
      <c r="I21" s="25">
        <v>532</v>
      </c>
      <c r="J21" s="25">
        <v>714</v>
      </c>
      <c r="K21" s="25">
        <f t="shared" si="3"/>
        <v>130</v>
      </c>
      <c r="L21" s="25">
        <v>70</v>
      </c>
      <c r="M21" s="25">
        <v>60</v>
      </c>
    </row>
    <row r="22" spans="1:15">
      <c r="A22" s="10">
        <v>2013</v>
      </c>
      <c r="B22" s="23">
        <f t="shared" si="0"/>
        <v>1608</v>
      </c>
      <c r="C22" s="23">
        <v>726</v>
      </c>
      <c r="D22" s="23">
        <v>882</v>
      </c>
      <c r="E22" s="23">
        <v>358</v>
      </c>
      <c r="F22" s="23">
        <v>210</v>
      </c>
      <c r="G22" s="23">
        <v>148</v>
      </c>
      <c r="H22" s="24">
        <f t="shared" si="2"/>
        <v>1459</v>
      </c>
      <c r="I22" s="25">
        <v>666</v>
      </c>
      <c r="J22" s="25">
        <v>793</v>
      </c>
      <c r="K22" s="25">
        <f t="shared" si="3"/>
        <v>0</v>
      </c>
      <c r="L22" s="25">
        <v>0</v>
      </c>
      <c r="M22" s="25">
        <v>0</v>
      </c>
    </row>
    <row r="23" spans="1:15">
      <c r="A23" s="63"/>
      <c r="B23" s="67"/>
      <c r="C23" s="67"/>
      <c r="D23" s="67"/>
      <c r="E23" s="63"/>
      <c r="F23" s="63"/>
      <c r="G23" s="63"/>
      <c r="H23" s="67"/>
      <c r="I23" s="64"/>
      <c r="J23" s="64"/>
      <c r="K23" s="66"/>
      <c r="L23" s="64"/>
      <c r="M23" s="64"/>
    </row>
    <row r="24" spans="1:15">
      <c r="A24" s="1" t="s">
        <v>0</v>
      </c>
      <c r="B24" s="1"/>
      <c r="C24" s="1"/>
    </row>
    <row r="25" spans="1:15">
      <c r="A25" t="s">
        <v>17</v>
      </c>
    </row>
    <row r="26" spans="1:15">
      <c r="A26" t="s">
        <v>16</v>
      </c>
    </row>
    <row r="28" spans="1:15">
      <c r="A28" s="1" t="s">
        <v>1</v>
      </c>
      <c r="B28" s="1"/>
      <c r="C28" s="1"/>
    </row>
    <row r="29" spans="1:15">
      <c r="A29" t="s">
        <v>2</v>
      </c>
    </row>
    <row r="30" spans="1:15">
      <c r="A30" t="s">
        <v>3</v>
      </c>
    </row>
    <row r="31" spans="1:15">
      <c r="A31" t="s">
        <v>4</v>
      </c>
    </row>
    <row r="32" spans="1:15">
      <c r="A32" t="s">
        <v>5</v>
      </c>
    </row>
    <row r="33" spans="1:1">
      <c r="A33" t="s">
        <v>6</v>
      </c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  <ignoredErrors>
    <ignoredError sqref="B2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D24" sqref="D24"/>
    </sheetView>
  </sheetViews>
  <sheetFormatPr baseColWidth="10" defaultRowHeight="15"/>
  <cols>
    <col min="16" max="16" width="11.42578125" customWidth="1"/>
  </cols>
  <sheetData>
    <row r="1" spans="1:18" s="6" customFormat="1" ht="15.75">
      <c r="A1" s="93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8"/>
      <c r="O1" s="8"/>
      <c r="P1" s="8"/>
      <c r="Q1" s="8"/>
      <c r="R1" s="8"/>
    </row>
    <row r="2" spans="1:18" s="6" customFormat="1" ht="15.75">
      <c r="A2" s="93" t="s">
        <v>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8"/>
      <c r="O2" s="8"/>
      <c r="P2" s="8"/>
      <c r="Q2" s="8"/>
      <c r="R2" s="8"/>
    </row>
    <row r="3" spans="1:18" s="6" customFormat="1" ht="15.75"/>
    <row r="4" spans="1:18" s="9" customFormat="1" ht="15.75">
      <c r="A4" s="93" t="s">
        <v>28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6" spans="1:18" ht="30" customHeight="1">
      <c r="A6" s="94" t="s">
        <v>12</v>
      </c>
      <c r="B6" s="95" t="s">
        <v>13</v>
      </c>
      <c r="C6" s="96"/>
      <c r="D6" s="97"/>
      <c r="E6" s="95" t="s">
        <v>20</v>
      </c>
      <c r="F6" s="96"/>
      <c r="G6" s="97"/>
      <c r="H6" s="95" t="s">
        <v>14</v>
      </c>
      <c r="I6" s="96"/>
      <c r="J6" s="97"/>
      <c r="K6" s="95" t="s">
        <v>15</v>
      </c>
      <c r="L6" s="96"/>
      <c r="M6" s="97"/>
    </row>
    <row r="7" spans="1:18" ht="30" customHeight="1">
      <c r="A7" s="94"/>
      <c r="B7" s="7" t="s">
        <v>9</v>
      </c>
      <c r="C7" s="7" t="s">
        <v>10</v>
      </c>
      <c r="D7" s="7" t="s">
        <v>11</v>
      </c>
      <c r="E7" s="7"/>
      <c r="F7" s="7"/>
      <c r="G7" s="7"/>
      <c r="H7" s="7" t="s">
        <v>9</v>
      </c>
      <c r="I7" s="7" t="s">
        <v>10</v>
      </c>
      <c r="J7" s="7" t="s">
        <v>11</v>
      </c>
      <c r="K7" s="7" t="s">
        <v>9</v>
      </c>
      <c r="L7" s="7" t="s">
        <v>10</v>
      </c>
      <c r="M7" s="7" t="s">
        <v>11</v>
      </c>
    </row>
    <row r="8" spans="1:18">
      <c r="A8" s="10">
        <v>1999</v>
      </c>
      <c r="B8" s="5"/>
      <c r="C8" s="5"/>
      <c r="D8" s="4"/>
      <c r="E8" s="4"/>
      <c r="F8" s="4"/>
      <c r="G8" s="4"/>
      <c r="H8" s="4"/>
      <c r="I8" s="2"/>
      <c r="J8" s="2"/>
      <c r="K8" s="2"/>
      <c r="L8" s="2"/>
      <c r="M8" s="2"/>
    </row>
    <row r="9" spans="1:18">
      <c r="A9" s="10">
        <v>2000</v>
      </c>
      <c r="B9" s="5"/>
      <c r="C9" s="5"/>
      <c r="D9" s="4"/>
      <c r="E9" s="4"/>
      <c r="F9" s="4"/>
      <c r="G9" s="4"/>
      <c r="H9" s="4"/>
      <c r="I9" s="2"/>
      <c r="J9" s="2"/>
      <c r="K9" s="2"/>
      <c r="L9" s="2"/>
      <c r="M9" s="2"/>
    </row>
    <row r="10" spans="1:18">
      <c r="A10" s="10">
        <v>2001</v>
      </c>
      <c r="B10" s="5"/>
      <c r="C10" s="5"/>
      <c r="D10" s="4"/>
      <c r="E10" s="4"/>
      <c r="F10" s="4"/>
      <c r="G10" s="4"/>
      <c r="H10" s="4"/>
      <c r="I10" s="2"/>
      <c r="J10" s="2"/>
      <c r="K10" s="2"/>
      <c r="L10" s="2"/>
      <c r="M10" s="2"/>
    </row>
    <row r="11" spans="1:18">
      <c r="A11" s="10">
        <v>2002</v>
      </c>
      <c r="B11" s="5"/>
      <c r="C11" s="5"/>
      <c r="D11" s="4"/>
      <c r="E11" s="4"/>
      <c r="F11" s="4"/>
      <c r="G11" s="4"/>
      <c r="H11" s="4"/>
      <c r="I11" s="2"/>
      <c r="J11" s="2"/>
      <c r="K11" s="2"/>
      <c r="L11" s="2"/>
      <c r="M11" s="2"/>
    </row>
    <row r="12" spans="1:18">
      <c r="A12" s="10">
        <v>2003</v>
      </c>
      <c r="B12" s="5"/>
      <c r="C12" s="5"/>
      <c r="D12" s="4"/>
      <c r="E12" s="4"/>
      <c r="F12" s="4"/>
      <c r="G12" s="4"/>
      <c r="H12" s="4"/>
      <c r="I12" s="2"/>
      <c r="J12" s="2"/>
      <c r="K12" s="2"/>
      <c r="L12" s="2"/>
      <c r="M12" s="2"/>
    </row>
    <row r="13" spans="1:18">
      <c r="A13" s="10">
        <v>2004</v>
      </c>
      <c r="B13" s="5"/>
      <c r="C13" s="5"/>
      <c r="D13" s="4"/>
      <c r="E13" s="4"/>
      <c r="F13" s="4"/>
      <c r="G13" s="4"/>
      <c r="H13" s="4"/>
      <c r="I13" s="2"/>
      <c r="J13" s="2"/>
      <c r="K13" s="2"/>
      <c r="L13" s="2"/>
      <c r="M13" s="2"/>
    </row>
    <row r="14" spans="1:18">
      <c r="A14" s="10">
        <v>2005</v>
      </c>
      <c r="B14" s="5"/>
      <c r="C14" s="5"/>
      <c r="D14" s="4"/>
      <c r="E14" s="4"/>
      <c r="F14" s="4"/>
      <c r="G14" s="4"/>
      <c r="H14" s="4"/>
      <c r="I14" s="2"/>
      <c r="J14" s="2"/>
      <c r="K14" s="2"/>
      <c r="L14" s="2"/>
      <c r="M14" s="2"/>
    </row>
    <row r="15" spans="1:18">
      <c r="A15" s="10">
        <v>2006</v>
      </c>
      <c r="B15" s="5"/>
      <c r="C15" s="5"/>
      <c r="D15" s="4"/>
      <c r="E15" s="4"/>
      <c r="F15" s="4"/>
      <c r="G15" s="4"/>
      <c r="H15" s="4"/>
      <c r="I15" s="2"/>
      <c r="J15" s="2"/>
      <c r="K15" s="2"/>
      <c r="L15" s="2"/>
      <c r="M15" s="2"/>
    </row>
    <row r="16" spans="1:18">
      <c r="A16" s="10">
        <v>2007</v>
      </c>
      <c r="B16" s="5"/>
      <c r="C16" s="5"/>
      <c r="D16" s="4"/>
      <c r="E16" s="4"/>
      <c r="F16" s="4"/>
      <c r="G16" s="4"/>
      <c r="H16" s="4"/>
      <c r="I16" s="2"/>
      <c r="J16" s="2"/>
      <c r="K16" s="2"/>
      <c r="L16" s="2"/>
      <c r="M16" s="2"/>
    </row>
    <row r="17" spans="1:13">
      <c r="A17" s="10">
        <v>2008</v>
      </c>
      <c r="B17" s="5"/>
      <c r="C17" s="5"/>
      <c r="D17" s="4"/>
      <c r="E17" s="4"/>
      <c r="F17" s="4"/>
      <c r="G17" s="4"/>
      <c r="H17" s="4"/>
      <c r="I17" s="2"/>
      <c r="J17" s="2"/>
      <c r="K17" s="2"/>
      <c r="L17" s="2"/>
      <c r="M17" s="2"/>
    </row>
    <row r="18" spans="1:13">
      <c r="A18" s="10">
        <v>2009</v>
      </c>
      <c r="B18" s="5"/>
      <c r="C18" s="5"/>
      <c r="D18" s="4"/>
      <c r="E18" s="4"/>
      <c r="F18" s="4"/>
      <c r="G18" s="4"/>
      <c r="H18" s="4"/>
      <c r="I18" s="2"/>
      <c r="J18" s="2"/>
      <c r="K18" s="2"/>
      <c r="L18" s="2"/>
      <c r="M18" s="2"/>
    </row>
    <row r="19" spans="1:13">
      <c r="A19" s="10">
        <v>2010</v>
      </c>
      <c r="B19" s="5"/>
      <c r="C19" s="5"/>
      <c r="D19" s="4"/>
      <c r="E19" s="4"/>
      <c r="F19" s="4"/>
      <c r="G19" s="4"/>
      <c r="H19" s="4"/>
      <c r="I19" s="2"/>
      <c r="J19" s="2"/>
      <c r="K19" s="2"/>
      <c r="L19" s="2"/>
      <c r="M19" s="2"/>
    </row>
    <row r="20" spans="1:13">
      <c r="A20" s="10">
        <v>2011</v>
      </c>
      <c r="B20" s="5"/>
      <c r="C20" s="5"/>
      <c r="D20" s="4"/>
      <c r="E20" s="4"/>
      <c r="F20" s="4"/>
      <c r="G20" s="4"/>
      <c r="H20" s="4"/>
      <c r="I20" s="2"/>
      <c r="J20" s="2"/>
      <c r="K20" s="2"/>
      <c r="L20" s="2"/>
      <c r="M20" s="2"/>
    </row>
    <row r="21" spans="1:13">
      <c r="A21" s="10">
        <v>2012</v>
      </c>
      <c r="B21" s="5"/>
      <c r="C21" s="5"/>
      <c r="D21" s="4"/>
      <c r="E21" s="4"/>
      <c r="F21" s="4"/>
      <c r="G21" s="4"/>
      <c r="H21" s="4"/>
      <c r="I21" s="2"/>
      <c r="J21" s="2"/>
      <c r="K21" s="2"/>
      <c r="L21" s="2"/>
      <c r="M21" s="2"/>
    </row>
    <row r="22" spans="1:13">
      <c r="A22" s="10">
        <v>2013</v>
      </c>
      <c r="B22" s="5"/>
      <c r="C22" s="5"/>
      <c r="D22" s="4"/>
      <c r="E22" s="4"/>
      <c r="F22" s="4"/>
      <c r="G22" s="4"/>
      <c r="H22" s="4"/>
      <c r="I22" s="2"/>
      <c r="J22" s="2"/>
      <c r="K22" s="2"/>
      <c r="L22" s="2"/>
      <c r="M22" s="2"/>
    </row>
    <row r="23" spans="1:13">
      <c r="A23" s="3"/>
      <c r="B23" s="3"/>
      <c r="C23" s="3"/>
      <c r="D23" s="3"/>
      <c r="E23" s="3"/>
      <c r="F23" s="3"/>
      <c r="G23" s="3"/>
      <c r="H23" s="3"/>
    </row>
    <row r="24" spans="1:13">
      <c r="A24" s="1" t="s">
        <v>0</v>
      </c>
      <c r="B24" s="1"/>
      <c r="C24" s="1"/>
    </row>
    <row r="25" spans="1:13">
      <c r="A25" t="s">
        <v>17</v>
      </c>
    </row>
    <row r="26" spans="1:13">
      <c r="A26" t="s">
        <v>16</v>
      </c>
    </row>
    <row r="28" spans="1:13">
      <c r="A28" s="1" t="s">
        <v>1</v>
      </c>
      <c r="B28" s="1"/>
      <c r="C28" s="1"/>
    </row>
    <row r="29" spans="1:13">
      <c r="A29" t="s">
        <v>2</v>
      </c>
    </row>
    <row r="30" spans="1:13">
      <c r="A30" t="s">
        <v>3</v>
      </c>
    </row>
    <row r="31" spans="1:13">
      <c r="A31" t="s">
        <v>4</v>
      </c>
    </row>
    <row r="32" spans="1:13">
      <c r="A32" t="s">
        <v>5</v>
      </c>
    </row>
    <row r="33" spans="1:1">
      <c r="A33" t="s">
        <v>6</v>
      </c>
    </row>
  </sheetData>
  <mergeCells count="8">
    <mergeCell ref="H6:J6"/>
    <mergeCell ref="K6:M6"/>
    <mergeCell ref="A1:M1"/>
    <mergeCell ref="A2:M2"/>
    <mergeCell ref="A4:M4"/>
    <mergeCell ref="A6:A7"/>
    <mergeCell ref="B6:D6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Gráficas</vt:lpstr>
      <vt:lpstr>Estud.Gradua</vt:lpstr>
      <vt:lpstr>USAC</vt:lpstr>
      <vt:lpstr>Privad</vt:lpstr>
      <vt:lpstr>UValle</vt:lpstr>
      <vt:lpstr>UOcci</vt:lpstr>
      <vt:lpstr>UMeso</vt:lpstr>
      <vt:lpstr>ULandi</vt:lpstr>
      <vt:lpstr>UInterNac</vt:lpstr>
      <vt:lpstr>UMariGal</vt:lpstr>
      <vt:lpstr>UPana</vt:lpstr>
      <vt:lpstr>USanPabl</vt:lpstr>
      <vt:lpstr>UDVinci</vt:lpstr>
      <vt:lpstr>Urural</vt:lpstr>
      <vt:lpstr>UGalileo</vt:lpstr>
      <vt:lpstr>UMarro</vt:lpstr>
      <vt:lpstr>UIstmo</vt:lpstr>
    </vt:vector>
  </TitlesOfParts>
  <Company>UNESCO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a.gagnon</dc:creator>
  <cp:lastModifiedBy>inegepa</cp:lastModifiedBy>
  <cp:lastPrinted>2014-03-11T18:23:43Z</cp:lastPrinted>
  <dcterms:created xsi:type="dcterms:W3CDTF">2013-11-28T21:22:55Z</dcterms:created>
  <dcterms:modified xsi:type="dcterms:W3CDTF">2015-03-21T00:11:59Z</dcterms:modified>
</cp:coreProperties>
</file>