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M:\40-DURABILITE\40.04-Donnees\40.04.01-Donnees-Durabilite\Projets\Carbon_AI\data\"/>
    </mc:Choice>
  </mc:AlternateContent>
  <xr:revisionPtr revIDLastSave="0" documentId="8_{A7C3E9ED-00F0-415F-AEAD-A89126A55147}" xr6:coauthVersionLast="47" xr6:coauthVersionMax="47" xr10:uidLastSave="{00000000-0000-0000-0000-000000000000}"/>
  <bookViews>
    <workbookView xWindow="-120" yWindow="-120" windowWidth="29040" windowHeight="15840" xr2:uid="{F2A78973-0290-4F3C-9341-965C76024916}"/>
  </bookViews>
  <sheets>
    <sheet name="Feuil1" sheetId="1" r:id="rId1"/>
  </sheets>
  <externalReferences>
    <externalReference r:id="rId2"/>
  </externalReferences>
  <calcPr calcId="191029" iterateCount="10"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8" i="1" l="1"/>
  <c r="E248" i="1"/>
  <c r="D248" i="1"/>
  <c r="A248" i="1"/>
  <c r="F247" i="1"/>
  <c r="E247" i="1"/>
  <c r="D247" i="1"/>
  <c r="A247" i="1"/>
  <c r="F246" i="1"/>
  <c r="E246" i="1"/>
  <c r="D246" i="1"/>
  <c r="A246" i="1"/>
  <c r="F245" i="1"/>
  <c r="E245" i="1"/>
  <c r="D245" i="1"/>
  <c r="A245" i="1"/>
  <c r="F244" i="1"/>
  <c r="E244" i="1"/>
  <c r="D244" i="1"/>
  <c r="A244" i="1"/>
  <c r="F243" i="1"/>
  <c r="E243" i="1"/>
  <c r="D243" i="1"/>
  <c r="A243" i="1"/>
  <c r="F242" i="1"/>
  <c r="E242" i="1"/>
  <c r="D242" i="1"/>
  <c r="A242" i="1"/>
  <c r="F241" i="1"/>
  <c r="E241" i="1"/>
  <c r="D241" i="1"/>
  <c r="A241" i="1"/>
  <c r="F240" i="1"/>
  <c r="E240" i="1"/>
  <c r="D240" i="1"/>
  <c r="A240" i="1"/>
  <c r="F239" i="1"/>
  <c r="E239" i="1"/>
  <c r="D239" i="1"/>
  <c r="A239" i="1"/>
  <c r="E238" i="1"/>
  <c r="D238" i="1"/>
  <c r="A238" i="1"/>
  <c r="F237" i="1"/>
  <c r="E237" i="1"/>
  <c r="D237" i="1"/>
  <c r="A237" i="1"/>
  <c r="F236" i="1"/>
  <c r="E236" i="1"/>
  <c r="D236" i="1"/>
  <c r="A236" i="1"/>
  <c r="F235" i="1"/>
  <c r="E235" i="1"/>
  <c r="D235" i="1"/>
  <c r="A235" i="1"/>
  <c r="F234" i="1"/>
  <c r="E234" i="1"/>
  <c r="D234" i="1"/>
  <c r="A234" i="1"/>
  <c r="F233" i="1"/>
  <c r="E233" i="1"/>
  <c r="D233" i="1"/>
  <c r="A233" i="1"/>
  <c r="E202" i="1"/>
  <c r="D202" i="1"/>
  <c r="A202" i="1"/>
  <c r="F201" i="1"/>
  <c r="E201" i="1"/>
  <c r="D201" i="1"/>
  <c r="A201" i="1"/>
  <c r="F200" i="1"/>
  <c r="E200" i="1"/>
  <c r="D200" i="1"/>
  <c r="A200" i="1"/>
  <c r="F199" i="1"/>
  <c r="E199" i="1"/>
  <c r="D199" i="1"/>
  <c r="A1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tc={EE350CB3-9CBD-4BAE-905A-339BEC873633}</author>
  </authors>
  <commentList>
    <comment ref="D233" authorId="0" shapeId="0" xr:uid="{EE350CB3-9CBD-4BAE-905A-339BEC8736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Hinweis: Für kombinierten Verkehr bitte ecoTransIT / ecopassenger benützen.</t>
      </text>
    </comment>
  </commentList>
</comments>
</file>

<file path=xl/sharedStrings.xml><?xml version="1.0" encoding="utf-8"?>
<sst xmlns="http://schemas.openxmlformats.org/spreadsheetml/2006/main" count="2569" uniqueCount="408">
  <si>
    <t>Catégorie de transport</t>
  </si>
  <si>
    <t>Distance</t>
  </si>
  <si>
    <t>Sous-catégorie de transport</t>
  </si>
  <si>
    <t>Véhicule</t>
  </si>
  <si>
    <t>Type de propulsion</t>
  </si>
  <si>
    <t>Description du véhicule</t>
  </si>
  <si>
    <t>[g CO2-éq.]</t>
  </si>
  <si>
    <t>Transport de passagers</t>
  </si>
  <si>
    <t>Mobilité douce</t>
  </si>
  <si>
    <t>A pied</t>
  </si>
  <si>
    <t>pkm</t>
  </si>
  <si>
    <t>-</t>
  </si>
  <si>
    <t>Kick-scooter&lt;1kWBEV2020</t>
  </si>
  <si>
    <t>Trottinette</t>
  </si>
  <si>
    <t>Batterie électrique</t>
  </si>
  <si>
    <t>[1]</t>
  </si>
  <si>
    <t>Oui</t>
  </si>
  <si>
    <t>**</t>
  </si>
  <si>
    <t>BicycleConventional, regional2020</t>
  </si>
  <si>
    <t>Bicyclette</t>
  </si>
  <si>
    <t>Conventionnel, urbain</t>
  </si>
  <si>
    <t>***</t>
  </si>
  <si>
    <t>Bicycle&lt;25 km/hBEV2020</t>
  </si>
  <si>
    <t>E-Bike</t>
  </si>
  <si>
    <t>&lt;25 km/h</t>
  </si>
  <si>
    <t>Bicycle&lt;45 km/hBEV2020</t>
  </si>
  <si>
    <t>&lt;45 km/h</t>
  </si>
  <si>
    <t>BicycleCargo bikeBEV2020</t>
  </si>
  <si>
    <t>Vélo cargo</t>
  </si>
  <si>
    <t>Scooter&lt;4kWICEV-p2020</t>
  </si>
  <si>
    <t>Route</t>
  </si>
  <si>
    <t>Scooter</t>
  </si>
  <si>
    <t>Essence</t>
  </si>
  <si>
    <t>&lt;4kW</t>
  </si>
  <si>
    <t>EURO-5</t>
  </si>
  <si>
    <t>Scooter4-11kWICEV-p2020</t>
  </si>
  <si>
    <t>4-11kW</t>
  </si>
  <si>
    <t>Scooter&lt;4kWBEV2020</t>
  </si>
  <si>
    <t>Scooter4-11kWBEV2020</t>
  </si>
  <si>
    <t>Motorbike&lt;4kWBEV2020</t>
  </si>
  <si>
    <t>Motocyclette</t>
  </si>
  <si>
    <t>*</t>
  </si>
  <si>
    <t>Tram</t>
  </si>
  <si>
    <t>Tramway</t>
  </si>
  <si>
    <t>Moyenne de la flotte</t>
  </si>
  <si>
    <t>[2]</t>
  </si>
  <si>
    <t>Midibus9mICEV-d2020</t>
  </si>
  <si>
    <t>Bus urbain (9m)</t>
  </si>
  <si>
    <t>Diesel</t>
  </si>
  <si>
    <t>Midibus</t>
  </si>
  <si>
    <t>EURO-6</t>
  </si>
  <si>
    <t>City busSingle deck13m-cityICEV-d2020</t>
  </si>
  <si>
    <t>Bus urbain (13m)</t>
  </si>
  <si>
    <t>À un seul étage</t>
  </si>
  <si>
    <t>City busDouble deck13m-city-doubleICEV-d2020</t>
  </si>
  <si>
    <t>Double étage</t>
  </si>
  <si>
    <t>City busArticulated18mICEV-d2020</t>
  </si>
  <si>
    <t>Bus urbain (18m)</t>
  </si>
  <si>
    <t>Articulé</t>
  </si>
  <si>
    <t>Midibus9mHEV-d2020</t>
  </si>
  <si>
    <t>Hybride diesel</t>
  </si>
  <si>
    <t>City busSingle deck13m-cityHEV-d2020</t>
  </si>
  <si>
    <t>City busDouble deck13m-city-doubleHEV-d2020</t>
  </si>
  <si>
    <t>City busArticulated18mHEV-d2020</t>
  </si>
  <si>
    <t>Midibus9mICEV-g2020</t>
  </si>
  <si>
    <t>Gaz comprimé</t>
  </si>
  <si>
    <t>City busSingle deck13m-cityICEV-g2020</t>
  </si>
  <si>
    <t>City busDouble deck13m-city-doubleICEV-g2020</t>
  </si>
  <si>
    <t>City busArticulated18mICEV-g2020</t>
  </si>
  <si>
    <t>Midibus9mBEV-depot2020</t>
  </si>
  <si>
    <t>Batterie électrique (charge au dépôt)</t>
  </si>
  <si>
    <t>City busSingle deck13m-cityBEV-depot2020</t>
  </si>
  <si>
    <t>City busDouble deck13m-city-doubleBEV-depot2020</t>
  </si>
  <si>
    <t>City busArticulated18mBEV-depot2020</t>
  </si>
  <si>
    <t>Midibus9mBEV-opp2020</t>
  </si>
  <si>
    <t>Batterie électrique (recharge par opportunité)</t>
  </si>
  <si>
    <t>City busSingle deck13m-cityBEV-opp2020</t>
  </si>
  <si>
    <t>City busDouble deck13m-city-doubleBEV-opp2020</t>
  </si>
  <si>
    <t>City busArticulated18mBEV-opp2020</t>
  </si>
  <si>
    <t>Midibus9mFCEV2020</t>
  </si>
  <si>
    <t>Pile à combustible électrique</t>
  </si>
  <si>
    <t>City busSingle deck13m-cityFCEV2020</t>
  </si>
  <si>
    <t>City busDouble deck13m-city-doubleFCEV2020</t>
  </si>
  <si>
    <t>City busArticulated18mFCEV2020</t>
  </si>
  <si>
    <t>City busArticulated18mBEV-motion2020</t>
  </si>
  <si>
    <t>Trolleybus</t>
  </si>
  <si>
    <t>Batterie électrique (recharge en cours de route)</t>
  </si>
  <si>
    <t>Motorbike4-11kWICEV-p2020</t>
  </si>
  <si>
    <t>Motorbike11-35kWICEV-p2020</t>
  </si>
  <si>
    <t>11-35kW</t>
  </si>
  <si>
    <t>Motorbike&gt;35kWICEV-p2020</t>
  </si>
  <si>
    <t>&gt;35kW</t>
  </si>
  <si>
    <t>Motorbikefleet average2009</t>
  </si>
  <si>
    <t>Motorbike4-11kWBEV2020</t>
  </si>
  <si>
    <t>Motorbike11-35kWBEV2020</t>
  </si>
  <si>
    <t>Motorbike&gt;35kWBEV2020</t>
  </si>
  <si>
    <t>Coach busSingle deck13m-coachICEV-d2020</t>
  </si>
  <si>
    <t>Autocar</t>
  </si>
  <si>
    <t>Coach busDouble deck13m-coach-doubleICEV-d2020</t>
  </si>
  <si>
    <t>Coach busSingle deck13m-coachHEV-d2020</t>
  </si>
  <si>
    <t>Coach busDouble deck13m-coach-doubleHEV-d2020</t>
  </si>
  <si>
    <t>Coach busSingle deck13m-coachICEV-g2020</t>
  </si>
  <si>
    <t>Coach busDouble deck13m-coach-doubleICEV-g2020</t>
  </si>
  <si>
    <t>Coach busSingle deck13m-coachFCEV2020</t>
  </si>
  <si>
    <t>Coach busDouble deck13m-coach-doubleFCEV2020</t>
  </si>
  <si>
    <t>Passenger carfleet averagefleet average2012</t>
  </si>
  <si>
    <t>Voiture de tourisme</t>
  </si>
  <si>
    <t>Passenger carfleet average, dieselfleet average2014</t>
  </si>
  <si>
    <t>Passenger carCompactICEV-d2021</t>
  </si>
  <si>
    <t>Citadine</t>
  </si>
  <si>
    <t>EURO-6d</t>
  </si>
  <si>
    <t>Passenger carMediumICEV-d2021</t>
  </si>
  <si>
    <t>Berline</t>
  </si>
  <si>
    <t>Passenger carLargeICEV-d2021</t>
  </si>
  <si>
    <t>Grande</t>
  </si>
  <si>
    <t>Passenger carLarge SUVICEV-d2021</t>
  </si>
  <si>
    <t>Grand SUV</t>
  </si>
  <si>
    <t>Passenger carfleet average, gasolinefleet average2013</t>
  </si>
  <si>
    <t>Passenger carCompactICEV-p2021</t>
  </si>
  <si>
    <t>Passenger carMediumICEV-p2021</t>
  </si>
  <si>
    <t>Passenger carLargeICEV-p2021</t>
  </si>
  <si>
    <t>Passenger carLarge SUVICEV-p2021</t>
  </si>
  <si>
    <t>Passenger carCompactICEV-g2021</t>
  </si>
  <si>
    <t>Passenger carMediumICEV-g2021</t>
  </si>
  <si>
    <t>Passenger carLargeICEV-g2021</t>
  </si>
  <si>
    <t>Passenger carLarge SUVICEV-g2021</t>
  </si>
  <si>
    <t>Passenger carCompactHEV-d2021</t>
  </si>
  <si>
    <t>Passenger carMediumHEV-d2021</t>
  </si>
  <si>
    <t>Passenger carLargeHEV-d2021</t>
  </si>
  <si>
    <t>Passenger carLarge SUVHEV-d2021</t>
  </si>
  <si>
    <t>Passenger carCompactHEV-p2021</t>
  </si>
  <si>
    <t>Hybride essence</t>
  </si>
  <si>
    <t>Passenger carMediumHEV-p2021</t>
  </si>
  <si>
    <t>Passenger carLargeHEV-p2021</t>
  </si>
  <si>
    <t>Passenger carLarge SUVHEV-p2021</t>
  </si>
  <si>
    <t>Passenger carCompactPHEV-d2021</t>
  </si>
  <si>
    <t>Hybride diesel rechargeable</t>
  </si>
  <si>
    <t>Passenger carMediumPHEV-d2021</t>
  </si>
  <si>
    <t>Passenger carLargePHEV-d2021</t>
  </si>
  <si>
    <t>Passenger carLarge SUVPHEV-d2021</t>
  </si>
  <si>
    <t>Passenger carCompactPHEV-p2021</t>
  </si>
  <si>
    <t>Hybride essence rechargeable</t>
  </si>
  <si>
    <t>Passenger carMediumPHEV-p2021</t>
  </si>
  <si>
    <t>Passenger carLargePHEV-p2021</t>
  </si>
  <si>
    <t>Passenger carLarge SUVPHEV-p2021</t>
  </si>
  <si>
    <t>Passenger carfleet average, battery electricfleet average2021</t>
  </si>
  <si>
    <t>Passenger carMicroBEV2021</t>
  </si>
  <si>
    <t>Micro</t>
  </si>
  <si>
    <t>Passenger carCompactBEV2021</t>
  </si>
  <si>
    <t>Passenger carMediumBEV2021</t>
  </si>
  <si>
    <t>Passenger carLargeBEV2021</t>
  </si>
  <si>
    <t>Passenger carLarge SUVBEV2021</t>
  </si>
  <si>
    <t>Passenger carCompactFCEV2021</t>
  </si>
  <si>
    <t>Passenger carMediumFCEV2021</t>
  </si>
  <si>
    <t>Passenger carLargeFCEV2021</t>
  </si>
  <si>
    <t>Passenger carLarge SUVFCEV2021</t>
  </si>
  <si>
    <t>öVDurchschnitt öV</t>
  </si>
  <si>
    <t>Transports publics</t>
  </si>
  <si>
    <t>Moyenne des transports publics</t>
  </si>
  <si>
    <t>SchieneBahn SchweizRegionalverkehr, inkl. S-Bahn</t>
  </si>
  <si>
    <t>Ferroviaire</t>
  </si>
  <si>
    <t>Train Suisse</t>
  </si>
  <si>
    <t>Mix électrique CFF</t>
  </si>
  <si>
    <t>Trafic régional, y compris S-Bahn</t>
  </si>
  <si>
    <t>SchieneBahn CHRegionalverkehr, nur S-Bahn</t>
  </si>
  <si>
    <t>Trafic régional, S-Bahn uniquement</t>
  </si>
  <si>
    <t>SchieneBahn CHFernverkehr</t>
  </si>
  <si>
    <t>longue distance</t>
  </si>
  <si>
    <t>SchieneBahn CHDurchschnitt Regional-&amp; Fernverkehr</t>
  </si>
  <si>
    <t>Moyenne trafic régional &amp; longue distance</t>
  </si>
  <si>
    <t>WasserPersonenschiff</t>
  </si>
  <si>
    <t>Fluvial</t>
  </si>
  <si>
    <t>Bateau de passagers</t>
  </si>
  <si>
    <t>LuftSeilbahn</t>
  </si>
  <si>
    <t>Aérien</t>
  </si>
  <si>
    <t>Téléphérique</t>
  </si>
  <si>
    <t>Exploitation électrique avec mix de consommateurs CH</t>
  </si>
  <si>
    <t>LuftHelikopter, einmotorig</t>
  </si>
  <si>
    <t>Hélicoptère, monomoteur</t>
  </si>
  <si>
    <t>par heure de vol</t>
  </si>
  <si>
    <t>h</t>
  </si>
  <si>
    <t>LuftHelikopter, zweimotorig</t>
  </si>
  <si>
    <t>Hélicoptère, bimoteur</t>
  </si>
  <si>
    <t>virtuellVideokonferenz</t>
  </si>
  <si>
    <t>Virtuel</t>
  </si>
  <si>
    <t>Vidéoconférence</t>
  </si>
  <si>
    <t>Mix électrique suisse "vert", pendant 1h, par participant</t>
  </si>
  <si>
    <t>[3]</t>
  </si>
  <si>
    <t>virtuellWork@home</t>
  </si>
  <si>
    <t>Work@home</t>
  </si>
  <si>
    <t>Mix électrique suisse "vert", 1 jour à 8h</t>
  </si>
  <si>
    <t>d</t>
  </si>
  <si>
    <t>SchieneBahn Deutschland</t>
  </si>
  <si>
    <t>Train Allemagne</t>
  </si>
  <si>
    <t>Mix électrique DE &amp; diesel</t>
  </si>
  <si>
    <t>SchieneHochgeschwindigkeitszug DE</t>
  </si>
  <si>
    <t>Train à grande vitesse DE</t>
  </si>
  <si>
    <t>Train à grande vitesse (ICE)</t>
  </si>
  <si>
    <t>SchieneBahn Frankreich</t>
  </si>
  <si>
    <t>Train France</t>
  </si>
  <si>
    <t>Mix électrique FR &amp; diesel</t>
  </si>
  <si>
    <t>SchieneHochgeschwindigkeitszug FR</t>
  </si>
  <si>
    <t>Train à grande vitesse FR</t>
  </si>
  <si>
    <t>Train à grande vitesse (TGV)</t>
  </si>
  <si>
    <t>SchieneBahn Italien</t>
  </si>
  <si>
    <t>Train Italie</t>
  </si>
  <si>
    <t>Mix électrique IT &amp; diesel</t>
  </si>
  <si>
    <t>SchieneHochgeschwindigkeitszug IT</t>
  </si>
  <si>
    <t>Train à grande vitesse IT</t>
  </si>
  <si>
    <t>Train à grande vitesse (Frecciarossa)</t>
  </si>
  <si>
    <t>SchieneBahn Österreich</t>
  </si>
  <si>
    <t>Train Autriche</t>
  </si>
  <si>
    <t>Mix électrique AT &amp; diesel</t>
  </si>
  <si>
    <t>LuftFlugzeugKerosenDurchschnitt</t>
  </si>
  <si>
    <t>Avion</t>
  </si>
  <si>
    <t>Kérosène</t>
  </si>
  <si>
    <t>Moyenne</t>
  </si>
  <si>
    <t>LuftFlugzeugKeroseninnerhalb Europa, Durchschnitt</t>
  </si>
  <si>
    <t>en Europe, moyenne</t>
  </si>
  <si>
    <t>LuftFlugzeugKeroseninnerhalb Europa, economy</t>
  </si>
  <si>
    <t>en Europe, economy</t>
  </si>
  <si>
    <t>LuftFlugzeugKeroseninnerhalb Europa, business</t>
  </si>
  <si>
    <t>au sein de l'Europe, business</t>
  </si>
  <si>
    <t>LuftFlugzeugKerosenInterkontinental, Durchschnitt</t>
  </si>
  <si>
    <t>Intercontinental, moyenne</t>
  </si>
  <si>
    <t>LuftFlugzeugKerosenInterkontinental, economy</t>
  </si>
  <si>
    <t>Intercontinental, economy</t>
  </si>
  <si>
    <t>LuftFlugzeugKerosenInterkontinental, business</t>
  </si>
  <si>
    <t>Intercontinental, business</t>
  </si>
  <si>
    <t>LuftFlugzeugKerosenInterkontinental, first</t>
  </si>
  <si>
    <t>Intercontinental, first</t>
  </si>
  <si>
    <t>Transport de marchandises</t>
  </si>
  <si>
    <t>&lt;150 km</t>
  </si>
  <si>
    <t>Truckfleet average, dieselfleet averageICEV-d2016CH (urban delivery)</t>
  </si>
  <si>
    <t>Camion moyen de la flotte</t>
  </si>
  <si>
    <t>tkm</t>
  </si>
  <si>
    <t>Truckfleet average, diesel, 7.5tfleet averageICEV-d2015CH (urban delivery)</t>
  </si>
  <si>
    <t>Moyenne de la flotte, camion à châssis rigide, 7.5t</t>
  </si>
  <si>
    <t>Truckfleet average, diesel, 18tfleet averageICEV-d2015CH (urban delivery)</t>
  </si>
  <si>
    <t>Moyenne du parc, camion à châssis rigide, 18t</t>
  </si>
  <si>
    <t>Truckfleet average, diesel, 26tfleet averageICEV-d2016CH (urban delivery)</t>
  </si>
  <si>
    <t>Moyenne de la flotte, camion à châssis rigide, 26t</t>
  </si>
  <si>
    <t>Truckfleet average, diesel, 32tfleet averageICEV-d2015CH (urban delivery)</t>
  </si>
  <si>
    <t>Moyenne de la flotte, camion articulé, 32t</t>
  </si>
  <si>
    <t>Truckfleet average, diesel, 40tfleet averageICEV-d2019CH (urban delivery)</t>
  </si>
  <si>
    <t>Moyenne de la flotte, camion articulé, 40t</t>
  </si>
  <si>
    <t>Rigid truck2 axles, box body3.5tICEV-d2020CH (urban delivery)</t>
  </si>
  <si>
    <t>Camion</t>
  </si>
  <si>
    <t>3.5t</t>
  </si>
  <si>
    <t>Rigid truck2 axles, box body7.5tICEV-d2020CH (urban delivery)</t>
  </si>
  <si>
    <t>7.5t</t>
  </si>
  <si>
    <t>Rigid truck2 axles, box body18tICEV-d2020CH (urban delivery)</t>
  </si>
  <si>
    <t>18t</t>
  </si>
  <si>
    <t>Rigid truck3 axles, box body26tICEV-d2020CH (urban delivery)</t>
  </si>
  <si>
    <t>26t</t>
  </si>
  <si>
    <t>Rigid truck2 axles, box body3.5tICEV-g2020CH (urban delivery)</t>
  </si>
  <si>
    <t>Rigid truck2 axles, box body7.5tICEV-g2020CH (urban delivery)</t>
  </si>
  <si>
    <t>Rigid truck2 axles, box body18tICEV-g2020CH (urban delivery)</t>
  </si>
  <si>
    <t>Rigid truck3 axles, box body26tICEV-g2020CH (urban delivery)</t>
  </si>
  <si>
    <t>Rigid truck2 axles, box body3.5tHEV-d2020CH (urban delivery)</t>
  </si>
  <si>
    <t>Rigid truck2 axles, box body7.5tHEV-d2020CH (urban delivery)</t>
  </si>
  <si>
    <t>Rigid truck2 axles, box body18tHEV-d2020CH (urban delivery)</t>
  </si>
  <si>
    <t>Rigid truck3 axles, box body26tHEV-d2020CH (urban delivery)</t>
  </si>
  <si>
    <t>Rigid truck2 axles, box body3.5tPHEV-d2020CH (urban delivery)</t>
  </si>
  <si>
    <t>Rigid truck2 axles, box body7.5tPHEV-d2020CH (urban delivery)</t>
  </si>
  <si>
    <t>Rigid truck2 axles, box body18tPHEV-d2020CH (urban delivery)</t>
  </si>
  <si>
    <t>Rigid truck3 axles, box body26tPHEV-d2020CH (urban delivery)</t>
  </si>
  <si>
    <t>Rigid truck2 axles, box body3.5tBEV-depot2020CH (urban delivery)</t>
  </si>
  <si>
    <t>Rigid truck2 axles, box body7.5tBEV-depot2020CH (urban delivery)</t>
  </si>
  <si>
    <t>Rigid truck2 axles, box body18tBEV-depot2020CH (urban delivery)</t>
  </si>
  <si>
    <t>Rigid truck3 axles, box body26tBEV-depot2020CH (urban delivery)</t>
  </si>
  <si>
    <t>Rigid truck2 axles, box body3.5tFCEV2020CH (urban delivery)</t>
  </si>
  <si>
    <t>Rigid truck2 axles, box body7.5tFCEV2020CH (urban delivery)</t>
  </si>
  <si>
    <t>Rigid truck2 axles, box body18tFCEV2020CH (urban delivery)</t>
  </si>
  <si>
    <t>Rigid truck3 axles, box body26tFCEV2020CH (urban delivery)</t>
  </si>
  <si>
    <t>Articulated truck2+3 axles, curtain-sider32tICEV-d2020CH (urban delivery)</t>
  </si>
  <si>
    <t>Véhicule articulé lourd</t>
  </si>
  <si>
    <t>32t</t>
  </si>
  <si>
    <t>Articulated truck2+4 axles, curtain-sider40tICEV-d2020CH (urban delivery)</t>
  </si>
  <si>
    <t>40t</t>
  </si>
  <si>
    <t>Articulated truck2+3 axles, curtain-sider32tICEV-g2020CH (urban delivery)</t>
  </si>
  <si>
    <t>Articulated truck2+4 axles, curtain-sider40tICEV-g2020CH (urban delivery)</t>
  </si>
  <si>
    <t>Articulated truck2+3 axles, curtain-sider32tHEV-d2020CH (urban delivery)</t>
  </si>
  <si>
    <t>Articulated truck2+4 axles, curtain-sider40tHEV-d2020CH (urban delivery)</t>
  </si>
  <si>
    <t>Articulated truck2+3 axles, curtain-sider32tPHEV-d2020CH (urban delivery)</t>
  </si>
  <si>
    <t>Articulated truck2+4 axles, curtain-sider40tPHEV-d2020CH (urban delivery)</t>
  </si>
  <si>
    <t>Articulated truck2+3 axles, curtain-sider32tBEV-depot2020CH (urban delivery)</t>
  </si>
  <si>
    <t>Articulated truck2+4 axles, curtain-sider40tBEV-depot2020CH (urban delivery)</t>
  </si>
  <si>
    <t>Articulated truck2+3 axles, curtain-sider32tFCEV2020CH (urban delivery)</t>
  </si>
  <si>
    <t>Articulated truck2+4 axles, curtain-sider40tFCEV2020CH (urban delivery)</t>
  </si>
  <si>
    <t>MülltransportwagenDieselKommunalsammlung Siedlungsabfälle mit Stopp-Go-Betrieb, Lastwagen 21t</t>
  </si>
  <si>
    <t>Camion de collection de déchets</t>
  </si>
  <si>
    <t>Collecte communale des déchets urbains avec service stop-go, camion 21t</t>
  </si>
  <si>
    <t>150-400 km</t>
  </si>
  <si>
    <t>Truckfleet average, dieselfleet averageICEV-d2016CH (regional delivery)</t>
  </si>
  <si>
    <t>Truckfleet average, diesel, 7.5tfleet averageICEV-d2015CH (regional delivery)</t>
  </si>
  <si>
    <t>Truckfleet average, diesel, 18tfleet averageICEV-d2015CH (regional delivery)</t>
  </si>
  <si>
    <t>Truckfleet average, diesel, 26tfleet averageICEV-d2016CH (regional delivery)</t>
  </si>
  <si>
    <t>Truckfleet average, diesel, 32tfleet averageICEV-d2015CH (regional delivery)</t>
  </si>
  <si>
    <t>Truckfleet average, diesel, 40tfleet averageICEV-d2019CH (regional delivery)</t>
  </si>
  <si>
    <t>Rigid truck2 axles, box body3.5tICEV-d2020CH (regional delivery)</t>
  </si>
  <si>
    <t>Rigid truck2 axles, box body7.5tICEV-d2020CH (regional delivery)</t>
  </si>
  <si>
    <t>Rigid truck2 axles, box body18tICEV-d2020CH (regional delivery)</t>
  </si>
  <si>
    <t>Rigid truck3 axles, box body26tICEV-d2020CH (regional delivery)</t>
  </si>
  <si>
    <t>Rigid truck2 axles, box body3.5tICEV-g2020CH (regional delivery)</t>
  </si>
  <si>
    <t>Rigid truck2 axles, box body7.5tICEV-g2020CH (regional delivery)</t>
  </si>
  <si>
    <t>Rigid truck2 axles, box body18tICEV-g2020CH (regional delivery)</t>
  </si>
  <si>
    <t>Rigid truck3 axles, box body26tICEV-g2020CH (regional delivery)</t>
  </si>
  <si>
    <t>Rigid truck2 axles, box body3.5tHEV-d2020CH (regional delivery)</t>
  </si>
  <si>
    <t>Rigid truck2 axles, box body7.5tHEV-d2020CH (regional delivery)</t>
  </si>
  <si>
    <t>Rigid truck2 axles, box body18tHEV-d2020CH (regional delivery)</t>
  </si>
  <si>
    <t>Rigid truck3 axles, box body26tHEV-d2020CH (regional delivery)</t>
  </si>
  <si>
    <t>Rigid truck2 axles, box body7.5tBEV-depot2020CH (regional delivery)</t>
  </si>
  <si>
    <t>Rigid truck2 axles, box body18tBEV-depot2020CH (regional delivery)</t>
  </si>
  <si>
    <t>Rigid truck3 axles, box body26tBEV-depot2020CH (regional delivery)</t>
  </si>
  <si>
    <t>Rigid truck2 axles, box body3.5tFCEV2020CH (regional delivery)</t>
  </si>
  <si>
    <t>Rigid truck2 axles, box body7.5tFCEV2020CH (regional delivery)</t>
  </si>
  <si>
    <t>Rigid truck2 axles, box body18tFCEV2020CH (regional delivery)</t>
  </si>
  <si>
    <t>Rigid truck3 axles, box body26tFCEV2020CH (regional delivery)</t>
  </si>
  <si>
    <t>Articulated truck2+3 axles, curtain-sider32tICEV-d2020CH (regional delivery)</t>
  </si>
  <si>
    <t>Articulated truck2+4 axles, curtain-sider40tICEV-d2020CH (regional delivery)</t>
  </si>
  <si>
    <t>Articulated truck2+3 axles, curtain-sider32tICEV-g2020CH (regional delivery)</t>
  </si>
  <si>
    <t>Articulated truck2+4 axles, curtain-sider40tICEV-g2020CH (regional delivery)</t>
  </si>
  <si>
    <t>Articulated truck2+3 axles, curtain-sider32tHEV-d2020CH (regional delivery)</t>
  </si>
  <si>
    <t>Articulated truck2+4 axles, curtain-sider40tHEV-d2020CH (regional delivery)</t>
  </si>
  <si>
    <t>Articulated truck2+3 axles, curtain-sider32tBEV-depot2020CH (regional delivery)</t>
  </si>
  <si>
    <t>Articulated truck2+4 axles, curtain-sider40tBEV-depot2020CH (regional delivery)</t>
  </si>
  <si>
    <t>Articulated truck2+3 axles, curtain-sider32tFCEV2020CH (regional delivery)</t>
  </si>
  <si>
    <t>Articulated truck2+4 axles, curtain-sider40tFCEV2020CH (regional delivery)</t>
  </si>
  <si>
    <t>SchieneZug SchweizStrommix SBB, wenig Dieselv.a. Elektrolok, Rangierfahrten mit Diesellok (93% mit Partikelfilter)</t>
  </si>
  <si>
    <t>surtout locomotive électrique, manœuvres avec locomotive diesel (93% avec filtre à particules)</t>
  </si>
  <si>
    <t>SchieneZug SchweizStrommix SBBnur Elektrolok, ohne Rangierfahrten</t>
  </si>
  <si>
    <t>locomotive électrique uniquement, sans trajets de manœuvre</t>
  </si>
  <si>
    <t>SchieneZug SchweizDieselDiesellok mit Partikelfilter</t>
  </si>
  <si>
    <t>Locomotive diesel avec filtre à particules</t>
  </si>
  <si>
    <t>SchieneZug SchweizDieselDiesellok ohne Partikelfilter</t>
  </si>
  <si>
    <t>Locomotive diesel sans filtre à particules</t>
  </si>
  <si>
    <t>&gt;400 km</t>
  </si>
  <si>
    <t>Truckfleet average, dieselfleet averageICEV-d2016CH (long haul)</t>
  </si>
  <si>
    <t>Truckfleet average, diesel, 7.5tfleet averageICEV-d2015CH (long haul)</t>
  </si>
  <si>
    <t>Truckfleet average, diesel, 18tfleet averageICEV-d2015CH (long haul)</t>
  </si>
  <si>
    <t>Truckfleet average, diesel, 26tfleet averageICEV-d2016CH (long haul)</t>
  </si>
  <si>
    <t>Truckfleet average, diesel, 32tfleet averageICEV-d2015CH (long haul)</t>
  </si>
  <si>
    <t>Truckfleet average, diesel, 40tfleet averageICEV-d2019CH (long haul)</t>
  </si>
  <si>
    <t>Rigid truck2 axles, box body3.5tICEV-d2020CH (long haul)</t>
  </si>
  <si>
    <t>Rigid truck2 axles, box body7.5tICEV-d2020CH (long haul)</t>
  </si>
  <si>
    <t>Rigid truck2 axles, box body18tICEV-d2020CH (long haul)</t>
  </si>
  <si>
    <t>Rigid truck3 axles, box body26tICEV-d2020CH (long haul)</t>
  </si>
  <si>
    <t>Rigid truck2 axles, box body3.5tICEV-g2020CH (long haul)</t>
  </si>
  <si>
    <t>Rigid truck2 axles, box body7.5tICEV-g2020CH (long haul)</t>
  </si>
  <si>
    <t>Rigid truck2 axles, box body18tICEV-g2020CH (long haul)</t>
  </si>
  <si>
    <t>Rigid truck3 axles, box body26tICEV-g2020CH (long haul)</t>
  </si>
  <si>
    <t>Rigid truck2 axles, box body3.5tHEV-d2020CH (long haul)</t>
  </si>
  <si>
    <t>Rigid truck2 axles, box body7.5tHEV-d2020CH (long haul)</t>
  </si>
  <si>
    <t>Rigid truck2 axles, box body18tHEV-d2020CH (long haul)</t>
  </si>
  <si>
    <t>Rigid truck3 axles, box body26tHEV-d2020CH (long haul)</t>
  </si>
  <si>
    <t>Rigid truck2 axles, box body3.5tFCEV2020CH (long haul)</t>
  </si>
  <si>
    <t>Rigid truck2 axles, box body7.5tFCEV2020CH (long haul)</t>
  </si>
  <si>
    <t>Rigid truck2 axles, box body18tFCEV2020CH (long haul)</t>
  </si>
  <si>
    <t>Rigid truck3 axles, box body26tFCEV2020CH (long haul)</t>
  </si>
  <si>
    <t>Articulated truck2+3 axles, curtain-sider32tICEV-d2020CH (long haul)</t>
  </si>
  <si>
    <t>Articulated truck2+4 axles, curtain-sider40tICEV-d2020CH (long haul)</t>
  </si>
  <si>
    <t>Articulated truck2+3 axles, curtain-sider32tICEV-g2020CH (long haul)</t>
  </si>
  <si>
    <t>Articulated truck2+4 axles, curtain-sider40tICEV-g2020CH (long haul)</t>
  </si>
  <si>
    <t>Articulated truck2+3 axles, curtain-sider32tHEV-d2020CH (long haul)</t>
  </si>
  <si>
    <t>Articulated truck2+4 axles, curtain-sider40tHEV-d2020CH (long haul)</t>
  </si>
  <si>
    <t>Articulated truck2+3 axles, curtain-sider32tFCEV2020CH (long haul)</t>
  </si>
  <si>
    <t>Articulated truck2+4 axles, curtain-sider40tFCEV2020CH (long haul)</t>
  </si>
  <si>
    <t>kombiniertrollende LandstrasseElektrolok-</t>
  </si>
  <si>
    <t>kombiniertHuckepack-TransportElektrolok-</t>
  </si>
  <si>
    <t>SchieneZug ItalienStrommix IT &amp; DieselElektro- &amp; Diesellok, inkl. Rangierfahrten</t>
  </si>
  <si>
    <t>locomotive électrique &amp; diesel, y compris trajets de manœuvre</t>
  </si>
  <si>
    <t>SchieneZug ItalienStrommix ITnur Elektrolok, ohne Rangierfahrten</t>
  </si>
  <si>
    <t>SchieneZug FrankreichStrommix FR &amp; DieselElektro- &amp; Diesellok, inkl. Rangierfahrten</t>
  </si>
  <si>
    <t>SchieneZug FrankreichStrommix FRnur Elektrolok, ohne Rangierfahrten</t>
  </si>
  <si>
    <t>SchieneZug DeutschlandStrommix DE &amp; DieselElektro- &amp; Diesellok, inkl. Rangierfahrten</t>
  </si>
  <si>
    <t>SchieneZug DeutschlandStrommix DEnur Elektrolok, ohne Rangierfahrten</t>
  </si>
  <si>
    <t>SchieneZug ÖsterreichStrommix AT &amp; DieselElektro- &amp; Diesellok, inkl. Rangierfahrten</t>
  </si>
  <si>
    <t>SchieneZug ÖsterreichStrommix ATnur Elektrolok, ohne Rangierfahrten</t>
  </si>
  <si>
    <t>SchieneZug EuropaStrommix ENTSO-E &amp; DieselElektro- &amp; Diesellok, inkl. Rangierfahrten</t>
  </si>
  <si>
    <t>SchieneZug EuropaStrommix ENTSO-E nur Elektrolok, ohne Rangierfahrten</t>
  </si>
  <si>
    <t>Non-roadBaumaschineDieselohne Partikelfilter</t>
  </si>
  <si>
    <t>Hors-route</t>
  </si>
  <si>
    <t>Machine de chantier</t>
  </si>
  <si>
    <t>sans filtre à particules</t>
  </si>
  <si>
    <t>MJ</t>
  </si>
  <si>
    <t>Non-roadBaumaschineDieselmit Partikelfilter</t>
  </si>
  <si>
    <t>avec filtre à particules</t>
  </si>
  <si>
    <t>Non-roadAushub maschinellDieselohne Partikelfilter</t>
  </si>
  <si>
    <t>Excavation mécanique</t>
  </si>
  <si>
    <t>Non-roadAushub maschinellDieselmit Partikelfilter</t>
  </si>
  <si>
    <t>WasserBinnenschiff (Rhein)--</t>
  </si>
  <si>
    <t>Bateau fluvial (Rhin)</t>
  </si>
  <si>
    <t>WasserHochseeschiff--</t>
  </si>
  <si>
    <t>Navire de haute mer</t>
  </si>
  <si>
    <t>WasserHochseetanker--</t>
  </si>
  <si>
    <t>Pétrolier de haute mer</t>
  </si>
  <si>
    <t>WasserContainerschiff--</t>
  </si>
  <si>
    <t>Bateau porte-conteneurs</t>
  </si>
  <si>
    <t>LuftFlugzeugKerosenDurchschnittGütertransport</t>
  </si>
  <si>
    <t>LuftFlugzeugKeroseninnerhalb EuropaGütertransport</t>
  </si>
  <si>
    <t>LuftFlugzeugKerosenInterkontinentalGütertransport</t>
  </si>
  <si>
    <t>LuftHelikopter, einmotorigKerosenpro Flugstunde</t>
  </si>
  <si>
    <r>
      <t>m</t>
    </r>
    <r>
      <rPr>
        <vertAlign val="superscript"/>
        <sz val="11"/>
        <color theme="1"/>
        <rFont val="Calibri"/>
        <family val="2"/>
        <scheme val="minor"/>
      </rPr>
      <t>3</t>
    </r>
  </si>
  <si>
    <t>somme [g CO2-éq.]</t>
  </si>
  <si>
    <t>annee</t>
  </si>
  <si>
    <t>norme d'emission</t>
  </si>
  <si>
    <t>unite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</si>
</sst>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0.0"/>
  </numFmts>
  <fonts count="8">
    <font>
      <sz val="11"/>
      <color theme="1"/>
      <name val="Calibri"/>
      <family val="2"/>
      <scheme val="minor"/>
    </font>
    <font>
      <sz val="11"/>
      <color theme="1"/>
      <name val="Calibri"/>
      <family val="2"/>
      <scheme val="minor"/>
    </font>
    <font>
      <b/>
      <sz val="11"/>
      <color theme="1"/>
      <name val="Calibri"/>
      <family val="2"/>
      <scheme val="minor"/>
    </font>
    <font>
      <sz val="10"/>
      <name val="CorporateSBQ-Regular"/>
    </font>
    <font>
      <b/>
      <sz val="11"/>
      <name val="Trebuchet MS"/>
      <family val="2"/>
    </font>
    <font>
      <sz val="10"/>
      <name val="Trebuchet MS"/>
      <family val="2"/>
    </font>
    <font>
      <sz val="9"/>
      <color indexed="81"/>
      <name val="Tahoma"/>
      <family val="2"/>
    </font>
    <font>
      <vertAlign val="superscript"/>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40">
    <xf numFmtId="0" fontId="0" fillId="0" borderId="0" xfId="0"/>
    <xf numFmtId="0" fontId="4" fillId="2" borderId="0" xfId="3" applyFont="1" applyFill="1" applyProtection="1">
      <protection hidden="1"/>
    </xf>
    <xf numFmtId="0" fontId="5" fillId="2" borderId="0" xfId="3" applyFont="1" applyFill="1" applyProtection="1">
      <protection hidden="1"/>
    </xf>
    <xf numFmtId="0" fontId="5" fillId="2" borderId="0" xfId="3" applyFont="1" applyFill="1" applyAlignment="1" applyProtection="1">
      <alignment vertical="center"/>
      <protection hidden="1"/>
    </xf>
    <xf numFmtId="0" fontId="5" fillId="2" borderId="0" xfId="3" applyFont="1" applyFill="1"/>
    <xf numFmtId="0" fontId="2" fillId="0" borderId="0" xfId="3" applyFont="1" applyFill="1" applyBorder="1" applyAlignment="1" applyProtection="1">
      <alignment vertical="top" wrapText="1"/>
      <protection hidden="1"/>
    </xf>
    <xf numFmtId="0" fontId="2" fillId="0" borderId="0" xfId="3" applyFont="1" applyFill="1" applyBorder="1" applyAlignment="1" applyProtection="1">
      <protection hidden="1"/>
    </xf>
    <xf numFmtId="10" fontId="2" fillId="0" borderId="0" xfId="2" applyNumberFormat="1" applyFont="1" applyFill="1" applyBorder="1" applyAlignment="1" applyProtection="1">
      <alignment vertical="top"/>
      <protection hidden="1"/>
    </xf>
    <xf numFmtId="10" fontId="2" fillId="0" borderId="0" xfId="2" applyNumberFormat="1" applyFont="1" applyFill="1" applyBorder="1" applyAlignment="1" applyProtection="1">
      <alignment vertical="center"/>
      <protection hidden="1"/>
    </xf>
    <xf numFmtId="1" fontId="1" fillId="0" borderId="0" xfId="1" applyNumberFormat="1" applyFont="1" applyFill="1" applyBorder="1" applyAlignment="1" applyProtection="1">
      <alignment vertical="center"/>
      <protection hidden="1"/>
    </xf>
    <xf numFmtId="165" fontId="1" fillId="0" borderId="0" xfId="1" applyNumberFormat="1" applyFont="1" applyFill="1" applyBorder="1" applyAlignment="1" applyProtection="1">
      <alignment vertical="center"/>
      <protection hidden="1"/>
    </xf>
    <xf numFmtId="165" fontId="2" fillId="0" borderId="0" xfId="1" applyNumberFormat="1" applyFont="1" applyFill="1" applyBorder="1" applyAlignment="1" applyProtection="1">
      <alignment vertical="center"/>
      <protection hidden="1"/>
    </xf>
    <xf numFmtId="2" fontId="1" fillId="0" borderId="0" xfId="3" applyNumberFormat="1" applyFont="1" applyFill="1" applyBorder="1" applyAlignment="1" applyProtection="1">
      <alignment vertical="center"/>
      <protection hidden="1"/>
    </xf>
    <xf numFmtId="0" fontId="0" fillId="0" borderId="0" xfId="0" applyFill="1" applyBorder="1" applyAlignment="1"/>
    <xf numFmtId="1" fontId="1" fillId="0" borderId="0" xfId="1" applyNumberFormat="1" applyFont="1" applyFill="1" applyBorder="1" applyAlignment="1" applyProtection="1">
      <alignment vertical="center"/>
      <protection locked="0" hidden="1"/>
    </xf>
    <xf numFmtId="10" fontId="2" fillId="0" borderId="0" xfId="2" applyNumberFormat="1" applyFont="1" applyFill="1" applyBorder="1" applyAlignment="1" applyProtection="1">
      <alignment vertical="top"/>
      <protection hidden="1"/>
    </xf>
    <xf numFmtId="165" fontId="1" fillId="0" borderId="0" xfId="3" applyNumberFormat="1" applyFont="1" applyFill="1" applyBorder="1" applyAlignment="1" applyProtection="1">
      <alignment vertical="center"/>
      <protection hidden="1"/>
    </xf>
    <xf numFmtId="10" fontId="2" fillId="0" borderId="0" xfId="2" applyNumberFormat="1" applyFont="1" applyFill="1" applyBorder="1" applyAlignment="1" applyProtection="1">
      <alignment vertical="top" wrapText="1"/>
      <protection hidden="1"/>
    </xf>
    <xf numFmtId="0" fontId="2" fillId="0" borderId="0" xfId="3" applyFont="1" applyFill="1" applyBorder="1" applyAlignment="1" applyProtection="1">
      <alignment vertical="top"/>
      <protection hidden="1"/>
    </xf>
    <xf numFmtId="0" fontId="2" fillId="0" borderId="0" xfId="3" applyFont="1" applyFill="1" applyBorder="1" applyAlignment="1" applyProtection="1">
      <alignment vertical="top"/>
      <protection hidden="1"/>
    </xf>
    <xf numFmtId="0" fontId="2" fillId="0" borderId="0" xfId="3" applyFont="1" applyFill="1" applyBorder="1" applyAlignment="1" applyProtection="1">
      <alignment vertical="center"/>
      <protection hidden="1"/>
    </xf>
    <xf numFmtId="0" fontId="0" fillId="0" borderId="0" xfId="0" applyFill="1" applyBorder="1" applyAlignment="1" applyProtection="1">
      <protection hidden="1"/>
    </xf>
    <xf numFmtId="0" fontId="2" fillId="0" borderId="0" xfId="3" applyFont="1" applyFill="1" applyBorder="1" applyAlignment="1"/>
    <xf numFmtId="0" fontId="2" fillId="0" borderId="0" xfId="3" applyFont="1" applyFill="1" applyBorder="1" applyAlignment="1">
      <alignment vertical="top"/>
    </xf>
    <xf numFmtId="0" fontId="2" fillId="0" borderId="0" xfId="3" applyFont="1" applyFill="1" applyBorder="1" applyAlignment="1">
      <alignment vertical="center"/>
    </xf>
    <xf numFmtId="0" fontId="2" fillId="0" borderId="0" xfId="3" applyFont="1" applyFill="1" applyBorder="1" applyAlignment="1">
      <alignment vertical="top"/>
    </xf>
    <xf numFmtId="0" fontId="2" fillId="0" borderId="0" xfId="3" applyFont="1" applyFill="1" applyBorder="1" applyAlignment="1" applyProtection="1">
      <alignment vertical="center"/>
      <protection hidden="1"/>
    </xf>
    <xf numFmtId="0" fontId="2" fillId="0" borderId="1" xfId="3" applyFont="1" applyFill="1" applyBorder="1" applyAlignment="1" applyProtection="1">
      <protection hidden="1"/>
    </xf>
    <xf numFmtId="0" fontId="2" fillId="0" borderId="1" xfId="3" applyFont="1" applyFill="1" applyBorder="1" applyAlignment="1" applyProtection="1">
      <alignment vertical="top" wrapText="1"/>
      <protection hidden="1"/>
    </xf>
    <xf numFmtId="0" fontId="2" fillId="0" borderId="1" xfId="3" applyFont="1" applyFill="1" applyBorder="1" applyAlignment="1" applyProtection="1">
      <alignment vertical="top"/>
      <protection hidden="1"/>
    </xf>
    <xf numFmtId="0" fontId="2" fillId="0" borderId="1" xfId="3" applyFont="1" applyFill="1" applyBorder="1" applyAlignment="1" applyProtection="1">
      <alignment vertical="center"/>
      <protection hidden="1"/>
    </xf>
    <xf numFmtId="1" fontId="1" fillId="0" borderId="1" xfId="1" applyNumberFormat="1" applyFont="1" applyFill="1" applyBorder="1" applyAlignment="1" applyProtection="1">
      <alignment vertical="center"/>
      <protection hidden="1"/>
    </xf>
    <xf numFmtId="165" fontId="1" fillId="0" borderId="1" xfId="1" applyNumberFormat="1" applyFont="1" applyFill="1" applyBorder="1" applyAlignment="1" applyProtection="1">
      <alignment vertical="center"/>
      <protection hidden="1"/>
    </xf>
    <xf numFmtId="165" fontId="2" fillId="0" borderId="1" xfId="1" applyNumberFormat="1" applyFont="1" applyFill="1" applyBorder="1" applyAlignment="1" applyProtection="1">
      <alignment vertical="center"/>
      <protection hidden="1"/>
    </xf>
    <xf numFmtId="2" fontId="1" fillId="0" borderId="1" xfId="3" applyNumberFormat="1" applyFont="1" applyFill="1" applyBorder="1" applyAlignment="1" applyProtection="1">
      <alignment vertical="center"/>
      <protection hidden="1"/>
    </xf>
    <xf numFmtId="165" fontId="1" fillId="0" borderId="1" xfId="3" applyNumberFormat="1" applyFont="1" applyFill="1" applyBorder="1" applyAlignment="1" applyProtection="1">
      <alignment vertical="center"/>
      <protection hidden="1"/>
    </xf>
    <xf numFmtId="0" fontId="2" fillId="0" borderId="2" xfId="3" applyFont="1" applyFill="1" applyBorder="1" applyAlignment="1" applyProtection="1">
      <alignment horizontal="center" vertical="center"/>
      <protection hidden="1"/>
    </xf>
    <xf numFmtId="0" fontId="2" fillId="0" borderId="2" xfId="3" applyFont="1" applyFill="1" applyBorder="1" applyAlignment="1" applyProtection="1">
      <alignment horizontal="center"/>
      <protection hidden="1"/>
    </xf>
    <xf numFmtId="0" fontId="2" fillId="0" borderId="2" xfId="3" applyFont="1" applyFill="1" applyBorder="1" applyAlignment="1" applyProtection="1">
      <alignment horizontal="center" vertical="center" wrapText="1"/>
      <protection hidden="1"/>
    </xf>
    <xf numFmtId="0" fontId="2" fillId="0" borderId="2" xfId="0" applyFont="1" applyFill="1" applyBorder="1" applyAlignment="1">
      <alignment horizontal="center"/>
    </xf>
  </cellXfs>
  <cellStyles count="4">
    <cellStyle name="Milliers" xfId="1" builtinId="3"/>
    <cellStyle name="Normal" xfId="0" builtinId="0"/>
    <cellStyle name="Pourcentage" xfId="2" builtinId="5"/>
    <cellStyle name="Standard_MMU-Analysetool" xfId="3" xr:uid="{951C0DAC-AED2-4B6E-9FC4-F5DE0A8EB149}"/>
  </cellStyles>
  <dxfs count="2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M:\40-DURABILITE\40.04-Donnees\40.04.01-Donnees-Durabilite\Projets\Carbon_AI\data\facteurs-mobitool-v3.0.xlsx" TargetMode="External"/><Relationship Id="rId1" Type="http://schemas.openxmlformats.org/officeDocument/2006/relationships/externalLinkPath" Target="facteurs-mobitool-v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mobitool-Faktoren-v3.0"/>
      <sheetName val="vehicle_specs"/>
      <sheetName val="default values"/>
      <sheetName val="value ranges"/>
      <sheetName val="fuel blend"/>
      <sheetName val="characterization factors"/>
      <sheetName val="fleet"/>
      <sheetName val="electricity"/>
      <sheetName val="fuels and tailpipe emissions"/>
      <sheetName val="energy battery"/>
      <sheetName val="other vehicles"/>
      <sheetName val="language"/>
    </sheetNames>
    <sheetDataSet>
      <sheetData sheetId="0">
        <row r="3">
          <cell r="A3" t="str">
            <v>Français</v>
          </cell>
        </row>
      </sheetData>
      <sheetData sheetId="1"/>
      <sheetData sheetId="2"/>
      <sheetData sheetId="3"/>
      <sheetData sheetId="4"/>
      <sheetData sheetId="5"/>
      <sheetData sheetId="6"/>
      <sheetData sheetId="7"/>
      <sheetData sheetId="8"/>
      <sheetData sheetId="9"/>
      <sheetData sheetId="10"/>
      <sheetData sheetId="11"/>
      <sheetData sheetId="12">
        <row r="1">
          <cell r="B1" t="str">
            <v>English</v>
          </cell>
          <cell r="C1" t="str">
            <v>Français</v>
          </cell>
          <cell r="D1" t="str">
            <v>Deutsch</v>
          </cell>
        </row>
        <row r="2">
          <cell r="A2" t="str">
            <v>commissioned_by</v>
          </cell>
          <cell r="B2" t="str">
            <v>Commissioned by</v>
          </cell>
          <cell r="C2" t="str">
            <v>Mandaté par</v>
          </cell>
          <cell r="D2" t="str">
            <v>im Auftrag von</v>
          </cell>
        </row>
        <row r="3">
          <cell r="A3" t="str">
            <v>developped_by</v>
          </cell>
          <cell r="B3" t="str">
            <v>Developed by</v>
          </cell>
          <cell r="C3" t="str">
            <v>Développé par</v>
          </cell>
          <cell r="D3" t="str">
            <v>Entwickelt von</v>
          </cell>
        </row>
        <row r="4">
          <cell r="A4" t="str">
            <v>selection_indicator</v>
          </cell>
          <cell r="B4" t="str">
            <v>The user can choose among a selection of environmental, atmospheric pollution or resource indicators, from a drop-down list. To check the meaning of an indicator, select it from the drop-down list below.</v>
          </cell>
          <cell r="C4" t="str">
            <v>L'utilisateur peut choisir parmi une sélection d'indicateurs environnementaux, de flux d'émissions de polluants atmosphériques ou d'utilisation de ressources, depuis une liste déroulante. Pour connaitre la signification d'un indicateur, sélectionnez-le dans la liste déroulante ci-dessous.</v>
          </cell>
          <cell r="D4" t="str">
            <v>Der Benutzer kann aus einer Dropdown-Liste eine Auswahl von Indikatoren für Umwelt, Luftverschmutzung oder Ressourcen treffen. Um die Bedeutung eines Indikators zu überprüfen, wählen Sie ihn aus der Dropdown-Liste unten aus.</v>
          </cell>
        </row>
        <row r="5">
          <cell r="A5" t="str">
            <v>select_indicator</v>
          </cell>
          <cell r="B5" t="str">
            <v>Select an indicator</v>
          </cell>
          <cell r="C5" t="str">
            <v>Sélectionnez un indicateur</v>
          </cell>
          <cell r="D5" t="str">
            <v>Wählen Sie einen Indikator</v>
          </cell>
        </row>
        <row r="6">
          <cell r="A6" t="str">
            <v>select_indicator_expl</v>
          </cell>
          <cell r="B6" t="str">
            <v>Select an indicator for an explanation</v>
          </cell>
          <cell r="C6" t="str">
            <v>Sélectionnez un indicateur pour une explication</v>
          </cell>
          <cell r="D6" t="str">
            <v>Wählen Sie einen Indikator für eine Erklärung</v>
          </cell>
        </row>
        <row r="7">
          <cell r="A7" t="str">
            <v>Primary energy</v>
          </cell>
          <cell r="B7" t="str">
            <v>Primary energy describes the extraction from nature of fossil, nuclear and renewable primary energy (before conversion into fuel or electricity), expressed in megajoule of primary energy, as a result of manufacturing, using, maintaining and discarding a vehicle in reference to the functional unit.</v>
          </cell>
          <cell r="C7" t="str">
            <v>L'énergie primaire décrit l'extraction d'énergie primaire fossile, nucléaire et renouvelable (avant conversion en carburant ou électricité), exprimée en mégajoule d'énergie primaire, résultant de la fabrication, de l'utilisation, de l'entretien et de la mise au rebut d'un véhicule en référence à l'unité fonctionnelle.</v>
          </cell>
          <cell r="D7" t="str">
            <v>Primärenergie beschreibt die Entnahme von fossiler, nuklearer und erneuerbarer Primärenergie aus der Natur (vor der Umwandlung in Kraftstoff oder Elektrizität), ausgedrückt in Megajoule Primärenergie, als Ergebnis der Herstellung, Nutzung, Instandhaltung und Entsorgung eines Fahrzeugs in Bezug auf die funktionelle Einheit.</v>
          </cell>
        </row>
        <row r="8">
          <cell r="A8" t="str">
            <v>Primary energy (non-renewable)</v>
          </cell>
          <cell r="B8" t="str">
            <v>Primary energy (non-renewable) describes the extraction from nature of fossil and nuclear primary energy (before conversion into fuel or electricity), expressed in megajoule of primary energy, as a result of manufacturing, using, maintaining and discarding a vehicle in reference to the functional unit.</v>
          </cell>
          <cell r="C8" t="str">
            <v>L'énergie primaire (non-renouvelable) décrit l'extraction d'énergie primaire fossile et nucléaire (avant conversion en carburant ou en électricité), exprimée en mégajoule d'énergie primaire, résultant de la fabrication, de l'utilisation, de l'entretien et de la mise au rebut d'un véhicule en référence à l'unité fonctionnelle.</v>
          </cell>
          <cell r="D8" t="str">
            <v>Primärenergie (nicht erneuerbar) beschreibt die Entnahme von fossiler und nuklearer Primärenergie aus der Natur (vor der Umwandlung in Kraftstoff oder Elektrizität), ausgedrückt in Megajoule Primärenergie, als Ergebnis der Herstellung, Verwendung, Wartung und Entsorgung eines Fahrzeugs in Bezug auf die funktionelle Einheit.</v>
          </cell>
        </row>
        <row r="9">
          <cell r="A9" t="str">
            <v>GWP100a</v>
          </cell>
          <cell r="B9" t="str">
            <v>GWP100a describes the release of gases that contribute to the warming of the atmosphere over a 100 year, expressed in g CO2-eq., as a result of manufacturing, using, maintaining and discarding a vehicle in reference to the functional unit.</v>
          </cell>
          <cell r="C9" t="str">
            <v>GES100a décrit les émissions de gaz à effet de serre qui contribuent au réchauffement de l'atmosphère sur une période de 100 ans, exprimées en grammes de CO2-équivalent, résultant de la fabrication, de l'utilisation, de l'entretien et de la mise au rebut d'un véhicule en référence à l'unité fonctionnelle.</v>
          </cell>
          <cell r="D9" t="str">
            <v>GWP100a beschreibt die Freisetzung von Gasen, die zur Erwärmung der Atmosphäre über einen Zeitraum von 100 Jahren beitragen, ausgedrückt in g CO2-eq. als Ergebnis der Herstellung, Verwendung, Wartung und Entsorgung eines Fahrzeugs in Bezug auf die funktionelle Einheit.</v>
          </cell>
        </row>
        <row r="10">
          <cell r="A10" t="str">
            <v>PM10</v>
          </cell>
          <cell r="B10" t="str">
            <v>PM10 describes the release of substances forming fine particles with a diameter inferior to 10 micrometer and their direct release as a result of manufacturing, using, maintaining and discarding a vehicle in reference to the functional unit. The smaller the particles diameter, the more harmful they are to human health: the effects range from coughing to severe respiratory diseases.</v>
          </cell>
          <cell r="C10" t="str">
            <v>PM10 décrit le rejet de substances formant de fines particules d'un diamètre inférieur à 10 micromètres et leur rejet à la suite de la fabrication, de l'utilisation, de l'entretien et de la mise au rebut d'un véhicule en référence à l'unité fonctionnelle. Plus le diamètre des particules est petit, plus celles-ci sont nocives pour la santé humaine : les effets vont de la toux aux maladies respiratoires graves.</v>
          </cell>
          <cell r="D10" t="str">
            <v>PM10 beschreibt die Freisetzung von Stoffen, die feine Partikel mit einem Durchmesser von weniger als 10 Mikrometern bilden, und deren unmittelbare Freisetzung als Folge der Herstellung, Verwendung, Wartung und Entsorgung eines Fahrzeugs in Bezug auf die funktionelle Einheit. Je kleiner der Durchmesser der Partikel ist, desto schädlicher sind sie für die menschliche Gesundheit: Die Auswirkungen reichen von Husten bis hin zu schweren Atemwegserkrankungen.</v>
          </cell>
        </row>
        <row r="11">
          <cell r="A11" t="str">
            <v>PM2.5</v>
          </cell>
          <cell r="B11" t="str">
            <v>PM2.5 describes the release of substances forming fine particles with a diameter inferior to 2.5 micrometer and their direct release as a result of manufacturing, using, maintaining and discarding a vehicle in reference to the functional unit. The smaller the particles diameter, the more harmful they are to human health: the effects range from coughing to severe respiratory diseases.</v>
          </cell>
          <cell r="C11" t="str">
            <v>PM2.5 décrit le rejet de substances formant de fines particules d'un diamètre inférieur à 2,5 micromètres et leur rejet résultant de la fabrication, de l'utilisation, de l'entretien et de la mise au rebut d'un véhicule en référence à l'unité fonctionnelle. Plus le diamètre des particules est petit, plus celles-ci sont nocives pour la santé humaine : les effets vont de la toux aux maladies respiratoires graves.</v>
          </cell>
          <cell r="D11" t="str">
            <v>PM2.5 beschreibt die Freisetzung von Stoffen, die feine Partikel mit einem Durchmesser von weniger als 2,5 Mikrometern bilden, und deren unmittelbare Freisetzung als Folge der Herstellung, Verwendung, Wartung und Entsorgung eines Fahrzeugs in Bezug auf die funktionelle Einheit. Je kleiner der Durchmesser der Partikel ist, desto schädlicher sind sie für die menschliche Gesundheit: Die Auswirkungen reichen von Husten bis zu schweren Atemwegserkrankungen.</v>
          </cell>
        </row>
        <row r="12">
          <cell r="A12" t="str">
            <v>NMVOC</v>
          </cell>
          <cell r="B12" t="str">
            <v xml:space="preserve">NMVOC describes the release of substances that belong to the group of non-methane volatile organic compounds and their direct release as a result of manufacturing, using, maintaining and discarding a vehicle in reference to the functional unit. In addition to nitrogen oxides, NMVOCs contribute to ozone and associated smog formation.	</v>
          </cell>
          <cell r="C12" t="str">
            <v>L'indicateur NMVOC (COVNM en français) décrit le rejet de substances appartenant au groupe des composés organiques volatils non méthaniques et leur rejet résultant de la fabrication, de l'utilisation, de l'entretien et de la mise au rebut d'un véhicule en référence à l'unité fonctionnelle. En association avec les oxydes d'azote, les COVNM contribuent à la formation d'ozone et du smog associé.</v>
          </cell>
          <cell r="D12" t="str">
            <v>NMVOC beschreibt die Freisetzung von Stoffen, die zur Gruppe der flüchtigen organischen Verbindungen ohne Methan gehören, und deren direkte Freisetzung als Folge der Herstellung, Verwendung, Wartung und Entsorgung eines Fahrzeugs in Bezug auf die funktionelle Einheit. Zusammen mit Stickstoffoxiden tragen NMVOCs zur Ozonbildung und damit zur Smogbildung bei.</v>
          </cell>
        </row>
        <row r="13">
          <cell r="A13" t="str">
            <v>NOx</v>
          </cell>
          <cell r="B13" t="str">
            <v>NOx describes the release of nitrogen oxides and their direct release as a result of manufacturing, using, maintaining and discarding a vehicle in reference to the functional unit.</v>
          </cell>
          <cell r="C13" t="str">
            <v>L'indicateur NOx (oxydes d'azote en francais) décrit les émissions d'oxydes d'azote et leur rejet résultant de la fabrication, de l'utilisation, de l'entretien et de la mise au rebut d'un véhicule en référence à l'unité fonctionnelle.</v>
          </cell>
          <cell r="D13" t="str">
            <v>NOx beschreibt die Freisetzung von Stickstoffoxiden und deren direkte Freisetzung durch Herstellung, Nutzung, Wartung und Entsorgung eines Fahrzeugs in Bezug auf die funktionelle Einheit.</v>
          </cell>
        </row>
        <row r="14">
          <cell r="A14" t="str">
            <v>UBP'21</v>
          </cell>
          <cell r="B14" t="str">
            <v>The environmental impact points (UBP'21) are used to assess the overall environmental impact in accordance with Swiss environmental legislation. Emissions to air, water and soil, noise emissions, the extraction of resources from the environment and the dumping of waste are taken into account.</v>
          </cell>
          <cell r="C14" t="str">
            <v>Les points d'impact sur l'environnement (UBP'21) permettent d'évaluer l'impact global sur l'environnement, conformément à la législation suisse sur l'environnement. Les émissions dans l'air, l'eau et le sol, les émissions sonores, l'extraction de ressources de l'environnement et le déversement de déchets sont pris en compte.</v>
          </cell>
          <cell r="D14" t="str">
            <v>Die Umweltbelastungspunkte (UBP'21) dienen der Beurteilung der Gesamtumweltbelastung gemäss der schweizerischen Umweltgesetzgebung. Berücksichtigt werden Emissionen in Luft, Wasser und Boden, Lärmemissionen, die Entnahme von Ressourcen aus der Umwelt und die Ablagerung von Abfällen.</v>
          </cell>
        </row>
        <row r="15">
          <cell r="A15" t="str">
            <v>Recipe'16</v>
          </cell>
          <cell r="B15" t="str">
            <v xml:space="preserve">With the ReCiPe 2016 Endpoint assessment method, the mobility activities are assessed as a whole: All damage from emissions and resources use are assigned to three environmental recipients: "human", "ecosystem" and "resources".				</v>
          </cell>
          <cell r="C15" t="str">
            <v>Avec la méthode d'évaluation ReCiPe 2016 Endpoint, les activités de mobilité sont évaluées dans leur ensemble : tous les dommages liés aux émissions et à l'utilisation des ressources sont attribués à trois destinataires environnementaux : ""humain"", ""écosystème"" et ""ressources".</v>
          </cell>
          <cell r="D15" t="str">
            <v>Mit der ReCiPe 2016 Endpoint-Bewertungsmethode werden die Mobilitätsaktivitäten als Ganzes bewertet: Alle Schäden aus Emissionen und Ressourcenverbrauch werden drei Umweltempfängern zugeordnet: "Mensch", "Ökosystem" und "Ressourcen"</v>
          </cell>
        </row>
        <row r="16">
          <cell r="A16" t="str">
            <v>expl_cell_types</v>
          </cell>
          <cell r="B16" t="str">
            <v>Values in orange font can be modified by the user. Values in black font are either fixed input values or calculated output values.</v>
          </cell>
          <cell r="C16" t="str">
            <v>Les valeurs en caractères orange peuvent être modifiées par l'utilisateur. Les valeurs en caractères noirs sont soit des valeurs d'entrée fixes, soit des valeurs de sortie calculées.</v>
          </cell>
          <cell r="D16" t="str">
            <v>Werte in orangefarbener Schrift können vom Benutzer geändert werden. Werte in schwarzer Schrift sind entweder feste Eingabewerte oder berechnete Ausgabewerte.</v>
          </cell>
        </row>
        <row r="17">
          <cell r="A17" t="str">
            <v>expl_input_cell</v>
          </cell>
          <cell r="B17" t="str">
            <v>input parameter</v>
          </cell>
          <cell r="C17" t="str">
            <v>paramètre d'entrée</v>
          </cell>
          <cell r="D17" t="str">
            <v>Eingabeparameter</v>
          </cell>
        </row>
        <row r="18">
          <cell r="A18" t="str">
            <v>expl_calculated_cell</v>
          </cell>
          <cell r="B18" t="str">
            <v>calculated parameter</v>
          </cell>
          <cell r="C18" t="str">
            <v>paramètre calculé</v>
          </cell>
          <cell r="D18" t="str">
            <v>berechneter Parameter</v>
          </cell>
        </row>
        <row r="19">
          <cell r="A19" t="str">
            <v>expl_elec_mix</v>
          </cell>
          <cell r="B19" t="str">
            <v>The user can choose three types of electricity mixes: the 2018 Swiss consumption mix based on physical trade flows, the 2018 Swiss consumption mix including electricity purchased via Guarantees of Origin (GO), as well as a user-defined electricity mix. Unless a specific situation warrants it, we recommend using the Swiss consumption mix based on physical trade flows, to reflect the real impacts of vehicles use.
The electricity mix selected is used to charge batteries of battery electric vehicles, or to produce the hydrogen for fuel cell vehicles (if the hydrogen origin is set to "Electrolysis"). There is a simple 10% loss rate applied, to consider transformation, transmission and distribution of electricity at low voltage to the consumer. Additional loss rates apply during the battery charge, but those are vehicle- and battery-specific. Finally, note that when using a single renewable source (e.g., 100% PV or Wind), the need for energy storage (i.e., stationary battery) and related losses, are not considered.</v>
          </cell>
          <cell r="C19" t="str">
            <v>L'utilisateur peut choisir trois types de mix électriques : le mix de consommation suisse 2018 basé sur les flux commerciaux physiques, le mix de consommation suisse 2018 incluant l'électricité marquée par les garanties d'origine renouvelable (GO), ainsi qu'un mix électrique défini par l'utilisateur. À moins qu'une situation spécifique ne le justifie, nous recommandons d'utiliser le mix de consommation suisse basé sur les flux commerciaux physiques, afin de refléter les impacts réels de l'utilisation des véhicules.
Le mix électrique sélectionné est utilisé pour charger les batteries des véhicules électriques, ou pour produire l'hydrogène des véhicules à pile à combustible (si l'hydrogène est produit par "Electrolyse"). Un taux de perte de 10 % est appliqué pour tenir compte de la transformation, de la transmission et de la distribution de l'électricité à basse tension au consommateur. Des taux de perte supplémentaires s'appliquent lors de la charge de la batterie, mais ils sont spécifiques au véhicule et à la batterie. Enfin, notez que lors de l'utilisation d'une seule source renouvelable (par exemple, 100 % photovoltaïque ou éolien), la nécessité d'un stockage d'énergie (par exemple, une batterie stationnaire) et les pertes connexes ne sont pas prises en compte.</v>
          </cell>
          <cell r="D19" t="str">
            <v>Der Benutzer kann drei Arten von Strommixen wählen: den Schweizer Verbrauchsmix 2018 auf der Grundlage der physischen Handelsströme, den Schweizer Verbrauchsmix 2018 einschliesslich des über Herkunftsnachweise (HKN) erworbenen Stroms sowie einen benutzerdefinierten Strommix. Wir empfehlen, den Schweizer Verbrauchsmix auf der Grundlage der physischen Handelsströme zu verwenden, um die tatsächlichen Auswirkungen der Fahrzeugnutzung widerzuspiegeln, es sei denn, eine spezifische Situation rechtfertigt eine andere Wahl.
Der gewählte Strommix wird zum Laden der Batterien von batteriebetriebenen Elektrofahrzeugen oder zur Herstellung von Wasserstoff für Brennstoffzellenfahrzeuge verwendet (wenn die Wasserstoffherkunft auf "Elektrolyse" eingestellt ist). Es wird ein einfacher Verlustsatz von 10 % angewandt, um die Umwandlung, Übertragung und Verteilung von Strom mit niedriger Spannung zum Verbraucher zu berücksichtigen. Während der Batterieladung gelten zusätzliche Verlustquoten, die jedoch fahrzeug- und batteriespezifisch sind. Schliesslich ist zu beachten, dass bei der Verwendung einer einzigen erneuerbaren Energiequelle (z. B. 100 % PV oder Wind) der Bedarf an Energiespeicherung (d. h. stationäre Batterie) und die damit verbundenen Verluste nicht berücksichtigt werden.</v>
          </cell>
        </row>
        <row r="20">
          <cell r="A20" t="str">
            <v>electricity_mix</v>
          </cell>
          <cell r="B20" t="str">
            <v>Electricity mix</v>
          </cell>
          <cell r="C20" t="str">
            <v>Mix électrique</v>
          </cell>
          <cell r="D20" t="str">
            <v>Strommix</v>
          </cell>
        </row>
        <row r="21">
          <cell r="A21" t="str">
            <v>expl_params</v>
          </cell>
          <cell r="B21" t="str">
            <v xml:space="preserve">Explanation of some of the parameters
Manufacture year: Assumed to be the same year the vehicle drives its first kilometer. Defines the European emission standard. Affects only non-CO2 tailpipe emissions, not CO2 emissions, since the fuel consumption is provided by the user.
Lifetime: Total amount of kilometers driven by the vehicle before it is discarded.
Annual mileage: Amount of kilometers driven annually.
Load: Number of passengers or mass of the cargo (in tons).
Load factor: Number of passengers or mass of the cargo carried in relation to the maximum carrying capacity.
Range: kilometers driven on single tank/battery charge.
Battery capacity: Amount of electric energy the battery can store (in kWh) initially. Different from the amount made available.
Battery type: Battery cell chemistry. They have different energy density.
Lifetime battery/fue cell replacement: Amount of battery or fuel cell systems change throughout the vehicle lifetime.
Biofuel share: Share of biofuel with respect to the energy content of the fuel blend. Assumed to be 2nd generation biofuel (from biomass residues). If "Average", the average fuel blend in Switzerland is used.
Hydrogen: Production pathway for hydrogen. If ""Electrolysis"", the electricity mix selected is used to produce the hydrogen.
Electricity mix: Electricity mix used to charge the battery or produce hydrogen.							
							</v>
          </cell>
          <cell r="C21" t="str">
            <v>Explication de certains paramètres
Année de fabrication : Année où le véhicule effectue son premier kilomètre. Définit la norme d'émission européenne. N'affecte que les émissions d'échappement hors CO2, et non les émissions de CO2, puisque la consommation de carburant est fournie par l'utilisateur.
Durée de vie : Nombre total de kilomètres parcourus par le véhicule avant qu'il ne soit mis au rebut.
Kilométrage annuel : Nombre de kilomètres parcourus annuellement.
Chargement : Nombre de passagers (vélo, scooter, moto, voiture, bus) ou masse du chargement (transport de fret).
Facteur de charge : Nombre de passagers ou masse de la cargaison transportés par rapport à la capacité de charge maximale.
Capacité de la batterie : Quantité d'énergie électrique que la batterie peut stocker (en kWh) initialement. Différente de la quantité rendue disponible.
Autonomie : Kilomètres parcourus avec un(e) réservoir/batterie plein(e).
Type de batterie : Chimie des cellules de la batterie. Elles ont une densité d'énergie différente.
Remplacement de la batterie/pile à combustible pendant toute la durée de vie du véhicule : Nombre de batteries ou de piles à combustible remplacées tout au long de la durée de vie du véhicule.
Part de biocarburant : Part du biocarburant par rapport à la teneur énergétique du mélange de carburants. On suppose qu'il s'agit d'un biocarburant de deuxième génération (issu de résidus de biomasse). Si "Average", le mélange de carburant moyen en Suisse est utilisé.
Hydrogène : Type de production de l'hydrogène. Si "Electrolysis", le mix électrique sélectionné est utilisé pour produire l'hydrogène.
Mix électrique : Mix électrique utilisé pour charger la batterie ou produire de l'hydrogène.</v>
          </cell>
          <cell r="D21" t="str">
            <v xml:space="preserve">Erläuterung einiger der Parameter
Herstellungsjahr: Es wird davon ausgegangen, dass es das Jahr ist, in dem das Fahrzeug seinen ersten Kilometer zurücklegt. Definiert die europäische Emissionsnorm. Betrifft nur die Nicht-CO2-Auspuffemissionen, nicht die CO2-Emissionen, da der Kraftstoffverbrauch vom Nutzer angegeben wird.
Lebenszeit: Gesamtkilometerzahl, die das Fahrzeug zurücklegt, bevor es ausgemustert wird.
Jährliche Fahrleistung: Die Anzahl der jährlich gefahrenen Kilometer.
Ladung: Anzahl der Fahrgäste oder Masse der Ladung (in Tonnen).
Auslastungsfaktor: Anzahl der beförderten Fahrgäste oder Masse der Ladung im Verhältnis zur maximalen Tragfähigkeit.
Batteriekapazität: Menge der elektrischen Energie, die die Batterie anfänglich speichern kann (in kWh). Unterscheidet sich von der zur Verfügung gestellten Menge.
Batterietyp: Chemie der Batteriezellen. Sie haben eine unterschiedliche Energiedichte.
Reichweite: Kilometer mit einer Tank-/Akkuladung.
Austausch der Batterie/Brennstoffzelle über die gesamte Lebensdauer: Die Anzahl der Batterie- oder Brennstoffzellensysteme ändert sich während der Lebensdauer des Fahrzeugs.
Biokraftstoff-Anteil: Anteil des Biokraftstoffs am Energiegehalt der Kraftstoffmischung. Es wird davon ausgegangen, dass es sich um Biokraftstoff der 2. Generation handelt (aus Biomasserückständen). Bei "Average" wird die durchschnittliche Kraftstoffmischung in der Schweiz verwendet.
Wasserstoff: Produktionspfad für Wasserstoff. Bei "Elektrolyse" wird der gewählte Strommix zur Erzeugung des Wasserstoffs verwendet.
Elektrizitätsmix: Strommix, der zum Laden der Batterie oder zur Erzeugung von Wasserstoff verwendet wird.	</v>
          </cell>
        </row>
        <row r="22">
          <cell r="A22" t="str">
            <v>expl_impact_sources</v>
          </cell>
          <cell r="B22" t="str">
            <v xml:space="preserve">Explanation on impact sources
direct: damage from exhaust gas emissions
direct (non-exhaust): damage from emissions other than exhaust gases (abrasion, refrigerant gas loss, etc.)
energy chain: damage from extracting, transforming and supplying energy to the vehicle
maintenance: damage from periodical services the vehicle
vehicle: damage from assembling the vehicle (e.g., car, train, airplane, computer), including the manufacture of its components (e.g., battery).
EoL: damage from dismantling, discarding and treating the different material fractions of the vehicles at the end of its life
road: damage from building and maintaining the road infrastructure, including public charging facilities							
								</v>
          </cell>
          <cell r="C22" t="str">
            <v xml:space="preserve">Explication sur les sources d'impact
directes : dommages dus aux émissions de gaz d'échappement.
directes (hors gaz d'échappement) : dommages dus aux émissions autres que les gaz d'échappement (abrasion, perte de gaz réfrigérant, etc.).
chaîne énergétique : dommages liés à l'extraction, à la transformation et à la fourniture d'énergie au véhicule.
entretien : dommages liés à l'entretien périodique du véhicule.
véhicule : dommages liés à l'assemblage du véhicule (voiture, train, avion, ordinateur), y compris la fabrication de ses composants (par exemple, la batterie).
EoL : dommages liés au démantèlement, à la mise au rebut et au traitement des différents composants du véhicule en fin de vie.
Route : dommages liés à la construction et à l'entretien de l'infrastructure routière, y compris les installations de recharge publiques.		</v>
          </cell>
          <cell r="D22" t="str">
            <v xml:space="preserve">Erläuterung zu den Belastungsquellen
direkt: Schäden durch Abgasemissionen
direkt (nicht abgasbedingt): Schäden durch andere Emissionen als Abgase (Abrieb, Verlust von Kühlmittelgas usw.)
Energiekette: Schäden durch die Gewinnung, Umwandlung und Versorgung des Fahrzeugs mit Energie
Wartung: Schäden durch die regelmässige Wartung des Fahrzeugs
Fahrzeug: Schäden bei der Montage des Fahrzeugs (Auto, Zug, Flugzeug, Computer), einschliesslich der Herstellung seiner Komponenten (z. B. der Batterie)
EoL: Schäden durch die Demontage, Entsorgung und Behandlung der verschiedenen Materialfraktionen des Fahrzeugs am Ende seiner Lebensdauer
Strasse: Schäden durch den Bau und die Instandhaltung der Strasseninfrastruktur, einschliesslich öffentlicher Ladeeinrichtungen		</v>
          </cell>
        </row>
        <row r="23">
          <cell r="A23" t="str">
            <v>sources</v>
          </cell>
          <cell r="B23" t="str">
            <v>Sources</v>
          </cell>
          <cell r="C23" t="str">
            <v>Références</v>
          </cell>
          <cell r="D23" t="str">
            <v>Quellen</v>
          </cell>
        </row>
        <row r="24">
          <cell r="A24" t="str">
            <v>treeze_datasets</v>
          </cell>
          <cell r="B24" t="str">
            <v>Datasets created by treeze for Mobitool v.2.</v>
          </cell>
          <cell r="C24" t="str">
            <v>Jeux de données créés par treeze pour Mobitool v.2.</v>
          </cell>
          <cell r="D24" t="str">
            <v>Von treeze erstellte Datensätze für Mobitool v.2.</v>
          </cell>
        </row>
        <row r="25">
          <cell r="A25" t="str">
            <v>ei3_datasets</v>
          </cell>
          <cell r="B25" t="str">
            <v>ecoinvent dataset v3.1 datasets linked to UVEK database (UVEK_DQRv2_2018).</v>
          </cell>
          <cell r="C25" t="str">
            <v>Jeux de données ecoinvent v3.1 liés à la base de données UVEK (UVEK_DQRv2_2018)</v>
          </cell>
          <cell r="D25" t="str">
            <v>ecoinvent-Datensatz v3.1 Datensätze verknüpft UVEK-Datenbank (UVEK_DQRv2_2018).</v>
          </cell>
        </row>
        <row r="26">
          <cell r="A26" t="str">
            <v>emission_standard</v>
          </cell>
          <cell r="B26" t="str">
            <v>Emission standard</v>
          </cell>
          <cell r="C26" t="str">
            <v>Norme d'émission</v>
          </cell>
          <cell r="D26" t="str">
            <v>Emissionsnorm</v>
          </cell>
        </row>
        <row r="27">
          <cell r="A27" t="str">
            <v>manufacture_year</v>
          </cell>
          <cell r="B27" t="str">
            <v>Manufacture year</v>
          </cell>
          <cell r="C27" t="str">
            <v>Année de fabrication</v>
          </cell>
          <cell r="D27" t="str">
            <v>Jahr der Herstellung</v>
          </cell>
        </row>
        <row r="28">
          <cell r="A28" t="str">
            <v>lifetime</v>
          </cell>
          <cell r="B28" t="str">
            <v>Lifetime [km]</v>
          </cell>
          <cell r="C28" t="str">
            <v>Durée de vie [km]</v>
          </cell>
          <cell r="D28" t="str">
            <v>Lebensdauer [km]</v>
          </cell>
        </row>
        <row r="29">
          <cell r="A29" t="str">
            <v>annual_mileage</v>
          </cell>
          <cell r="B29" t="str">
            <v>Annual mileage [km/year]</v>
          </cell>
          <cell r="C29" t="str">
            <v>Kilométrage annuel [km/an]</v>
          </cell>
          <cell r="D29" t="str">
            <v>Jährliche Fahrleistung [km/Jahr]</v>
          </cell>
        </row>
        <row r="30">
          <cell r="A30" t="str">
            <v>load</v>
          </cell>
          <cell r="B30" t="str">
            <v>Load [Passenger or Ton]</v>
          </cell>
          <cell r="C30" t="str">
            <v>Chargement [Passagers ou Tonnes]</v>
          </cell>
          <cell r="D30" t="str">
            <v>Auslastung [Passagier oder Tonne]</v>
          </cell>
        </row>
        <row r="31">
          <cell r="A31" t="str">
            <v>max_load</v>
          </cell>
          <cell r="B31" t="str">
            <v>Load capacity [Passenger or Ton]</v>
          </cell>
          <cell r="C31" t="str">
            <v>Capacité de charge [Passagers ou Tonnes]</v>
          </cell>
          <cell r="D31" t="str">
            <v>Kapazität [Passagier oder Tonne]</v>
          </cell>
        </row>
        <row r="32">
          <cell r="A32" t="str">
            <v>load_factor</v>
          </cell>
          <cell r="B32" t="str">
            <v>Load factor [%]</v>
          </cell>
          <cell r="C32" t="str">
            <v>Facteur de charge [%]</v>
          </cell>
          <cell r="D32" t="str">
            <v>Auslastungsfaktor [%]</v>
          </cell>
        </row>
        <row r="33">
          <cell r="A33" t="str">
            <v>fuel_use</v>
          </cell>
          <cell r="B33" t="str">
            <v>Fuel consumption [L/100 km, or kg/100 km for comressed gas or hydrogen]</v>
          </cell>
          <cell r="C33" t="str">
            <v>Consommation de carburant [L/100 km, ou kg/100 km pour gaz compressé ou hydrogène]</v>
          </cell>
          <cell r="D33" t="str">
            <v>Kraftstoffverbrauch [L/100 km, bzw. kg/100 km bei Druckgas oder Wasserstoff]</v>
          </cell>
        </row>
        <row r="34">
          <cell r="A34" t="str">
            <v>elec_use</v>
          </cell>
          <cell r="B34" t="str">
            <v>Electricity consumption [kWh/100 km]</v>
          </cell>
          <cell r="C34" t="str">
            <v>Consommation d'électricité [kWh/100 km]</v>
          </cell>
          <cell r="D34" t="str">
            <v>Elektrizitätsverbrauch [kWh/100 km]</v>
          </cell>
        </row>
        <row r="35">
          <cell r="A35" t="str">
            <v>range</v>
          </cell>
          <cell r="B35" t="str">
            <v>Range [km]</v>
          </cell>
          <cell r="C35" t="str">
            <v>Autonomie [km]</v>
          </cell>
          <cell r="D35" t="str">
            <v>Reichweite [km]</v>
          </cell>
        </row>
        <row r="36">
          <cell r="A36" t="str">
            <v>electric_util_factor</v>
          </cell>
          <cell r="B36" t="str">
            <v>Share of km driven in electric mode (plugin hybrid vehicles) [%]</v>
          </cell>
          <cell r="C36" t="str">
            <v>Part des km parcourus en mode électrique (véhicules hybrides rechargeables) [%]</v>
          </cell>
          <cell r="D36" t="str">
            <v>Anteil der elektrisch gefahrenen Kilometer (Plug-in-Hybridfahrzeuge) [%]</v>
          </cell>
        </row>
        <row r="37">
          <cell r="A37" t="str">
            <v>batt_cap</v>
          </cell>
          <cell r="B37" t="str">
            <v>Battery capacity [kWh]</v>
          </cell>
          <cell r="C37" t="str">
            <v>Capacité de la batterie [kWh]</v>
          </cell>
          <cell r="D37" t="str">
            <v>Batteriekapazität [kWh]</v>
          </cell>
        </row>
        <row r="38">
          <cell r="A38" t="str">
            <v>batt_type</v>
          </cell>
          <cell r="B38" t="str">
            <v>Battery type</v>
          </cell>
          <cell r="C38" t="str">
            <v>Type de batterie</v>
          </cell>
          <cell r="D38" t="str">
            <v>Batterietyp</v>
          </cell>
        </row>
        <row r="39">
          <cell r="A39" t="str">
            <v>batt_lifetime</v>
          </cell>
          <cell r="B39" t="str">
            <v>Battery/fuel cell replacements over lifetime</v>
          </cell>
          <cell r="C39" t="str">
            <v>Remplacement de la batterie/pile à combustible</v>
          </cell>
          <cell r="D39" t="str">
            <v>Lebensdauer Batterie/Brennstoffzelle Ersatz</v>
          </cell>
        </row>
        <row r="40">
          <cell r="A40" t="str">
            <v>biofuel_share</v>
          </cell>
          <cell r="B40" t="str">
            <v>Biofuel share [% energy]</v>
          </cell>
          <cell r="C40" t="str">
            <v>Part de biocarburant [% d'énergie]</v>
          </cell>
          <cell r="D40" t="str">
            <v>Biokraftstoffanteil [% Energie]</v>
          </cell>
        </row>
        <row r="41">
          <cell r="A41" t="str">
            <v>hydrogen</v>
          </cell>
          <cell r="B41" t="str">
            <v>Hydrogen</v>
          </cell>
          <cell r="C41" t="str">
            <v>Hydrogène</v>
          </cell>
          <cell r="D41" t="str">
            <v>Wasserstoff</v>
          </cell>
        </row>
        <row r="42">
          <cell r="A42" t="str">
            <v>electricity_mix</v>
          </cell>
          <cell r="B42" t="str">
            <v>Electricity mix</v>
          </cell>
          <cell r="C42" t="str">
            <v>Mix électrique</v>
          </cell>
          <cell r="D42" t="str">
            <v>Elektrizitätsmix</v>
          </cell>
        </row>
        <row r="43">
          <cell r="A43" t="str">
            <v>fu</v>
          </cell>
          <cell r="B43" t="str">
            <v>Functional unit</v>
          </cell>
          <cell r="C43" t="str">
            <v>Unité fonctionnelle</v>
          </cell>
          <cell r="D43" t="str">
            <v>Funktionelle Einheit</v>
          </cell>
        </row>
        <row r="44">
          <cell r="A44" t="str">
            <v>direct</v>
          </cell>
          <cell r="B44" t="str">
            <v>direct</v>
          </cell>
          <cell r="C44" t="str">
            <v>Emissions d'échappement</v>
          </cell>
          <cell r="D44" t="str">
            <v>direkt</v>
          </cell>
        </row>
        <row r="45">
          <cell r="A45" t="str">
            <v>direct_non_exhaust</v>
          </cell>
          <cell r="B45" t="str">
            <v>direct (non-exhaust)</v>
          </cell>
          <cell r="C45" t="str">
            <v>Emission hors-échappement</v>
          </cell>
          <cell r="D45" t="str">
            <v>Nicht-Auspuff-Emissionen</v>
          </cell>
        </row>
        <row r="46">
          <cell r="A46" t="str">
            <v>energy_chain</v>
          </cell>
          <cell r="B46" t="str">
            <v>energy chain</v>
          </cell>
          <cell r="C46" t="str">
            <v>Approvisionnement en énergie</v>
          </cell>
          <cell r="D46" t="str">
            <v>Energie-bereitstellung</v>
          </cell>
        </row>
        <row r="47">
          <cell r="A47" t="str">
            <v>maintenance</v>
          </cell>
          <cell r="B47" t="str">
            <v>maintenance</v>
          </cell>
          <cell r="C47" t="str">
            <v>Maintenance</v>
          </cell>
          <cell r="D47" t="str">
            <v>Wartung</v>
          </cell>
        </row>
        <row r="48">
          <cell r="A48" t="str">
            <v>vehicle</v>
          </cell>
          <cell r="B48" t="str">
            <v>vehicle</v>
          </cell>
          <cell r="C48" t="str">
            <v>Fabrication du véhicule</v>
          </cell>
          <cell r="D48" t="str">
            <v>Fahrzeug</v>
          </cell>
        </row>
        <row r="49">
          <cell r="A49" t="str">
            <v>eol</v>
          </cell>
          <cell r="B49" t="str">
            <v>End of Life</v>
          </cell>
          <cell r="C49" t="str">
            <v>Fin de vie</v>
          </cell>
          <cell r="D49" t="str">
            <v>Fahrzeugentsorgung</v>
          </cell>
        </row>
        <row r="50">
          <cell r="A50" t="str">
            <v>road</v>
          </cell>
          <cell r="B50" t="str">
            <v>road</v>
          </cell>
          <cell r="C50" t="str">
            <v>Infrastructure routière</v>
          </cell>
          <cell r="D50" t="str">
            <v>Strasse</v>
          </cell>
        </row>
        <row r="51">
          <cell r="A51" t="str">
            <v>sum</v>
          </cell>
          <cell r="B51" t="str">
            <v>sum</v>
          </cell>
          <cell r="C51" t="str">
            <v>Somme</v>
          </cell>
          <cell r="D51" t="str">
            <v>Summe</v>
          </cell>
        </row>
        <row r="52">
          <cell r="A52" t="str">
            <v>hydro</v>
          </cell>
          <cell r="B52" t="str">
            <v>Hydro</v>
          </cell>
          <cell r="C52" t="str">
            <v>Hydroélectricité</v>
          </cell>
          <cell r="D52" t="str">
            <v>Wasserkraft</v>
          </cell>
        </row>
        <row r="53">
          <cell r="A53" t="str">
            <v>solar_pv</v>
          </cell>
          <cell r="B53" t="str">
            <v>Solar PV</v>
          </cell>
          <cell r="C53" t="str">
            <v>Solaire PV</v>
          </cell>
          <cell r="D53" t="str">
            <v>Solar-PV</v>
          </cell>
        </row>
        <row r="54">
          <cell r="A54" t="str">
            <v>wind</v>
          </cell>
          <cell r="B54" t="str">
            <v>Wind</v>
          </cell>
          <cell r="C54" t="str">
            <v>Vent</v>
          </cell>
          <cell r="D54" t="str">
            <v>Wind</v>
          </cell>
        </row>
        <row r="55">
          <cell r="A55" t="str">
            <v>biomass</v>
          </cell>
          <cell r="B55" t="str">
            <v>Biomass</v>
          </cell>
          <cell r="C55" t="str">
            <v>Biomasse</v>
          </cell>
          <cell r="D55" t="str">
            <v>Biomasse</v>
          </cell>
        </row>
        <row r="56">
          <cell r="A56" t="str">
            <v>biogas</v>
          </cell>
          <cell r="B56" t="str">
            <v>Biogas</v>
          </cell>
          <cell r="C56" t="str">
            <v>Biogaz</v>
          </cell>
          <cell r="D56" t="str">
            <v>Biogas</v>
          </cell>
        </row>
        <row r="57">
          <cell r="A57" t="str">
            <v>waste</v>
          </cell>
          <cell r="B57" t="str">
            <v>Waste</v>
          </cell>
          <cell r="C57" t="str">
            <v>Déchets</v>
          </cell>
          <cell r="D57" t="str">
            <v>Abfall</v>
          </cell>
        </row>
        <row r="58">
          <cell r="A58" t="str">
            <v>nuclear</v>
          </cell>
          <cell r="B58" t="str">
            <v>Nuclear</v>
          </cell>
          <cell r="C58" t="str">
            <v>Nucléaire</v>
          </cell>
          <cell r="D58" t="str">
            <v>Kernenergie</v>
          </cell>
        </row>
        <row r="59">
          <cell r="A59" t="str">
            <v>fuel_oil</v>
          </cell>
          <cell r="B59" t="str">
            <v>Fuel oil</v>
          </cell>
          <cell r="C59" t="str">
            <v>Mazout</v>
          </cell>
          <cell r="D59" t="str">
            <v>Heizöl</v>
          </cell>
        </row>
        <row r="60">
          <cell r="A60" t="str">
            <v>natural_gas</v>
          </cell>
          <cell r="B60" t="str">
            <v>Natural gas</v>
          </cell>
          <cell r="C60" t="str">
            <v>Gaz naturel</v>
          </cell>
          <cell r="D60" t="str">
            <v>Naturgas</v>
          </cell>
        </row>
        <row r="61">
          <cell r="A61" t="str">
            <v>hard_coal</v>
          </cell>
          <cell r="B61" t="str">
            <v>Hard coal</v>
          </cell>
          <cell r="C61" t="str">
            <v>Houille</v>
          </cell>
          <cell r="D61" t="str">
            <v>Steinkohle</v>
          </cell>
        </row>
        <row r="62">
          <cell r="A62" t="str">
            <v>import</v>
          </cell>
          <cell r="B62" t="str">
            <v>Import (EU)</v>
          </cell>
          <cell r="C62" t="str">
            <v>Importation (UE)</v>
          </cell>
          <cell r="D62" t="str">
            <v>Einfuhr (EU)</v>
          </cell>
        </row>
        <row r="63">
          <cell r="A63" t="str">
            <v>long_distance</v>
          </cell>
          <cell r="B63" t="str">
            <v>long-distance traffic</v>
          </cell>
          <cell r="C63" t="str">
            <v>longue distance</v>
          </cell>
          <cell r="D63" t="str">
            <v>Fernverkehr</v>
          </cell>
        </row>
        <row r="64">
          <cell r="A64" t="str">
            <v>update_from_v21</v>
          </cell>
          <cell r="B64" t="str">
            <v>New in Mobitool v3.0</v>
          </cell>
          <cell r="C64" t="str">
            <v>Nouveau dans Mobitool v3.0</v>
          </cell>
          <cell r="D64" t="str">
            <v>Neu in Mobitool v3.0</v>
          </cell>
        </row>
        <row r="65">
          <cell r="A65" t="str">
            <v>tech_maturity</v>
          </cell>
          <cell r="B65" t="str">
            <v>Technical maturity</v>
          </cell>
          <cell r="C65" t="str">
            <v>Maturité technologique</v>
          </cell>
          <cell r="D65" t="str">
            <v>technische Reife</v>
          </cell>
        </row>
        <row r="66">
          <cell r="A66" t="str">
            <v>transport_mode</v>
          </cell>
          <cell r="B66" t="str">
            <v>Mode of transport</v>
          </cell>
          <cell r="C66" t="str">
            <v>Mode de transport</v>
          </cell>
          <cell r="D66" t="str">
            <v>Verkehrsart</v>
          </cell>
        </row>
        <row r="67">
          <cell r="A67" t="str">
            <v>transport_mean</v>
          </cell>
          <cell r="B67" t="str">
            <v>Vehicle</v>
          </cell>
          <cell r="C67" t="str">
            <v>Véhicule</v>
          </cell>
          <cell r="D67" t="str">
            <v>Verkehrsmittel</v>
          </cell>
        </row>
        <row r="68">
          <cell r="A68" t="str">
            <v>powertrain_type</v>
          </cell>
          <cell r="B68" t="str">
            <v>Powertrain</v>
          </cell>
          <cell r="C68" t="str">
            <v>Type de propulsion</v>
          </cell>
          <cell r="D68" t="str">
            <v>Antrieb</v>
          </cell>
        </row>
        <row r="69">
          <cell r="A69" t="str">
            <v>vehicle_definition</v>
          </cell>
          <cell r="B69" t="str">
            <v>Vehicle description</v>
          </cell>
          <cell r="C69" t="str">
            <v>Description du véhicule</v>
          </cell>
          <cell r="D69" t="str">
            <v>Charakterisierung</v>
          </cell>
        </row>
        <row r="70">
          <cell r="A70" t="str">
            <v>passenger_transport</v>
          </cell>
          <cell r="B70" t="str">
            <v>Transport of passengers</v>
          </cell>
          <cell r="C70" t="str">
            <v>Transport de passagers</v>
          </cell>
          <cell r="D70" t="str">
            <v>Personenbeförderung</v>
          </cell>
        </row>
        <row r="71">
          <cell r="A71" t="str">
            <v>goods_transport</v>
          </cell>
          <cell r="B71" t="str">
            <v>Transport of goods</v>
          </cell>
          <cell r="C71" t="str">
            <v>Transport de marchandises</v>
          </cell>
          <cell r="D71" t="str">
            <v>Gütertransport</v>
          </cell>
        </row>
        <row r="72">
          <cell r="A72" t="str">
            <v>soft_mobility</v>
          </cell>
          <cell r="B72" t="str">
            <v>Soft mobility</v>
          </cell>
          <cell r="C72" t="str">
            <v>Mobilité douce</v>
          </cell>
          <cell r="D72" t="str">
            <v>Langsamverkehr</v>
          </cell>
        </row>
        <row r="73">
          <cell r="A73" t="str">
            <v>road_mobility</v>
          </cell>
          <cell r="B73" t="str">
            <v>Road</v>
          </cell>
          <cell r="C73" t="str">
            <v>Route</v>
          </cell>
          <cell r="D73" t="str">
            <v>Strasse</v>
          </cell>
        </row>
        <row r="74">
          <cell r="A74" t="str">
            <v>rail_mobility</v>
          </cell>
          <cell r="B74" t="str">
            <v>Rail</v>
          </cell>
          <cell r="C74" t="str">
            <v>Ferroviaire</v>
          </cell>
          <cell r="D74" t="str">
            <v>Eisenbahn</v>
          </cell>
        </row>
        <row r="75">
          <cell r="A75" t="str">
            <v>water_mobility</v>
          </cell>
          <cell r="B75" t="str">
            <v>Waterway</v>
          </cell>
          <cell r="C75" t="str">
            <v>Fluvial</v>
          </cell>
          <cell r="D75" t="str">
            <v>Flussschifffahrt</v>
          </cell>
        </row>
        <row r="76">
          <cell r="A76" t="str">
            <v>air_mobility</v>
          </cell>
          <cell r="B76" t="str">
            <v>Airborne</v>
          </cell>
          <cell r="C76" t="str">
            <v>Aérien</v>
          </cell>
          <cell r="D76" t="str">
            <v>Luft</v>
          </cell>
        </row>
        <row r="77">
          <cell r="A77" t="str">
            <v>virtual_mobility</v>
          </cell>
          <cell r="B77" t="str">
            <v>Virtual</v>
          </cell>
          <cell r="C77" t="str">
            <v>Virtuel</v>
          </cell>
          <cell r="D77" t="str">
            <v>Virtuell</v>
          </cell>
        </row>
        <row r="78">
          <cell r="A78" t="str">
            <v>combined_mobility</v>
          </cell>
          <cell r="B78" t="str">
            <v>Combined</v>
          </cell>
          <cell r="C78" t="str">
            <v>Combiné</v>
          </cell>
          <cell r="D78" t="str">
            <v>kombiniert</v>
          </cell>
        </row>
        <row r="79">
          <cell r="A79" t="str">
            <v>non_road_mobility</v>
          </cell>
          <cell r="B79" t="str">
            <v>Off-road</v>
          </cell>
          <cell r="C79" t="str">
            <v>Hors-route</v>
          </cell>
          <cell r="D79" t="str">
            <v>Offroad</v>
          </cell>
        </row>
        <row r="80">
          <cell r="A80" t="str">
            <v>foot</v>
          </cell>
          <cell r="B80" t="str">
            <v>On foot</v>
          </cell>
          <cell r="C80" t="str">
            <v>A pied</v>
          </cell>
          <cell r="D80" t="str">
            <v>Zu Fuss</v>
          </cell>
        </row>
        <row r="81">
          <cell r="A81" t="str">
            <v>kick_scooter</v>
          </cell>
          <cell r="B81" t="str">
            <v>Kick-scooter</v>
          </cell>
          <cell r="C81" t="str">
            <v>Trottinette</v>
          </cell>
          <cell r="D81" t="str">
            <v>Trotinette</v>
          </cell>
        </row>
        <row r="82">
          <cell r="A82" t="str">
            <v>bicycle</v>
          </cell>
          <cell r="B82" t="str">
            <v>Bicycle</v>
          </cell>
          <cell r="C82" t="str">
            <v>Bicyclette</v>
          </cell>
          <cell r="D82" t="str">
            <v>Fahrrad</v>
          </cell>
        </row>
        <row r="83">
          <cell r="A83" t="str">
            <v>ebike</v>
          </cell>
          <cell r="B83" t="str">
            <v>E-Bike</v>
          </cell>
          <cell r="C83" t="str">
            <v>E-Bike</v>
          </cell>
          <cell r="D83" t="str">
            <v>E-Bike</v>
          </cell>
        </row>
        <row r="84">
          <cell r="A84" t="str">
            <v>scooter</v>
          </cell>
          <cell r="B84" t="str">
            <v>Scooter</v>
          </cell>
          <cell r="C84" t="str">
            <v>Scooter</v>
          </cell>
          <cell r="D84" t="str">
            <v>Motorroller</v>
          </cell>
        </row>
        <row r="85">
          <cell r="A85" t="str">
            <v>motorbike</v>
          </cell>
          <cell r="B85" t="str">
            <v>Motorbike</v>
          </cell>
          <cell r="C85" t="str">
            <v>Motocyclette</v>
          </cell>
          <cell r="D85" t="str">
            <v>Motorrad</v>
          </cell>
        </row>
        <row r="86">
          <cell r="A86" t="str">
            <v>tram</v>
          </cell>
          <cell r="B86" t="str">
            <v>Tram</v>
          </cell>
          <cell r="C86" t="str">
            <v>Tramway</v>
          </cell>
          <cell r="D86" t="str">
            <v>Strassenbahn</v>
          </cell>
        </row>
        <row r="87">
          <cell r="A87" t="str">
            <v>city_bus_9</v>
          </cell>
          <cell r="B87" t="str">
            <v>City bus (9m)</v>
          </cell>
          <cell r="C87" t="str">
            <v>Bus urbain (9m)</v>
          </cell>
          <cell r="D87" t="str">
            <v>Stadtbus (9m)</v>
          </cell>
        </row>
        <row r="88">
          <cell r="A88" t="str">
            <v>city_bus_13</v>
          </cell>
          <cell r="B88" t="str">
            <v>City bus (13m)</v>
          </cell>
          <cell r="C88" t="str">
            <v>Bus urbain (13m)</v>
          </cell>
          <cell r="D88" t="str">
            <v>Stadtbus (13m)</v>
          </cell>
        </row>
        <row r="89">
          <cell r="A89" t="str">
            <v>city_bus_18</v>
          </cell>
          <cell r="B89" t="str">
            <v>City bus (18m)</v>
          </cell>
          <cell r="C89" t="str">
            <v>Bus urbain (18m)</v>
          </cell>
          <cell r="D89" t="str">
            <v>Stadtbus (18m)</v>
          </cell>
        </row>
        <row r="90">
          <cell r="A90" t="str">
            <v>trolleybus</v>
          </cell>
          <cell r="B90" t="str">
            <v>Trolleybus</v>
          </cell>
          <cell r="C90" t="str">
            <v>Trolleybus</v>
          </cell>
          <cell r="D90" t="str">
            <v>Trolleybus</v>
          </cell>
        </row>
        <row r="91">
          <cell r="A91" t="str">
            <v>coach_bus</v>
          </cell>
          <cell r="B91" t="str">
            <v>Coach bus</v>
          </cell>
          <cell r="C91" t="str">
            <v>Autocar</v>
          </cell>
          <cell r="D91" t="str">
            <v>Reisebus</v>
          </cell>
        </row>
        <row r="92">
          <cell r="A92" t="str">
            <v>car</v>
          </cell>
          <cell r="B92" t="str">
            <v>Passenger car</v>
          </cell>
          <cell r="C92" t="str">
            <v>Voiture de tourisme</v>
          </cell>
          <cell r="D92" t="str">
            <v>Personenkraftwagen</v>
          </cell>
        </row>
        <row r="93">
          <cell r="A93" t="str">
            <v>avg_public</v>
          </cell>
          <cell r="B93" t="str">
            <v>Average public transport</v>
          </cell>
          <cell r="C93" t="str">
            <v>Moyenne des transports publics</v>
          </cell>
          <cell r="D93" t="str">
            <v>Durchschnitt öV</v>
          </cell>
        </row>
        <row r="94">
          <cell r="A94" t="str">
            <v>rail_ch</v>
          </cell>
          <cell r="B94" t="str">
            <v>Train Switzerland</v>
          </cell>
          <cell r="C94" t="str">
            <v>Train Suisse</v>
          </cell>
          <cell r="D94" t="str">
            <v>Bahn Schweiz</v>
          </cell>
        </row>
        <row r="95">
          <cell r="A95" t="str">
            <v>pass_ship</v>
          </cell>
          <cell r="B95" t="str">
            <v>Passenger ship</v>
          </cell>
          <cell r="C95" t="str">
            <v>Bateau de passagers</v>
          </cell>
          <cell r="D95" t="str">
            <v>Personenschiff</v>
          </cell>
        </row>
        <row r="96">
          <cell r="A96" t="str">
            <v>cable_car</v>
          </cell>
          <cell r="B96" t="str">
            <v>Cable car</v>
          </cell>
          <cell r="C96" t="str">
            <v>Téléphérique</v>
          </cell>
          <cell r="D96" t="str">
            <v>Seilbahn</v>
          </cell>
        </row>
        <row r="97">
          <cell r="A97" t="str">
            <v>hel_single</v>
          </cell>
          <cell r="B97" t="str">
            <v>Helicopter, single engine</v>
          </cell>
          <cell r="C97" t="str">
            <v>Hélicoptère, monomoteur</v>
          </cell>
          <cell r="D97" t="str">
            <v>Helikopter, einmotorig</v>
          </cell>
        </row>
        <row r="98">
          <cell r="A98" t="str">
            <v>hel_two</v>
          </cell>
          <cell r="B98" t="str">
            <v>Helicopter, twin-engine</v>
          </cell>
          <cell r="C98" t="str">
            <v>Hélicoptère, bimoteur</v>
          </cell>
          <cell r="D98" t="str">
            <v>Helikopter, zweimotorig</v>
          </cell>
        </row>
        <row r="99">
          <cell r="A99" t="str">
            <v>video_conf</v>
          </cell>
          <cell r="B99" t="str">
            <v>Videoconference</v>
          </cell>
          <cell r="C99" t="str">
            <v>Vidéoconférence</v>
          </cell>
          <cell r="D99" t="str">
            <v>Videokonferenz</v>
          </cell>
        </row>
        <row r="100">
          <cell r="A100" t="str">
            <v>work_home</v>
          </cell>
          <cell r="B100" t="str">
            <v>Work@home</v>
          </cell>
          <cell r="C100" t="str">
            <v>Work@home</v>
          </cell>
          <cell r="D100" t="str">
            <v>Work@home</v>
          </cell>
        </row>
        <row r="101">
          <cell r="A101" t="str">
            <v>rail_de</v>
          </cell>
          <cell r="B101" t="str">
            <v>Train Germany</v>
          </cell>
          <cell r="C101" t="str">
            <v>Train Allemagne</v>
          </cell>
          <cell r="D101" t="str">
            <v>Bahn Deutschland</v>
          </cell>
        </row>
        <row r="102">
          <cell r="A102" t="str">
            <v>high_speed_rail_de</v>
          </cell>
          <cell r="B102" t="str">
            <v>High-speed train DE</v>
          </cell>
          <cell r="C102" t="str">
            <v>Train à grande vitesse DE</v>
          </cell>
          <cell r="D102" t="str">
            <v>Hochgeschwindigkeitszug DE</v>
          </cell>
        </row>
        <row r="103">
          <cell r="A103" t="str">
            <v>rail_fr</v>
          </cell>
          <cell r="B103" t="str">
            <v>Train France</v>
          </cell>
          <cell r="C103" t="str">
            <v>Train France</v>
          </cell>
          <cell r="D103" t="str">
            <v>Bahn Frankreich</v>
          </cell>
        </row>
        <row r="104">
          <cell r="A104" t="str">
            <v>high_speed_rail_fr</v>
          </cell>
          <cell r="B104" t="str">
            <v>High Speed Train FR</v>
          </cell>
          <cell r="C104" t="str">
            <v>Train à grande vitesse FR</v>
          </cell>
          <cell r="D104" t="str">
            <v>Hochgeschwindigkeitszug FR</v>
          </cell>
        </row>
        <row r="105">
          <cell r="A105" t="str">
            <v>rail_it</v>
          </cell>
          <cell r="B105" t="str">
            <v>Train Italy</v>
          </cell>
          <cell r="C105" t="str">
            <v>Train Italie</v>
          </cell>
          <cell r="D105" t="str">
            <v>Bahn Italien</v>
          </cell>
        </row>
        <row r="106">
          <cell r="A106" t="str">
            <v>high_speed_rail_it</v>
          </cell>
          <cell r="B106" t="str">
            <v>High Speed Train IT</v>
          </cell>
          <cell r="C106" t="str">
            <v>Train à grande vitesse IT</v>
          </cell>
          <cell r="D106" t="str">
            <v>Hochgeschwindigkeitszug IT</v>
          </cell>
        </row>
        <row r="107">
          <cell r="A107" t="str">
            <v>rail_at</v>
          </cell>
          <cell r="B107" t="str">
            <v>Train Austria</v>
          </cell>
          <cell r="C107" t="str">
            <v>Train Autriche</v>
          </cell>
          <cell r="D107" t="str">
            <v>Bahn Österreich</v>
          </cell>
        </row>
        <row r="108">
          <cell r="A108" t="str">
            <v>airplane</v>
          </cell>
          <cell r="B108" t="str">
            <v>Airplane</v>
          </cell>
          <cell r="C108" t="str">
            <v>Avion</v>
          </cell>
          <cell r="D108" t="str">
            <v>Flugzeug</v>
          </cell>
        </row>
        <row r="109">
          <cell r="A109" t="str">
            <v>fleet_average_truck</v>
          </cell>
          <cell r="B109" t="str">
            <v>Fleet average truck</v>
          </cell>
          <cell r="C109" t="str">
            <v>Camion moyen de la flotte</v>
          </cell>
          <cell r="D109" t="str">
            <v>Flottendurchschnitt Lkw</v>
          </cell>
        </row>
        <row r="110">
          <cell r="A110" t="str">
            <v>rigid_truck</v>
          </cell>
          <cell r="B110" t="str">
            <v>Truck</v>
          </cell>
          <cell r="C110" t="str">
            <v>Camion</v>
          </cell>
          <cell r="D110" t="str">
            <v>Lastwagen</v>
          </cell>
        </row>
        <row r="111">
          <cell r="A111" t="str">
            <v>art_truck</v>
          </cell>
          <cell r="B111" t="str">
            <v>Articulated truck</v>
          </cell>
          <cell r="C111" t="str">
            <v>Véhicule articulé lourd</v>
          </cell>
          <cell r="D111" t="str">
            <v>Schwere Sattelzüge</v>
          </cell>
        </row>
        <row r="112">
          <cell r="A112" t="str">
            <v>waste_truck</v>
          </cell>
          <cell r="B112" t="str">
            <v>Waste collection truck</v>
          </cell>
          <cell r="C112" t="str">
            <v>Camion de collection de déchets</v>
          </cell>
          <cell r="D112" t="str">
            <v>Mülltransportwagen</v>
          </cell>
        </row>
        <row r="113">
          <cell r="A113" t="str">
            <v>roll_road</v>
          </cell>
          <cell r="B113" t="str">
            <v>Rolling highway</v>
          </cell>
          <cell r="C113" t="str">
            <v>Autoroute ferroviaire</v>
          </cell>
          <cell r="D113" t="str">
            <v>rollende Landstrasse</v>
          </cell>
        </row>
        <row r="114">
          <cell r="A114" t="str">
            <v>pig_transport</v>
          </cell>
          <cell r="B114" t="str">
            <v>Piggyback transport</v>
          </cell>
          <cell r="C114" t="str">
            <v>Transport sur ferroutage</v>
          </cell>
          <cell r="D114" t="str">
            <v>Huckepack-Transport</v>
          </cell>
        </row>
        <row r="115">
          <cell r="A115" t="str">
            <v>rail_eu</v>
          </cell>
          <cell r="B115" t="str">
            <v>Train Europe</v>
          </cell>
          <cell r="C115" t="str">
            <v>Train Europe</v>
          </cell>
          <cell r="D115" t="str">
            <v>Zug Europa</v>
          </cell>
        </row>
        <row r="116">
          <cell r="A116" t="str">
            <v>construction_machine</v>
          </cell>
          <cell r="B116" t="str">
            <v>Construction machine</v>
          </cell>
          <cell r="C116" t="str">
            <v>Machine de chantier</v>
          </cell>
          <cell r="D116" t="str">
            <v>Baumaschine</v>
          </cell>
        </row>
        <row r="117">
          <cell r="A117" t="str">
            <v>excavation_machine</v>
          </cell>
          <cell r="B117" t="str">
            <v>Excavation machine</v>
          </cell>
          <cell r="C117" t="str">
            <v>Excavation mécanique</v>
          </cell>
          <cell r="D117" t="str">
            <v>Aushub maschinell</v>
          </cell>
        </row>
        <row r="118">
          <cell r="A118" t="str">
            <v>inland_vessel</v>
          </cell>
          <cell r="B118" t="str">
            <v>Inland vessel (Rhine)</v>
          </cell>
          <cell r="C118" t="str">
            <v>Bateau fluvial (Rhin)</v>
          </cell>
          <cell r="D118" t="str">
            <v>Binnenschiff (Rhein)</v>
          </cell>
        </row>
        <row r="119">
          <cell r="A119" t="str">
            <v>ocean_vessel</v>
          </cell>
          <cell r="B119" t="str">
            <v>Ocean-going vessel</v>
          </cell>
          <cell r="C119" t="str">
            <v>Navire de haute mer</v>
          </cell>
          <cell r="D119" t="str">
            <v>Hochseeschiff</v>
          </cell>
        </row>
        <row r="120">
          <cell r="A120" t="str">
            <v>ocean_tanker</v>
          </cell>
          <cell r="B120" t="str">
            <v>Ocean-going tanker</v>
          </cell>
          <cell r="C120" t="str">
            <v>Pétrolier de haute mer</v>
          </cell>
          <cell r="D120" t="str">
            <v>Hochseetanker</v>
          </cell>
        </row>
        <row r="121">
          <cell r="A121" t="str">
            <v>container_ship</v>
          </cell>
          <cell r="B121" t="str">
            <v>Container ship</v>
          </cell>
          <cell r="C121" t="str">
            <v>Bateau porte-conteneurs</v>
          </cell>
          <cell r="D121" t="str">
            <v>Containerschiff</v>
          </cell>
        </row>
        <row r="122">
          <cell r="A122" t="str">
            <v>bev</v>
          </cell>
          <cell r="B122" t="str">
            <v>Battery electric</v>
          </cell>
          <cell r="C122" t="str">
            <v>Batterie électrique</v>
          </cell>
          <cell r="D122" t="str">
            <v>Batterieelektrisch</v>
          </cell>
        </row>
        <row r="123">
          <cell r="A123" t="str">
            <v>icevp</v>
          </cell>
          <cell r="B123" t="str">
            <v>Gasoline</v>
          </cell>
          <cell r="C123" t="str">
            <v>Essence</v>
          </cell>
          <cell r="D123" t="str">
            <v>Benzin</v>
          </cell>
        </row>
        <row r="124">
          <cell r="A124" t="str">
            <v>icevd</v>
          </cell>
          <cell r="B124" t="str">
            <v>Diesel</v>
          </cell>
          <cell r="C124" t="str">
            <v>Diesel</v>
          </cell>
          <cell r="D124" t="str">
            <v>Diesel</v>
          </cell>
        </row>
        <row r="125">
          <cell r="A125" t="str">
            <v>bev_depot</v>
          </cell>
          <cell r="B125" t="str">
            <v>Battery electric (charging at depot)</v>
          </cell>
          <cell r="C125" t="str">
            <v>Batterie électrique (charge au dépôt)</v>
          </cell>
          <cell r="D125" t="str">
            <v>Batterieelektrisch (Aufladen im Depot)</v>
          </cell>
        </row>
        <row r="126">
          <cell r="A126" t="str">
            <v>bev_opp</v>
          </cell>
          <cell r="B126" t="str">
            <v>Battery electric (opportunity charging)</v>
          </cell>
          <cell r="C126" t="str">
            <v>Batterie électrique (recharge par opportunité)</v>
          </cell>
          <cell r="D126" t="str">
            <v>Batterieelektrisch (Aufladen bei Gelegenheit)</v>
          </cell>
        </row>
        <row r="127">
          <cell r="A127" t="str">
            <v>fcev</v>
          </cell>
          <cell r="B127" t="str">
            <v>Fuel cell electric</v>
          </cell>
          <cell r="C127" t="str">
            <v>Pile à combustible électrique</v>
          </cell>
          <cell r="D127" t="str">
            <v>Brennstoffzelle elektrisch</v>
          </cell>
        </row>
        <row r="128">
          <cell r="A128" t="str">
            <v>bev_motion</v>
          </cell>
          <cell r="B128" t="str">
            <v>Battery electric (in-motion charging)</v>
          </cell>
          <cell r="C128" t="str">
            <v>Batterie électrique (recharge en cours de route)</v>
          </cell>
          <cell r="D128" t="str">
            <v>Batterieelektrisch (Aufladen während der Fahrt)</v>
          </cell>
        </row>
        <row r="129">
          <cell r="A129" t="str">
            <v>icevg</v>
          </cell>
          <cell r="B129" t="str">
            <v>Compressed gas</v>
          </cell>
          <cell r="C129" t="str">
            <v>Gaz comprimé</v>
          </cell>
          <cell r="D129" t="str">
            <v>Komprimiertes Gas</v>
          </cell>
        </row>
        <row r="130">
          <cell r="A130" t="str">
            <v>fleet_average</v>
          </cell>
          <cell r="B130" t="str">
            <v>fleet average</v>
          </cell>
          <cell r="C130" t="str">
            <v>Moyenne de la flotte</v>
          </cell>
          <cell r="D130" t="str">
            <v>Flottendurchschnitt</v>
          </cell>
        </row>
        <row r="131">
          <cell r="A131" t="str">
            <v>hevd</v>
          </cell>
          <cell r="B131" t="str">
            <v>Hybrid diesel</v>
          </cell>
          <cell r="C131" t="str">
            <v>Hybride diesel</v>
          </cell>
          <cell r="D131" t="str">
            <v>Hybrid-Diesel</v>
          </cell>
        </row>
        <row r="132">
          <cell r="A132" t="str">
            <v>hevp</v>
          </cell>
          <cell r="B132" t="str">
            <v>Hybrid gasoline</v>
          </cell>
          <cell r="C132" t="str">
            <v>Hybride essence</v>
          </cell>
          <cell r="D132" t="str">
            <v>Hybrid-Benzin</v>
          </cell>
        </row>
        <row r="133">
          <cell r="A133" t="str">
            <v>phevd</v>
          </cell>
          <cell r="B133" t="str">
            <v>Plugin Hybrid diesel</v>
          </cell>
          <cell r="C133" t="str">
            <v>Hybride diesel rechargeable</v>
          </cell>
          <cell r="D133" t="str">
            <v>Plugin-Hybrid-Diesel</v>
          </cell>
        </row>
        <row r="134">
          <cell r="A134" t="str">
            <v>phevp</v>
          </cell>
          <cell r="B134" t="str">
            <v>Plugin Hybrid gasoline</v>
          </cell>
          <cell r="C134" t="str">
            <v>Hybride essence rechargeable</v>
          </cell>
          <cell r="D134" t="str">
            <v>Plugin Hybrid Benzin</v>
          </cell>
        </row>
        <row r="135">
          <cell r="A135" t="str">
            <v>el_sbb</v>
          </cell>
          <cell r="B135" t="str">
            <v>Electricity mix SBB</v>
          </cell>
          <cell r="C135" t="str">
            <v>Mix électrique CFF</v>
          </cell>
          <cell r="D135" t="str">
            <v>Strommix SBB</v>
          </cell>
        </row>
        <row r="136">
          <cell r="A136" t="str">
            <v>el_de_diesel</v>
          </cell>
          <cell r="B136" t="str">
            <v>Electricity mix DE &amp; Diesel</v>
          </cell>
          <cell r="C136" t="str">
            <v>Mix électrique DE &amp; diesel</v>
          </cell>
          <cell r="D136" t="str">
            <v>Strommix DE &amp; Diesel</v>
          </cell>
        </row>
        <row r="137">
          <cell r="A137" t="str">
            <v>el_fr_diesel</v>
          </cell>
          <cell r="B137" t="str">
            <v>Electricity mix FR &amp; Diesel</v>
          </cell>
          <cell r="C137" t="str">
            <v>Mix électrique FR &amp; diesel</v>
          </cell>
          <cell r="D137" t="str">
            <v>Strommix FR &amp; Diesel</v>
          </cell>
        </row>
        <row r="138">
          <cell r="A138" t="str">
            <v>el_it_diesel</v>
          </cell>
          <cell r="B138" t="str">
            <v>Electricity mix IT &amp; Diesel</v>
          </cell>
          <cell r="C138" t="str">
            <v>Mix électrique IT &amp; diesel</v>
          </cell>
          <cell r="D138" t="str">
            <v>Strommix IT &amp; Diesel</v>
          </cell>
        </row>
        <row r="139">
          <cell r="A139" t="str">
            <v>el_at_diesel</v>
          </cell>
          <cell r="B139" t="str">
            <v>Electricity mix AT &amp; Diesel</v>
          </cell>
          <cell r="C139" t="str">
            <v>Mix électrique AT &amp; diesel</v>
          </cell>
          <cell r="D139" t="str">
            <v>Strommix AT &amp; Diesel</v>
          </cell>
        </row>
        <row r="140">
          <cell r="A140" t="str">
            <v>kerosen</v>
          </cell>
          <cell r="B140" t="str">
            <v>Kerosene</v>
          </cell>
          <cell r="C140" t="str">
            <v>Kérosène</v>
          </cell>
          <cell r="D140" t="str">
            <v>Kerosen</v>
          </cell>
        </row>
        <row r="141">
          <cell r="A141" t="str">
            <v>el_loco</v>
          </cell>
          <cell r="B141" t="str">
            <v>Electric locomotive</v>
          </cell>
          <cell r="C141" t="str">
            <v>Locomotive électrique</v>
          </cell>
          <cell r="D141" t="str">
            <v>Elektrolok</v>
          </cell>
        </row>
        <row r="142">
          <cell r="A142" t="str">
            <v>el_sbb_diesel</v>
          </cell>
          <cell r="B142" t="str">
            <v>Electricity mix SBB, little Diesel</v>
          </cell>
          <cell r="C142" t="str">
            <v>Mix électrique CFF, peu de diesel</v>
          </cell>
          <cell r="D142" t="str">
            <v>Strommix SBB, wenig Diesel</v>
          </cell>
        </row>
        <row r="143">
          <cell r="A143" t="str">
            <v>el_it</v>
          </cell>
          <cell r="B143" t="str">
            <v>Electricity mix IT</v>
          </cell>
          <cell r="C143" t="str">
            <v>Mix électrique IT</v>
          </cell>
          <cell r="D143" t="str">
            <v>Strommix IT</v>
          </cell>
        </row>
        <row r="144">
          <cell r="A144" t="str">
            <v>el_fr</v>
          </cell>
          <cell r="B144" t="str">
            <v>Electricity mix FR</v>
          </cell>
          <cell r="C144" t="str">
            <v>Mix électrique FR</v>
          </cell>
          <cell r="D144" t="str">
            <v>Strommix FR</v>
          </cell>
        </row>
        <row r="145">
          <cell r="A145" t="str">
            <v>el_de</v>
          </cell>
          <cell r="B145" t="str">
            <v>Electricity mix DE</v>
          </cell>
          <cell r="C145" t="str">
            <v>Mix électrique DE</v>
          </cell>
          <cell r="D145" t="str">
            <v>Strommix DE</v>
          </cell>
        </row>
        <row r="146">
          <cell r="A146" t="str">
            <v>el_at</v>
          </cell>
          <cell r="B146" t="str">
            <v>Electricity mix AT</v>
          </cell>
          <cell r="C146" t="str">
            <v>Mix électrique AT</v>
          </cell>
          <cell r="D146" t="str">
            <v>Strommix AT</v>
          </cell>
        </row>
        <row r="147">
          <cell r="A147" t="str">
            <v>el_eu_diesel</v>
          </cell>
          <cell r="B147" t="str">
            <v>Electricity mix ENTSO-E &amp; Diesel</v>
          </cell>
          <cell r="C147" t="str">
            <v>Mix électrique ENTSO-E &amp; diesel</v>
          </cell>
          <cell r="D147" t="str">
            <v>Strommix ENTSO-E &amp; Diesel</v>
          </cell>
        </row>
        <row r="148">
          <cell r="A148" t="str">
            <v>el_eu</v>
          </cell>
          <cell r="B148" t="str">
            <v xml:space="preserve">Electricity mix ENTSO-E </v>
          </cell>
          <cell r="C148" t="str">
            <v xml:space="preserve">Mix électrique ENTSO-E </v>
          </cell>
          <cell r="D148" t="str">
            <v xml:space="preserve">Strommix ENTSO-E </v>
          </cell>
        </row>
        <row r="149">
          <cell r="A149" t="str">
            <v>conventional</v>
          </cell>
          <cell r="B149" t="str">
            <v>Conventional, urban</v>
          </cell>
          <cell r="C149" t="str">
            <v>Conventionnel, urbain</v>
          </cell>
          <cell r="D149" t="str">
            <v>Konventionell, innerorts</v>
          </cell>
        </row>
        <row r="150">
          <cell r="A150" t="str">
            <v>cargo_bike</v>
          </cell>
          <cell r="B150" t="str">
            <v>Cargo bike</v>
          </cell>
          <cell r="C150" t="str">
            <v>Vélo cargo</v>
          </cell>
          <cell r="D150" t="str">
            <v>Lastenfahrrad</v>
          </cell>
        </row>
        <row r="151">
          <cell r="A151" t="str">
            <v>midibus</v>
          </cell>
          <cell r="B151" t="str">
            <v>Midibus</v>
          </cell>
          <cell r="C151" t="str">
            <v>Midibus</v>
          </cell>
          <cell r="D151" t="str">
            <v>Kleinbusse</v>
          </cell>
        </row>
        <row r="152">
          <cell r="A152" t="str">
            <v>single_deck</v>
          </cell>
          <cell r="B152" t="str">
            <v>Single deck</v>
          </cell>
          <cell r="C152" t="str">
            <v>À un seul étage</v>
          </cell>
          <cell r="D152" t="str">
            <v>Eindecker</v>
          </cell>
        </row>
        <row r="153">
          <cell r="A153" t="str">
            <v>double_deck</v>
          </cell>
          <cell r="B153" t="str">
            <v>Double deck</v>
          </cell>
          <cell r="C153" t="str">
            <v>Double étage</v>
          </cell>
          <cell r="D153" t="str">
            <v>Doppeldecker</v>
          </cell>
        </row>
        <row r="154">
          <cell r="A154" t="str">
            <v>articulated</v>
          </cell>
          <cell r="B154" t="str">
            <v>Articulated</v>
          </cell>
          <cell r="C154" t="str">
            <v>Articulé</v>
          </cell>
          <cell r="D154" t="str">
            <v>Gelenkbusse</v>
          </cell>
        </row>
        <row r="155">
          <cell r="A155" t="str">
            <v>compact</v>
          </cell>
          <cell r="B155" t="str">
            <v>Compact</v>
          </cell>
          <cell r="C155" t="str">
            <v>Citadine</v>
          </cell>
          <cell r="D155" t="str">
            <v>Kompakt</v>
          </cell>
        </row>
        <row r="156">
          <cell r="A156" t="str">
            <v>medium</v>
          </cell>
          <cell r="B156" t="str">
            <v>Medium</v>
          </cell>
          <cell r="C156" t="str">
            <v>Berline</v>
          </cell>
          <cell r="D156" t="str">
            <v>Mittel</v>
          </cell>
        </row>
        <row r="157">
          <cell r="A157" t="str">
            <v>large</v>
          </cell>
          <cell r="B157" t="str">
            <v>Large</v>
          </cell>
          <cell r="C157" t="str">
            <v>Grande</v>
          </cell>
          <cell r="D157" t="str">
            <v>Gross</v>
          </cell>
        </row>
        <row r="158">
          <cell r="A158" t="str">
            <v>large_suv</v>
          </cell>
          <cell r="B158" t="str">
            <v>Large SUV</v>
          </cell>
          <cell r="C158" t="str">
            <v>Grand SUV</v>
          </cell>
          <cell r="D158" t="str">
            <v>Grosser SUV</v>
          </cell>
        </row>
        <row r="159">
          <cell r="A159" t="str">
            <v>micro</v>
          </cell>
          <cell r="B159" t="str">
            <v>Micro</v>
          </cell>
          <cell r="C159" t="str">
            <v>Micro</v>
          </cell>
          <cell r="D159" t="str">
            <v>Kleinstwagen</v>
          </cell>
        </row>
        <row r="160">
          <cell r="A160" t="str">
            <v>regional</v>
          </cell>
          <cell r="B160" t="str">
            <v>Regional traffic, incl. S-Bahn</v>
          </cell>
          <cell r="C160" t="str">
            <v>Trafic régional, y compris S-Bahn</v>
          </cell>
          <cell r="D160" t="str">
            <v>Regionalverkehr, inkl. S-Bahn</v>
          </cell>
        </row>
        <row r="161">
          <cell r="A161" t="str">
            <v>regional_sban</v>
          </cell>
          <cell r="B161" t="str">
            <v>Regional transport, S-Bahn only</v>
          </cell>
          <cell r="C161" t="str">
            <v>Trafic régional, S-Bahn uniquement</v>
          </cell>
          <cell r="D161" t="str">
            <v>Regionalverkehr, nur S-Bahn</v>
          </cell>
        </row>
        <row r="162">
          <cell r="A162" t="str">
            <v>avg_regional_long</v>
          </cell>
          <cell r="B162" t="str">
            <v>Average regional &amp; long-distance traffic</v>
          </cell>
          <cell r="C162" t="str">
            <v>Moyenne trafic régional &amp; longue distance</v>
          </cell>
          <cell r="D162" t="str">
            <v>Durchschnitt Regional-&amp; Fernverkehr</v>
          </cell>
        </row>
        <row r="163">
          <cell r="A163" t="str">
            <v>el_mix_ch</v>
          </cell>
          <cell r="B163" t="str">
            <v>electric operation with consumer mix CH</v>
          </cell>
          <cell r="C163" t="str">
            <v>Exploitation électrique avec mix de consommateurs CH</v>
          </cell>
          <cell r="D163" t="str">
            <v>elektrischer Betrieb mit Verbrauchermix CH</v>
          </cell>
        </row>
        <row r="164">
          <cell r="A164" t="str">
            <v>per_hour</v>
          </cell>
          <cell r="B164" t="str">
            <v>per hour</v>
          </cell>
          <cell r="C164" t="str">
            <v>par heure de vol</v>
          </cell>
          <cell r="D164" t="str">
            <v>pro Flugstunde</v>
          </cell>
        </row>
        <row r="165">
          <cell r="A165" t="str">
            <v>green_el_mix_1h</v>
          </cell>
          <cell r="B165" t="str">
            <v>Green electricity mix CH, during 1h, per participant</v>
          </cell>
          <cell r="C165" t="str">
            <v>Mix électrique suisse "vert", pendant 1h, par participant</v>
          </cell>
          <cell r="D165" t="str">
            <v>Ökostrommix CH, während 1h, pro Teilnehmer</v>
          </cell>
        </row>
        <row r="166">
          <cell r="A166" t="str">
            <v>green_el_mix_1day</v>
          </cell>
          <cell r="B166" t="str">
            <v>Green electricity mix CH, 1 day à 8h</v>
          </cell>
          <cell r="C166" t="str">
            <v>Mix électrique suisse "vert", 1 jour à 8h</v>
          </cell>
          <cell r="D166" t="str">
            <v>Ökostrommix CH, 1 Tag à 8h</v>
          </cell>
        </row>
        <row r="167">
          <cell r="A167" t="str">
            <v>high_speed_train_ice</v>
          </cell>
          <cell r="B167" t="str">
            <v>High-speed train (ICE)</v>
          </cell>
          <cell r="C167" t="str">
            <v>Train à grande vitesse (ICE)</v>
          </cell>
          <cell r="D167" t="str">
            <v>Hochgeschwindigkeitszug (ICE)</v>
          </cell>
        </row>
        <row r="168">
          <cell r="A168" t="str">
            <v>high_speed_train_tgv</v>
          </cell>
          <cell r="B168" t="str">
            <v>High-speed train (TGV)</v>
          </cell>
          <cell r="C168" t="str">
            <v>Train à grande vitesse (TGV)</v>
          </cell>
          <cell r="D168" t="str">
            <v>Hochgeschwindigkeitszug (TGV)</v>
          </cell>
        </row>
        <row r="169">
          <cell r="A169" t="str">
            <v>high_speed_train_freccia</v>
          </cell>
          <cell r="B169" t="str">
            <v>High speed train (Frecciarossa)</v>
          </cell>
          <cell r="C169" t="str">
            <v>Train à grande vitesse (Frecciarossa)</v>
          </cell>
          <cell r="D169" t="str">
            <v>Hochgeschwindigkeitszug (Frecciarossa)</v>
          </cell>
        </row>
        <row r="170">
          <cell r="A170" t="str">
            <v>average</v>
          </cell>
          <cell r="B170" t="str">
            <v>Average</v>
          </cell>
          <cell r="C170" t="str">
            <v>Moyenne</v>
          </cell>
          <cell r="D170" t="str">
            <v>Durchschnitt</v>
          </cell>
        </row>
        <row r="171">
          <cell r="A171" t="str">
            <v>within_eu_average</v>
          </cell>
          <cell r="B171" t="str">
            <v>within Europe, average</v>
          </cell>
          <cell r="C171" t="str">
            <v>en Europe, moyenne</v>
          </cell>
          <cell r="D171" t="str">
            <v>innerhalb Europa, Durchschnitt</v>
          </cell>
        </row>
        <row r="172">
          <cell r="A172" t="str">
            <v>within_eu_eco</v>
          </cell>
          <cell r="B172" t="str">
            <v>within Europe, economy</v>
          </cell>
          <cell r="C172" t="str">
            <v>en Europe, economy</v>
          </cell>
          <cell r="D172" t="str">
            <v>innerhalb Europa, economy</v>
          </cell>
        </row>
        <row r="173">
          <cell r="A173" t="str">
            <v>within_eu_business</v>
          </cell>
          <cell r="B173" t="str">
            <v>within Europe, business</v>
          </cell>
          <cell r="C173" t="str">
            <v>au sein de l'Europe, business</v>
          </cell>
          <cell r="D173" t="str">
            <v>innerhalb Europa, business</v>
          </cell>
        </row>
        <row r="174">
          <cell r="A174" t="str">
            <v>inter_average</v>
          </cell>
          <cell r="B174" t="str">
            <v>Intercontinental, average</v>
          </cell>
          <cell r="C174" t="str">
            <v>Intercontinental, moyenne</v>
          </cell>
          <cell r="D174" t="str">
            <v>Interkontinental, Durchschnitt</v>
          </cell>
        </row>
        <row r="175">
          <cell r="A175" t="str">
            <v>inter_eco</v>
          </cell>
          <cell r="B175" t="str">
            <v>intercontinental, economy</v>
          </cell>
          <cell r="C175" t="str">
            <v>Intercontinental, economy</v>
          </cell>
          <cell r="D175" t="str">
            <v>Interkontinental, economy</v>
          </cell>
        </row>
        <row r="176">
          <cell r="A176" t="str">
            <v>inter_business</v>
          </cell>
          <cell r="B176" t="str">
            <v>intercontinental, business</v>
          </cell>
          <cell r="C176" t="str">
            <v>Intercontinental, business</v>
          </cell>
          <cell r="D176" t="str">
            <v>Interkontinental, business</v>
          </cell>
        </row>
        <row r="177">
          <cell r="A177" t="str">
            <v>inter_first</v>
          </cell>
          <cell r="B177" t="str">
            <v>Intercontinental, first</v>
          </cell>
          <cell r="C177" t="str">
            <v>Intercontinental, first</v>
          </cell>
          <cell r="D177" t="str">
            <v>Interkontinental, first</v>
          </cell>
        </row>
        <row r="178">
          <cell r="A178" t="str">
            <v>fleet_average_75</v>
          </cell>
          <cell r="B178" t="str">
            <v>fleet average, rigid truck, 7.5t</v>
          </cell>
          <cell r="C178" t="str">
            <v>Moyenne de la flotte, camion à châssis rigide, 7.5t</v>
          </cell>
          <cell r="D178" t="str">
            <v>Flottendurchschnitt, starrer Lkw, 7,5 t</v>
          </cell>
        </row>
        <row r="179">
          <cell r="A179" t="str">
            <v>fleet_average_18</v>
          </cell>
          <cell r="B179" t="str">
            <v>fleet average, rigid truck, 18t</v>
          </cell>
          <cell r="C179" t="str">
            <v>Moyenne du parc, camion à châssis rigide, 18t</v>
          </cell>
          <cell r="D179" t="str">
            <v>Flottendurchschnitt, starrer Lkw, 18 t</v>
          </cell>
        </row>
        <row r="180">
          <cell r="A180" t="str">
            <v>fleet_average_26</v>
          </cell>
          <cell r="B180" t="str">
            <v>fleet average, rigid truck, 26t</v>
          </cell>
          <cell r="C180" t="str">
            <v>Moyenne de la flotte, camion à châssis rigide, 26t</v>
          </cell>
          <cell r="D180" t="str">
            <v>Flottendurchschnitt, starrer Lkw, 26t</v>
          </cell>
        </row>
        <row r="181">
          <cell r="A181" t="str">
            <v>fleet_average_32</v>
          </cell>
          <cell r="B181" t="str">
            <v>fleet average, articulated truck, 32t</v>
          </cell>
          <cell r="C181" t="str">
            <v>Moyenne de la flotte, camion articulé, 32t</v>
          </cell>
          <cell r="D181" t="str">
            <v>Flottendurchschnitt, knickgelenkter Lkw, 32t</v>
          </cell>
        </row>
        <row r="182">
          <cell r="A182" t="str">
            <v>fleet_average_40</v>
          </cell>
          <cell r="B182" t="str">
            <v>fleet average, articulated truck, 40t</v>
          </cell>
          <cell r="C182" t="str">
            <v>Moyenne de la flotte, camion articulé, 40t</v>
          </cell>
          <cell r="D182" t="str">
            <v>Flottendurchschnitt, knickgelenkter Lkw, 40t</v>
          </cell>
        </row>
        <row r="183">
          <cell r="A183" t="str">
            <v>waste_truck_stop_go</v>
          </cell>
          <cell r="B183" t="str">
            <v>Municipal waste collection with stop-go operation, trucks 21t</v>
          </cell>
          <cell r="C183" t="str">
            <v>Collecte communale des déchets urbains avec service stop-go, camion 21t</v>
          </cell>
          <cell r="D183" t="str">
            <v>Kommunalsammlung Siedlungsabfälle mit Stopp-Go-Betrieb, Lastwagen 21t</v>
          </cell>
        </row>
        <row r="184">
          <cell r="A184" t="str">
            <v>mainly_el</v>
          </cell>
          <cell r="B184" t="str">
            <v>Mainly electric locomotive, shunting with diesel locomotive (93% with particulate filter)</v>
          </cell>
          <cell r="C184" t="str">
            <v>surtout locomotive électrique, manœuvres avec locomotive diesel (93% avec filtre à particules)</v>
          </cell>
          <cell r="D184" t="str">
            <v>v.a. Elektrolok, Rangierfahrten mit Diesellok (93% mit Partikelfilter)</v>
          </cell>
        </row>
        <row r="185">
          <cell r="A185" t="str">
            <v>only_el</v>
          </cell>
          <cell r="B185" t="str">
            <v>Only electric locomotive, without shunting</v>
          </cell>
          <cell r="C185" t="str">
            <v>locomotive électrique uniquement, sans trajets de manœuvre</v>
          </cell>
          <cell r="D185" t="str">
            <v>nur Elektrolok, ohne Rangierfahrten</v>
          </cell>
        </row>
        <row r="186">
          <cell r="A186" t="str">
            <v>diesel_loco</v>
          </cell>
          <cell r="B186" t="str">
            <v>Diesel locomotive with particle filter</v>
          </cell>
          <cell r="C186" t="str">
            <v>Locomotive diesel avec filtre à particules</v>
          </cell>
          <cell r="D186" t="str">
            <v>Diesellok mit Partikelfilter</v>
          </cell>
        </row>
        <row r="187">
          <cell r="A187" t="str">
            <v>diesel_loco_wo_filter</v>
          </cell>
          <cell r="B187" t="str">
            <v>Diesel loco without particle filter</v>
          </cell>
          <cell r="C187" t="str">
            <v>Locomotive diesel sans filtre à particules</v>
          </cell>
          <cell r="D187" t="str">
            <v>Diesellok ohne Partikelfilter</v>
          </cell>
        </row>
        <row r="188">
          <cell r="A188" t="str">
            <v>diesel_el_loco</v>
          </cell>
          <cell r="B188" t="str">
            <v>Electric &amp; diesel locomotive, incl. shunting runs</v>
          </cell>
          <cell r="C188" t="str">
            <v>locomotive électrique &amp; diesel, y compris trajets de manœuvre</v>
          </cell>
          <cell r="D188" t="str">
            <v>Elektro- &amp; Diesellok, inkl. Rangierfahrten</v>
          </cell>
        </row>
        <row r="189">
          <cell r="A189" t="str">
            <v>wo_filter</v>
          </cell>
          <cell r="B189" t="str">
            <v>without particle filter</v>
          </cell>
          <cell r="C189" t="str">
            <v>sans filtre à particules</v>
          </cell>
          <cell r="D189" t="str">
            <v>ohne Partikelfilter</v>
          </cell>
        </row>
        <row r="190">
          <cell r="A190" t="str">
            <v>w_filter</v>
          </cell>
          <cell r="B190" t="str">
            <v>with particle filter</v>
          </cell>
          <cell r="C190" t="str">
            <v>avec filtre à particules</v>
          </cell>
          <cell r="D190" t="str">
            <v>mit Partikelfilter</v>
          </cell>
        </row>
        <row r="191">
          <cell r="A191" t="str">
            <v>el_mix_physical</v>
          </cell>
          <cell r="B191" t="str">
            <v>Consumer mix (physical)</v>
          </cell>
          <cell r="C191" t="str">
            <v>Mix consommateur (physique)</v>
          </cell>
          <cell r="D191" t="str">
            <v>Verbrauchermix (physisch)</v>
          </cell>
        </row>
        <row r="192">
          <cell r="A192" t="str">
            <v>el_mix_cert</v>
          </cell>
          <cell r="B192" t="str">
            <v>Consumer mix (with GO)</v>
          </cell>
          <cell r="C192" t="str">
            <v>Mix consommateur (avec GO)</v>
          </cell>
          <cell r="D192" t="str">
            <v>Verbrauchermix (mit HKN)</v>
          </cell>
        </row>
        <row r="193">
          <cell r="A193" t="str">
            <v>el_mix_renewable</v>
          </cell>
          <cell r="B193" t="str">
            <v>Renewables-based mix</v>
          </cell>
          <cell r="C193" t="str">
            <v>Mix "énergies renouvelables"</v>
          </cell>
          <cell r="D193" t="str">
            <v>Ökostrommix</v>
          </cell>
        </row>
        <row r="194">
          <cell r="A194" t="str">
            <v>el_user_mix</v>
          </cell>
          <cell r="B194" t="str">
            <v>Custom mix</v>
          </cell>
          <cell r="C194" t="str">
            <v>Mix personnalisé</v>
          </cell>
          <cell r="D194" t="str">
            <v>Kundenspezifischer Mix</v>
          </cell>
        </row>
        <row r="195">
          <cell r="A195" t="str">
            <v>yes</v>
          </cell>
          <cell r="B195" t="str">
            <v>Yes</v>
          </cell>
          <cell r="C195" t="str">
            <v>Oui</v>
          </cell>
          <cell r="D195" t="str">
            <v>Ja</v>
          </cell>
        </row>
        <row r="196">
          <cell r="A196" t="str">
            <v>source_psi</v>
          </cell>
          <cell r="B196" t="str">
            <v>Sacchi and Bauer, 2021. Life cycle inventories for on-road vehicles, PSI. https://doi.org/10.5281/zenodo.5156043</v>
          </cell>
          <cell r="C196" t="str">
            <v>Sacchi and Bauer, 2021. Life cycle inventories for on-road vehicles, PSI. https://doi.org/10.5281/zenodo.5156043</v>
          </cell>
          <cell r="D196" t="str">
            <v>Sacchi and Bauer, 2021. Life cycle inventories for on-road vehicles, PSI. https://doi.org/10.5281/zenodo.5156043</v>
          </cell>
        </row>
        <row r="197">
          <cell r="A197" t="str">
            <v>contact</v>
          </cell>
          <cell r="B197" t="str">
            <v>Contact/Questions</v>
          </cell>
          <cell r="C197" t="str">
            <v>Contact/Questions</v>
          </cell>
          <cell r="D197" t="str">
            <v>Kontakt/Fragen</v>
          </cell>
        </row>
        <row r="198">
          <cell r="A198" t="str">
            <v>FU_person</v>
          </cell>
          <cell r="B198" t="str">
            <v>Functional unit for passenger transport</v>
          </cell>
          <cell r="C198" t="str">
            <v>Unité fonctionnelle pour le transport de personnes</v>
          </cell>
          <cell r="D198" t="str">
            <v>funktionelle Einheit für die Personenbeförderung</v>
          </cell>
        </row>
        <row r="199">
          <cell r="A199" t="str">
            <v>FU_goods</v>
          </cell>
          <cell r="B199" t="str">
            <v>Functional unit for goods transport</v>
          </cell>
          <cell r="C199" t="str">
            <v>Unité fonctionnelle pour le transport de marchandises</v>
          </cell>
          <cell r="D199" t="str">
            <v>funktionelle Einheit für den Güterverkehr</v>
          </cell>
        </row>
        <row r="200">
          <cell r="A200" t="str">
            <v>select_lang</v>
          </cell>
          <cell r="B200" t="str">
            <v>Select a language</v>
          </cell>
          <cell r="C200" t="str">
            <v>Sélectionnez une langue</v>
          </cell>
          <cell r="D200" t="str">
            <v>eine Sprache auswählen</v>
          </cell>
        </row>
        <row r="201">
          <cell r="A201" t="str">
            <v>expl_params_ext</v>
          </cell>
          <cell r="B201" t="str">
            <v>To access input parameters, click on the "+" sign above column X.</v>
          </cell>
          <cell r="C201" t="str">
            <v>Afin d'accéder aux paramètres d'entrée, cliquez sur le signe "+" au-dessus de la colonne X.</v>
          </cell>
          <cell r="D201" t="str">
            <v>Um auf die Eingabeparameter zuzugreifen, klicken Sie auf das "+"-Zeichen über der Spalte X.</v>
          </cell>
        </row>
        <row r="202">
          <cell r="A202" t="str">
            <v>vehicles</v>
          </cell>
          <cell r="B202" t="str">
            <v>Vehicle age and functional unit</v>
          </cell>
          <cell r="C202" t="str">
            <v>Age du véhicule et unité fonctionnelle</v>
          </cell>
          <cell r="D202" t="str">
            <v>Alter des Fahrzeugs und funktionelle Einheit</v>
          </cell>
        </row>
        <row r="203">
          <cell r="A203" t="str">
            <v>results</v>
          </cell>
          <cell r="B203" t="str">
            <v>Results</v>
          </cell>
          <cell r="C203" t="str">
            <v>Résultats</v>
          </cell>
          <cell r="D203" t="str">
            <v>Ergebnisse</v>
          </cell>
        </row>
        <row r="204">
          <cell r="A204" t="str">
            <v>parameters</v>
          </cell>
          <cell r="B204" t="str">
            <v>Parameters</v>
          </cell>
          <cell r="C204" t="str">
            <v>Paramètres</v>
          </cell>
          <cell r="D204" t="str">
            <v>Parameter</v>
          </cell>
        </row>
        <row r="205">
          <cell r="A205" t="str">
            <v>sources</v>
          </cell>
          <cell r="B205" t="str">
            <v>Sources</v>
          </cell>
          <cell r="C205" t="str">
            <v>Documentation</v>
          </cell>
          <cell r="D205" t="str">
            <v>Quellen</v>
          </cell>
        </row>
        <row r="206">
          <cell r="A206" t="str">
            <v>transport_cat</v>
          </cell>
          <cell r="B206" t="str">
            <v>Transport category</v>
          </cell>
          <cell r="C206" t="str">
            <v>Catégorie de transport</v>
          </cell>
          <cell r="D206" t="str">
            <v>Verkehrsart</v>
          </cell>
        </row>
        <row r="207">
          <cell r="A207" t="str">
            <v>transport_subcat</v>
          </cell>
          <cell r="B207" t="str">
            <v>Transport sub-category</v>
          </cell>
          <cell r="C207" t="str">
            <v>Sous-catégorie de transport</v>
          </cell>
          <cell r="D207" t="str">
            <v>Unterkategorie der Verkehrsart</v>
          </cell>
        </row>
        <row r="208">
          <cell r="A208" t="str">
            <v>intro_header</v>
          </cell>
          <cell r="B208" t="str">
            <v>1. The content and utility of this tool</v>
          </cell>
          <cell r="C208" t="str">
            <v>1. Le contenu et l'utilité de cet instrument</v>
          </cell>
          <cell r="D208" t="str">
            <v>1. Der Inhalt und Nutzen dieses Instrumentes</v>
          </cell>
        </row>
        <row r="209">
          <cell r="A209" t="str">
            <v>intro</v>
          </cell>
          <cell r="B209" t="str">
            <v>This spreadsheet provides life cycle emission factors for passenger and freight transport vehicles for Switzerland. User can adjust a few important parameters, such as the vehicle lifetime, energy consumption, etc. and compare different means of transport with regard to a given environmental indicator. The list of vehicles and emission factors are found under the second tab, called "mobitool-Faktoren-v3.0".</v>
          </cell>
          <cell r="C209" t="str">
            <v>Cette feuille de calcul fournit les facteurs d'émissions du cycle de vie des véhicules de transport de passagers et de marchandises pour la Suisse. Il donne à l'utilisateur la possibilité d'ajuster quelques paramètres importants, tels que la durée de vie du véhicule, la consommation d'énergie, etc. et de comparer différents moyens de transport par rapport à un indicateur environnemental, de pollution atmosphérique ou d'utilisation de ressource donné. La liste des véhicules et des facteurs d'émissions se trouve sous le deuxième onglet, intitulé "mobitool-Faktoren-v3.0".</v>
          </cell>
          <cell r="D209" t="str">
            <v>Mit Hilfe dieses Excel-Dokumentes können Sie die Umweltbelastung, den Energieverbrauch sowie die Emissionen von verschiedensten Verkehrsmitteln für den Personen- und den Gütertransport vergleichen. Dabei werden der Verbrauch natürlicher Ressourcen und die Emissionen über den gesamten Lebenszyklus der verschiedenen Verkehrs- und Transportmittel sowie der Verkehrsinfrastruktur berücksichtigt. Die Liste der Fahrzeuge und der Emissionsfaktoren befindet sich auf der zweiten Registerkarte, die "mobitool-Faktoren-v3.0" heisst. Dort können Sie einige wichtige Parameter wie bspw. die Lebensdauer des Fahrzeugs, den Energieverbrauch, den Strommix usw. selber anpassen und verschiedene Verkehrsmittel im Hinblick auf einen bestimmten Umweltindikator vergleichen. Untenstehend finden Sie eine detaillierte Anleitung.</v>
          </cell>
        </row>
        <row r="210">
          <cell r="A210" t="str">
            <v>select_preferred_lang</v>
          </cell>
          <cell r="B210" t="str">
            <v>Select your preferred language.</v>
          </cell>
          <cell r="C210" t="str">
            <v>Sélectionnez la langue désirée.</v>
          </cell>
          <cell r="D210" t="str">
            <v>Wählen Sie die gewünschte Sprache aus.</v>
          </cell>
        </row>
        <row r="211">
          <cell r="A211" t="str">
            <v>intro2</v>
          </cell>
          <cell r="B211" t="str">
            <v>Data for some vehicles were taken from Mobitool v2. For many vehicles, data have been updated and/or added for this new version of Mobitool v3.0. Information about the modeling of the new vehicles (two-wheelers, cars, buses and trucks) can be found in the following report:</v>
          </cell>
          <cell r="C211" t="str">
            <v>Les données pour certains véhicules ont été reprises de Mobitool v2, pour de nombreux véhicules, les données ont été mises à jour et/ou ajoutées pour cette nouvelle version de Mobitool v3.0. Vous trouverez des informations sur la modélisation des nouveaux véhicules (deux-roues, voitures, bus et camions) dans le rapport suivant.</v>
          </cell>
          <cell r="D211" t="str">
            <v>Die Daten für einige Fahrzeuge wurden aus Mobitool v2 übernommen, für viele Fahrzeuge sind die Daten für diese neue Version von Mobitool v3.0 aktualisiert und/oder hinzugefügt worden. Informationen zur Modellierung der neuen Fahrzeuge (Zweiräder, Pkw, Busse und Lkw) können dem folgenden Bericht entnommen werden.</v>
          </cell>
        </row>
        <row r="212">
          <cell r="A212" t="str">
            <v>parameters_header</v>
          </cell>
          <cell r="B212" t="str">
            <v>2. Input parameters</v>
          </cell>
          <cell r="C212" t="str">
            <v>2. Paramètres de saisie</v>
          </cell>
          <cell r="D212" t="str">
            <v>2. Eingabeparameter</v>
          </cell>
        </row>
        <row r="213">
          <cell r="A213" t="str">
            <v>parameter_types</v>
          </cell>
          <cell r="B213" t="str">
            <v>Parameter types</v>
          </cell>
          <cell r="C213" t="str">
            <v>Types de paramètre</v>
          </cell>
          <cell r="D213" t="str">
            <v>Parametertypen</v>
          </cell>
        </row>
        <row r="214">
          <cell r="A214" t="str">
            <v>parameter_types_expl</v>
          </cell>
          <cell r="B214" t="str">
            <v>Under the "mobitool-Faktoren-v3.0" tab, the user finds two types of parameters:</v>
          </cell>
          <cell r="C214" t="str">
            <v>Sous l'onglet "mobitool-Faktoren-v3.0", l'utilisateur trouve deux types de paramètres :</v>
          </cell>
          <cell r="D214" t="str">
            <v>Unter dem Reiter "mobitool-Faktoren-v3.0" findet der Nutzer zwei Arten von Parametern:</v>
          </cell>
        </row>
        <row r="215">
          <cell r="A215" t="str">
            <v>parameter_type_1</v>
          </cell>
          <cell r="B215" t="str">
            <v>* fixed parameters: in black, these input parameters cannot be changed.</v>
          </cell>
          <cell r="C215" t="str">
            <v>* Paramètres fixes : en noir, ces paramètres d'entrée ne peuvent pas être modifiés.</v>
          </cell>
          <cell r="D215" t="str">
            <v>* Feste Parameter: In schwarzer Schrift. Diese Eingabeparameter können nicht geändert werden.</v>
          </cell>
        </row>
        <row r="216">
          <cell r="A216" t="str">
            <v>parameter_type_2</v>
          </cell>
          <cell r="B216" t="str">
            <v>* choice-based parameters: in orange, they can be set from a dropdown list.</v>
          </cell>
          <cell r="C216" t="str">
            <v>* Paramètres à choix : en orange, ils peuvent être définis à partir d'une liste déroulante.</v>
          </cell>
          <cell r="D216" t="str">
            <v>* Auswahlbasierte Parameter: orangefarben, sie können aus einer Dropdown-Liste ausgewählt werden.</v>
          </cell>
        </row>
        <row r="217">
          <cell r="A217" t="str">
            <v>parameter_type_3</v>
          </cell>
          <cell r="B217" t="str">
            <v>* value-based parameters: in red, they are set with a numerical value within a range.</v>
          </cell>
          <cell r="C217" t="str">
            <v>* Paramètres basés sur une valeur : en rouge, ils sont définis par une valeur numérique comprise dans un intervalle.</v>
          </cell>
          <cell r="D217" t="str">
            <v>* wertbasierte Parameter: in rot werden sie mit einem numerischen Wert innerhalb eines Bereichs eingestellt.</v>
          </cell>
        </row>
        <row r="218">
          <cell r="A218" t="str">
            <v>electricity_mix_expl</v>
          </cell>
          <cell r="B218" t="str">
            <v>The user finds in the table below the electricity mixes to use for battery electric and fuel cell electric vehicles, as well as their score for a given indicator which can be changed with the dropdown list below. The user can also specify here an electricity mix by filling percentage values for each technology below. The sum must equal 100%.</v>
          </cell>
          <cell r="C218" t="str">
            <v>L'utilisateur trouve dans le tableau ci-dessous les mix électriques à utiliser pour les véhicules électriques à batterie et à pile à combustible, ainsi que leur score pour un indicateur donné qui peut être modifié à l'aide de la liste déroulante ci-dessous. L'utilisateur peut également spécifier ici un mix électrique en remplissant les valeurs de pourcentage pour chaque technologie ci-dessous. La somme doit être égale à 100 %.</v>
          </cell>
          <cell r="D218" t="str">
            <v>In der nachstehenden Tabelle findet der Nutzer die Strommixe, die für batteriebetriebene Elektrofahrzeuge und Brennstoffzellen-Elektrofahrzeuge, zu verwenden sind, sowie deren Umweltwirkung für einen bestimmten Indikator. Der Indikator kann über die Dropdown-Liste in Zeile 66 geändert werden Der Benutzer kann hier auch einen Strommix angeben, indem er für jede Technologie unten Prozentwerte einträgt. Die Summe muss 100% ergeben.</v>
          </cell>
        </row>
        <row r="219">
          <cell r="A219" t="str">
            <v>custom_mix_expl</v>
          </cell>
          <cell r="B219" t="str">
            <v>Create an electricity mix here, which you can use in the tab "mobitool-Faktoren-v3.0". The sum must equal 100%.</v>
          </cell>
          <cell r="C219" t="str">
            <v>Créez ici un mix d'électricité, que vous pourrez utiliser dans l'onglet "mobitool-Faktoren-v3.0". La somme doit être égale à 100 %.</v>
          </cell>
          <cell r="D219" t="str">
            <v>Erstellen Sie hier einen Strommix, den Sie im Reiter "mobitool-Faktoren-v3.0" verwenden können. Die Summe muss 100% betragen.</v>
          </cell>
        </row>
        <row r="220">
          <cell r="A220" t="str">
            <v>fuel_blends</v>
          </cell>
          <cell r="B220" t="str">
            <v>Fuel blends</v>
          </cell>
          <cell r="C220" t="str">
            <v>Mélanges de carburants</v>
          </cell>
          <cell r="D220" t="str">
            <v>Kraftstoffmischungen</v>
          </cell>
        </row>
        <row r="221">
          <cell r="A221" t="str">
            <v>fuel_blends_expl</v>
          </cell>
          <cell r="B221" t="str">
            <v>Different fuel blends can be selected for vehicles with an internal combustion engine and fuel cell electric vehicles. Find below their composition, in percentage of energy content. These values cannot be changed directly, but a fuel blend can be selected for a given vehicle.</v>
          </cell>
          <cell r="C221" t="str">
            <v>Différents mélanges de carburants peuvent être choisis pour les véhicules à moteur à combustion interne et les véhicules électriques à pile à combustible. Vous trouverez ci-dessous leur composition, en pourcentage du contenu énergétique. Ces valeurs ne peuvent pas être modifiées directement, mais un mélange de carburant peut être sélectionné pour un véhicule donné.</v>
          </cell>
          <cell r="D221" t="str">
            <v>Für Fahrzeuge mit Verbrennungsmotor und Brennstoffzellen-Elektrofahrzeuge können verschiedene Kraftstoffmischungen gewählt werden. Nachstehend finden Sie deren Zusammensetzung in Prozent des Energiegehalts. Diese Werte können nicht direkt geändert werden, aber es kann eine Kraftstoffmischung für ein bestimmtes Fahrzeug ausgewählt werden.</v>
          </cell>
        </row>
        <row r="222">
          <cell r="A222" t="str">
            <v>gasoline_vehicles</v>
          </cell>
          <cell r="B222" t="str">
            <v>Gasoline vehicles</v>
          </cell>
          <cell r="C222" t="str">
            <v>Véhicules à essence</v>
          </cell>
          <cell r="D222" t="str">
            <v>Benzinbetriebene Fahrzeuge</v>
          </cell>
        </row>
        <row r="223">
          <cell r="A223" t="str">
            <v>diesel_vehicles</v>
          </cell>
          <cell r="B223" t="str">
            <v>Diesel vehicles</v>
          </cell>
          <cell r="C223" t="str">
            <v>Véhicules au diesel</v>
          </cell>
          <cell r="D223" t="str">
            <v>Dieselfahrzeuge</v>
          </cell>
        </row>
        <row r="224">
          <cell r="A224" t="str">
            <v>cng_vehicles</v>
          </cell>
          <cell r="B224" t="str">
            <v>Compressed gas vehicles</v>
          </cell>
          <cell r="C224" t="str">
            <v>Véhicules à gaz comprimé</v>
          </cell>
          <cell r="D224" t="str">
            <v>Fahrzeuge mit komprimiertem Gas</v>
          </cell>
        </row>
        <row r="225">
          <cell r="A225" t="str">
            <v>fcev_vehicles</v>
          </cell>
          <cell r="B225" t="str">
            <v>Fuel cell vehicles</v>
          </cell>
          <cell r="C225" t="str">
            <v>Véhicules à pile à combustible</v>
          </cell>
          <cell r="D225" t="str">
            <v>Brennstoffzellenfahrzeuge</v>
          </cell>
        </row>
        <row r="226">
          <cell r="A226" t="str">
            <v>gasoline_2stroke</v>
          </cell>
          <cell r="B226" t="str">
            <v>gasoline, two-stroke</v>
          </cell>
          <cell r="C226" t="str">
            <v>essence, deux temps</v>
          </cell>
          <cell r="D226" t="str">
            <v>Benzin, zweitakt</v>
          </cell>
        </row>
        <row r="227">
          <cell r="A227" t="str">
            <v>gasoline</v>
          </cell>
          <cell r="B227" t="str">
            <v>gasoline</v>
          </cell>
          <cell r="C227" t="str">
            <v>essence</v>
          </cell>
          <cell r="D227" t="str">
            <v>Benzin</v>
          </cell>
        </row>
        <row r="228">
          <cell r="A228" t="str">
            <v>bioethanol</v>
          </cell>
          <cell r="B228" t="str">
            <v>bioethanol</v>
          </cell>
          <cell r="C228" t="str">
            <v>bioéthanol</v>
          </cell>
          <cell r="D228" t="str">
            <v>Bioethanol</v>
          </cell>
        </row>
        <row r="229">
          <cell r="A229" t="str">
            <v>diesel</v>
          </cell>
          <cell r="B229" t="str">
            <v>diesel</v>
          </cell>
          <cell r="C229" t="str">
            <v>diesel</v>
          </cell>
          <cell r="D229" t="str">
            <v>Diesel</v>
          </cell>
        </row>
        <row r="230">
          <cell r="A230" t="str">
            <v>biodiesel</v>
          </cell>
          <cell r="B230" t="str">
            <v>biodiesel</v>
          </cell>
          <cell r="C230" t="str">
            <v>biodiesel</v>
          </cell>
          <cell r="D230" t="str">
            <v>Biodiesel</v>
          </cell>
        </row>
        <row r="231">
          <cell r="A231" t="str">
            <v>natural gas</v>
          </cell>
          <cell r="B231" t="str">
            <v>natural gas</v>
          </cell>
          <cell r="C231" t="str">
            <v>gaz naturel</v>
          </cell>
          <cell r="D231" t="str">
            <v>Naturgas</v>
          </cell>
        </row>
        <row r="232">
          <cell r="A232" t="str">
            <v>hydrogen_electrolysis</v>
          </cell>
          <cell r="B232" t="str">
            <v>hydrogen from electrolysis</v>
          </cell>
          <cell r="C232" t="str">
            <v>hydrogène issu de l'électrolyse</v>
          </cell>
          <cell r="D232" t="str">
            <v>Wasserstoff aus Elektrolyse</v>
          </cell>
        </row>
        <row r="233">
          <cell r="A233" t="str">
            <v>hydrogen_smr</v>
          </cell>
          <cell r="B233" t="str">
            <v>hydrogen from SMR of natural gas</v>
          </cell>
          <cell r="C233" t="str">
            <v>hydrogène issu du vapo-reformage de gaz naturel</v>
          </cell>
          <cell r="D233" t="str">
            <v>Wasserstoff aus SMR-Erdgas</v>
          </cell>
        </row>
        <row r="234">
          <cell r="A234" t="str">
            <v>2stroke</v>
          </cell>
          <cell r="B234" t="str">
            <v>2-stroke engine gasoline</v>
          </cell>
          <cell r="C234" t="str">
            <v>Moteur 2 temps à essence</v>
          </cell>
          <cell r="D234" t="str">
            <v>2-Takt-Motor Benzin</v>
          </cell>
        </row>
        <row r="235">
          <cell r="A235" t="str">
            <v>average_blend</v>
          </cell>
          <cell r="B235" t="str">
            <v>Average blend</v>
          </cell>
          <cell r="C235" t="str">
            <v>Mélange moyen</v>
          </cell>
          <cell r="D235" t="str">
            <v>Durchschnittliche Mischung</v>
          </cell>
        </row>
        <row r="236">
          <cell r="A236" t="str">
            <v>biomethane</v>
          </cell>
          <cell r="B236" t="str">
            <v>Biomethane</v>
          </cell>
          <cell r="C236" t="str">
            <v>Biométhane</v>
          </cell>
          <cell r="D236" t="str">
            <v>Biomethan</v>
          </cell>
        </row>
        <row r="237">
          <cell r="A237" t="str">
            <v>electrolysis</v>
          </cell>
          <cell r="B237" t="str">
            <v>Electrolysis</v>
          </cell>
          <cell r="C237" t="str">
            <v>Electrolyse</v>
          </cell>
          <cell r="D237" t="str">
            <v>Elektrolyse</v>
          </cell>
        </row>
        <row r="238">
          <cell r="A238" t="str">
            <v>smr</v>
          </cell>
          <cell r="B238" t="str">
            <v>SMR of natural gas</v>
          </cell>
          <cell r="C238" t="str">
            <v>Vapo-reformage de gaz naturel</v>
          </cell>
          <cell r="D238" t="str">
            <v>SMR von Erdgas</v>
          </cell>
        </row>
        <row r="239">
          <cell r="A239" t="str">
            <v>contact_us</v>
          </cell>
          <cell r="B239" t="str">
            <v>Questions? Contact us!</v>
          </cell>
          <cell r="C239" t="str">
            <v>Des questions? Contactez-nous.</v>
          </cell>
          <cell r="D239" t="str">
            <v>Haben Sie Fragen? Kontaktieren Sie uns!</v>
          </cell>
        </row>
        <row r="240">
          <cell r="A240" t="str">
            <v>use_header</v>
          </cell>
          <cell r="B240" t="str">
            <v>3. Use</v>
          </cell>
          <cell r="C240" t="str">
            <v>3. Utilisation</v>
          </cell>
          <cell r="D240" t="str">
            <v>3. Verwendung</v>
          </cell>
        </row>
        <row r="241">
          <cell r="A241" t="str">
            <v>results_expl</v>
          </cell>
          <cell r="B241" t="str">
            <v>Results are reported in green and cannot be modified directly. They are expressed in relation to the functional unit chosen: vehicle-kilometer, or passenger-kilometer for passenger transport vehicles, or ton-kilometer for goods transport vehicles.</v>
          </cell>
          <cell r="C241" t="str">
            <v>Les résultats sont présentés en vert et ne peuvent pas être modifiés directement. Ils sont exprimés par rapport à l'unité fonctionnelle choisie : véhicule-kilomètre, ou passager-kilomètre pour les véhicules de transport de personnes, ou tonne-kilomètre pour les véhicules de transport de marchandises.</v>
          </cell>
          <cell r="D241" t="str">
            <v>Die Ergebnisse sind in grüner Farbe angegeben und können nicht direkt geändert werden. Sie werden in Bezug auf die gewählte funktionelle Einheit ausgedrückt: Fahrzeugkilometer oder Personenkilometer für Fahrzeuge des Personenverkehrs oder Tonnenkilometer für Fahrzeuge des Güterverkehrs.</v>
          </cell>
        </row>
        <row r="242">
          <cell r="A242" t="str">
            <v>general_settings</v>
          </cell>
          <cell r="B242" t="str">
            <v>General settings of the "mobitool-Faktoren-v3.0" tab</v>
          </cell>
          <cell r="C242" t="str">
            <v>Configuration générale de l'onglet "mobitool-Faktoren-v3.0"</v>
          </cell>
          <cell r="D242" t="str">
            <v>Allgemeine Konfiguration des Tabs "mobitool-Faktoren-v3.0".</v>
          </cell>
        </row>
        <row r="243">
          <cell r="A243" t="str">
            <v>lang_display</v>
          </cell>
          <cell r="B243" t="str">
            <v>Selects the language to display.</v>
          </cell>
          <cell r="C243" t="str">
            <v>Sélectionne la langue à afficher.</v>
          </cell>
          <cell r="D243" t="str">
            <v>Wählt die Sprache aus, die angezeigt werden soll.</v>
          </cell>
        </row>
        <row r="244">
          <cell r="A244" t="str">
            <v>vehicle_filter</v>
          </cell>
          <cell r="B244" t="str">
            <v>For easier viewing, vehicles can be filtered by broad category, sub-category and vehicle type.</v>
          </cell>
          <cell r="C244" t="str">
            <v>Pour faciliter la consultation, les véhicules peuvent être filtrés par catégorie, sous-catégorie et type de véhicule.</v>
          </cell>
          <cell r="D244" t="str">
            <v>Um die Anzeige zu erleichtern, können die Fahrzeuge nach Hauptkategorie, Unterkategorie und Fahrzeugtyp gefiltert werden.</v>
          </cell>
        </row>
        <row r="245">
          <cell r="A245" t="str">
            <v>fu_passenger_select</v>
          </cell>
          <cell r="B245" t="str">
            <v>Selects the functional unit to use for the transport of passengers: the impacts can be normalized to a passenger transported over 1 kilometer, or by kilometer driven by the vehicle.</v>
          </cell>
          <cell r="C245" t="str">
            <v>Sélectionne l'unité fonctionnelle à utiliser pour le transport de passagers : les impacts peuvent être normalisés à un passager transporté sur 1 kilomètre, ou par kilomètre parcouru par le véhicule.</v>
          </cell>
          <cell r="D245" t="str">
            <v>Erlaubt die Auswahl der funktionellen Einheit für die Personenbeförderung: Die Auswirkungen können auf einen über 1 km beförderten Fahrgast oder auf die vom Fahrzeug zurückgelegten Kilometer normiert werden.</v>
          </cell>
        </row>
        <row r="246">
          <cell r="A246" t="str">
            <v>fu_goods_select</v>
          </cell>
          <cell r="B246" t="str">
            <v>Selects the functional unit to use for the transport of goods: the impacts can be normalized to a ton of goods transported over 1 kilometer, or by kilometer driven by the vehicle.</v>
          </cell>
          <cell r="C246" t="str">
            <v>Sélectionne l'unité fonctionnelle à utiliser pour le transport de marchandises : les impacts peuvent être normalisés à une tonne de marchandises transportées sur 1 kilomètre, ou par kilomètre parcouru par le véhicule.</v>
          </cell>
          <cell r="D246" t="str">
            <v>Erlaubt die Auswahl der funktionelle Einheit für den Gütertransport: Die Auswirkungen können auf eine Tonne Güter, die über 1 Kilometer transportiert wird, oder auf die vom Fahrzeug zurückgelegten Kilometer normiert werden.</v>
          </cell>
        </row>
        <row r="247">
          <cell r="A247" t="str">
            <v>manufacture_year_expl</v>
          </cell>
          <cell r="B247" t="str">
            <v>For certain vehicles, several manufacture years are available. They determine the emission standard to use. However, it does not influence the energy consumption of the vehicle, which is left for the user to modify, if needed.</v>
          </cell>
          <cell r="C247" t="str">
            <v>Pour certains véhicules, plusieurs années de fabrication sont disponibles. Elles déterminent la norme d'émission à utiliser. Cependant, elle n'a pas d'influence sur la consommation d'énergie du véhicule, qu'il appartient à l'utilisateur de modifier, le cas échéant.</v>
          </cell>
          <cell r="D247" t="str">
            <v>Für bestimmte Fahrzeuge gibt es mehrere Herstellungsjahre. Sie bestimmen die zu verwendende Emissionsnorm. Dies hat jedoch keinen Einfluss auf den Energieverbrauch des Fahrzeugs, den der Benutzer bei Bedarf selbst ändern kann.</v>
          </cell>
        </row>
        <row r="248">
          <cell r="A248" t="str">
            <v>euro_class_expl</v>
          </cell>
          <cell r="B248" t="str">
            <v>The European emission standard of the vehicle changes with the year of manufacture. The emission standard does not influence the energy consumption of the vehicle (which is left for the user to change, if needed), but influences the amount of pollutants emitted per unit of fuel consumed. This does not apply to CO2 or SO2, which are solely determined by the fuel consumption.</v>
          </cell>
          <cell r="C248" t="str">
            <v>La norme d'émission européenne du véhicule change avec l'année de fabrication. La norme d'émission n'influe pas sur la consommation d'énergie du véhicule (qu'il appartient à l'utilisateur de modifier, si nécessaire), mais sur la quantité de polluants émis par unité de carburant consommée. Cela ne s'applique pas au CO2 ou au SO2, qui sont uniquement déterminés par la consommation de carburant.</v>
          </cell>
          <cell r="D248" t="str">
            <v>Die europäische Emissionsnorm des Fahrzeugs ändert sich mit dem Baujahr. Die Emissionsnorm hat keinen Einfluss auf den Energieverbrauch des Fahrzeugs (den der Nutzer bei Bedarf ändern kann), wohl aber auf die Menge der pro verbrauchter Kraftstoffeinheit ausgestossenen Schadstoffe. Dies gilt nicht für CO2 oder SO2, die allein durch den Kraftstoffverbrauch bestimmt werden.</v>
          </cell>
        </row>
        <row r="249">
          <cell r="A249" t="str">
            <v>results_interp</v>
          </cell>
          <cell r="B249" t="str">
            <v>Results interpretation</v>
          </cell>
          <cell r="C249" t="str">
            <v>Interprétation des résultats</v>
          </cell>
          <cell r="D249" t="str">
            <v>Interpretation der Ergebnisse</v>
          </cell>
        </row>
        <row r="250">
          <cell r="A250" t="str">
            <v>direct_expl</v>
          </cell>
          <cell r="B250" t="str">
            <v>Impacts resulting from the emission of substances via the exhaust system of the vehicle.</v>
          </cell>
          <cell r="C250" t="str">
            <v>Impacts résultant de l'émission de substances par le système d'échappement du véhicule.</v>
          </cell>
          <cell r="D250" t="str">
            <v>Auswirkungen, die sich aus der Emission von Stoffen über die Auspuffanlage des Fahrzeugs ergeben.</v>
          </cell>
        </row>
        <row r="251">
          <cell r="A251" t="str">
            <v>direct_non_exhaust_expl</v>
          </cell>
          <cell r="B251" t="str">
            <v>Impacts resulting from the emission of substances other than via the exhaust system of the vehicle. For example, emission of particles due to the abrasion of the vehicle components (brakes), or emission of the refrigerant from the air conditioning system.</v>
          </cell>
          <cell r="C251" t="str">
            <v>Impacts résultant de l'émission de substances autres que par le système d'échappement du véhicule. Par exemple, l'émission de particules due à l'abrasion des composants du véhicule (freins), ou l'émission du réfrigérant du système de climatisation.</v>
          </cell>
          <cell r="D251" t="str">
            <v>Auswirkungen, die sich aus der Emission von Stoffen ergeben, die nicht über die Auspuffanlage des Fahrzeugs abgegeben werden. Zum Beispiel die Emission von Partikeln durch den Abrieb der Fahrzeugkomponenten (Bremsen) oder die Emission von Kältemittel aus der Klimaanlage.</v>
          </cell>
        </row>
        <row r="252">
          <cell r="A252" t="str">
            <v>energy_chain_expl</v>
          </cell>
          <cell r="B252" t="str">
            <v>Impacts resulting from the production and supply of energy to the vehicle. This refers to diesel, gasoline and compressed gas for vehicles with an internal combustion engine, and hydrogen and electricity for electric vehicles.</v>
          </cell>
          <cell r="C252" t="str">
            <v>Impacts résultant de la production et de la fourniture d'énergie au véhicule. Il s'agit du diesel, de l'essence et du gaz comprimé pour les véhicules équipés d'un moteur à combustion interne, et de l'hydrogène et de l'électricité pour les véhicules électriques.</v>
          </cell>
          <cell r="D252" t="str">
            <v>Auswirkungen, die sich aus der Erzeugung und Versorgung des Fahrzeugs mit Energie ergeben. Dies bezieht sich auf Diesel, Benzin und komprimiertes Gas für Fahrzeuge mit Verbrennungsmotor sowie Wasserstoff und Strom für Elektrofahrzeuge.</v>
          </cell>
        </row>
        <row r="253">
          <cell r="A253" t="str">
            <v>maintenance_expl</v>
          </cell>
          <cell r="B253" t="str">
            <v>Impacts resulting from the periodical maintenance of the vehicle (e.g., oil and tires change).</v>
          </cell>
          <cell r="C253" t="str">
            <v>Impacts résultant de l'entretien périodique du véhicule (par exemple, changement d'huile et de pneus).</v>
          </cell>
          <cell r="D253" t="str">
            <v>Auswirkungen, die sich aus der regelmässigen Wartung des Fahrzeugs ergeben (z. B. Öl- und Reifenwechsel).</v>
          </cell>
        </row>
        <row r="254">
          <cell r="A254" t="str">
            <v>vehicle_expl</v>
          </cell>
          <cell r="B254" t="str">
            <v>Impacts resulting from the manufacture of the vehicle, including its energy storage components.</v>
          </cell>
          <cell r="C254" t="str">
            <v>Impacts résultant de la fabrication du véhicule, y compris de ses composants de stockage d'énergie.</v>
          </cell>
          <cell r="D254" t="str">
            <v>Auswirkungen, die sich aus der Herstellung des Fahrzeugs, einschliesslich seiner Energiespeicherkomponenten, ergeben.</v>
          </cell>
        </row>
        <row r="255">
          <cell r="A255" t="str">
            <v>EoL_expl</v>
          </cell>
          <cell r="B255" t="str">
            <v>Impacts resulting from the disassembly of the vehicle at the end of its life and treatment of the different waste fractions, including the energy storage components. Does not include credits for recycling. If recycling takes place, the aspect is taken into account via the share of primary and secondary raw materials in the production of e.g., the vehicle.</v>
          </cell>
          <cell r="C255" t="str">
            <v>Impacts résultant du démontage du véhicule en fin de vie et du traitement des différentes fractions de déchets, y compris les composants de stockage d'énergie. Ne comprend pas les crédits pour le recyclage. Si un recyclage a lieu, l'aspect est pris en compte via la part de matières premières primaires et secondaires dans la fabrication, par exemple du véhicule.</v>
          </cell>
          <cell r="D255" t="str">
            <v>Auswirkungen, die sich aus der Demontage des Fahrzeugs am Ende seiner Lebensdauer und der Behandlung der verschiedenen Abfallfraktionen, einschliesslich der Energiespeicherkomponenten, ergeben. Enthält keine Gutschriften für Recycling. Sofern ein Recycling stattfindet, wird der Aspekt über den Anteil an Primär- und Sekundärrohstoffen in der Herstellung z.B. des Fahrzeugs berücksichtigt.</v>
          </cell>
        </row>
        <row r="256">
          <cell r="A256" t="str">
            <v>infra_expl</v>
          </cell>
          <cell r="B256" t="str">
            <v>Impacts resulting from the construction and maintenance of the road/harbor/airport infrastructure.</v>
          </cell>
          <cell r="C256" t="str">
            <v>Impacts résultant de la construction et de l'entretien de l'infrastructure routière/portuaire/aéroportuaire.</v>
          </cell>
          <cell r="D256" t="str">
            <v>Auswirkungen, die sich aus dem Bau und der Instandhaltung der Strassen-/Hafen-/Flughafeninfrastruktur ergeben.</v>
          </cell>
        </row>
        <row r="257">
          <cell r="A257" t="str">
            <v>vehicles_params_header</v>
          </cell>
          <cell r="B257" t="str">
            <v>Vehicles parameters</v>
          </cell>
          <cell r="C257" t="str">
            <v>Paramètres des véhicules</v>
          </cell>
          <cell r="D257" t="str">
            <v>Parameter der Fahrzeuge</v>
          </cell>
        </row>
        <row r="258">
          <cell r="A258" t="str">
            <v>range_expl</v>
          </cell>
          <cell r="B258" t="str">
            <v>The range autonomy is, for most vehicles, conditioned by its energy storage capactiy and its energy consumption.</v>
          </cell>
          <cell r="C258" t="str">
            <v>L'autonomie est, pour la plupart des véhicules, conditionnée par la capacité de stockage d'énergie du véhicule et sa consommation d'énergie.</v>
          </cell>
          <cell r="D258" t="str">
            <v>Die Reichweitenautonomie wird bei den meisten Fahrzeugen durch ihre Energiespeicherkapazität und ihren Energieverbrauch bestimmt.</v>
          </cell>
        </row>
        <row r="259">
          <cell r="A259" t="str">
            <v>battery_cap_expl</v>
          </cell>
          <cell r="B259" t="str">
            <v>For battery electric vehicles, the battery capacity, in kWh, can be adjusted. Note that, for most vehicles, only 80% of the battery capacity is made available for use. Batteries manufactured in Asia.</v>
          </cell>
          <cell r="C259" t="str">
            <v>Pour les véhicules électriques à batterie, la capacité de la batterie, en kWh, peut être ajustée. Notez que seulement 80 % de la capacité de la batterie est disponible pour l'utilisation. Les batteries sont fabriquées en Asie.</v>
          </cell>
          <cell r="D259" t="str">
            <v>Bei batteriebetriebenen Elektrofahrzeugen kann die Batteriekapazität in kWh eingestellt werden. Beachten Sie, dass nur 80 % der Batteriekapazität für die Nutzung zur Verfügung steht. In Asien hergestellte Batterien.</v>
          </cell>
        </row>
        <row r="260">
          <cell r="A260" t="str">
            <v>battery_chem_expl</v>
          </cell>
          <cell r="B260" t="str">
            <v>Different battery chemistries can be selected. Since the battery capacity is specified separately, this influences the battery mass. Some chemistries are more adequate for fast-charging than others, and are hence reserved for certain vehicles (e.g., opportunity-charging buses).</v>
          </cell>
          <cell r="C260" t="str">
            <v>Différents types de batteries peuvent être sélectionnés. Comme la capacité de la batterie est spécifiée séparément, cela influence la masse de la batterie. Certaines chimies sont plus adaptées à la charge rapide que d'autres, et sont donc réservées à certains véhicules (par exemple, les bus à recharge par opportunité).</v>
          </cell>
          <cell r="D260" t="str">
            <v>Es können verschiedene Batterietypen ausgewählt werden. Da die Batteriekapazität separat angegeben wird, beeinflusst dies die Batteriemasse. Einige Chemien eignen sich besser für das Schnellladen als andere und sind daher bestimmten Fahrzeugen vorbehalten (z. B. Bussen, die bei Gelegenheit aufgeladen werden).</v>
          </cell>
        </row>
        <row r="261">
          <cell r="A261" t="str">
            <v>battery_repl_expl</v>
          </cell>
          <cell r="B261" t="str">
            <v>Specifies the number of times the battery or fuel cell system is replaced throughout the vehicle's lifetime.</v>
          </cell>
          <cell r="C261" t="str">
            <v>Indique le nombre de fois où la batterie ou le système de pile à combustible est remplacé pendant la durée de vie du véhicule.</v>
          </cell>
          <cell r="D261" t="str">
            <v>Gibt an, wie oft die Batterie oder das Brennstoffzellensystem während der Lebensdauer des Fahrzeugs ausgetauscht wird.</v>
          </cell>
        </row>
        <row r="262">
          <cell r="A262" t="str">
            <v>fuel_use_expl</v>
          </cell>
          <cell r="B262" t="str">
            <v>Specifies the fuel consumption of the vehicle, in liters/100 km. For compressed gas and fuel cell vehicles, it refers to kg/100 km.</v>
          </cell>
          <cell r="C262" t="str">
            <v>Indique la consommation de carburant du véhicule, en litres/100 km. Pour les véhicules à gaz comprimé et à pile à combustible, il s'agit de kg/100 km.</v>
          </cell>
          <cell r="D262" t="str">
            <v>Gibt den Kraftstoffverbrauch des Fahrzeugs in Litern/100 km an. Bei Druckgas- und Brennstoffzellenfahrzeugen bezieht er sich auf kg/100 km.</v>
          </cell>
        </row>
        <row r="263">
          <cell r="A263" t="str">
            <v>elec_use_expl</v>
          </cell>
          <cell r="B263" t="str">
            <v>Specifies the electricity consumption of the battery electric vehicle, in kWh/100 km, at the battery level. Charging losses are battery-specific and are added automatically.</v>
          </cell>
          <cell r="C263" t="str">
            <v>Indique la consommation d'électricité du véhicule électrique à batterie, en kWh/100 km, au niveau de la batterie. Les pertes durant la charge sont spécifiques au type de batterie et sont ajoutées automatiquement.</v>
          </cell>
          <cell r="D263" t="str">
            <v>Gibt den Stromverbrauch des batterieelektrischen Fahrzeugs in kWh/100 km auf der Ebene der Batterie an. Die Verluste während des Ladens sind spezifisch für den Batterietyp und werden automatisch hinzugefügt.</v>
          </cell>
        </row>
        <row r="264">
          <cell r="A264" t="str">
            <v>elec_utility_factor_expl</v>
          </cell>
          <cell r="B264" t="str">
            <v>For plugin hybrid vehicles, specifies the share of kilometers driven in electric mode. For these vehicles, the fuel and electricity consumption cannot be set directly. They are set based on this parameter.</v>
          </cell>
          <cell r="C264" t="str">
            <v>Pour les véhicules hybrides rechargeables, spécifie la part de kilomètres parcourus en mode électrique. Pour ces véhicules, la consommation de carburant et d'électricité ne peut pas être définie directement. Elles sont définies en fonction de ce paramètre.</v>
          </cell>
          <cell r="D264" t="str">
            <v>Bei Plugin-Hybrid-Fahrzeugen wird hier der Anteil der im Elektromodus gefahrenen Kilometer angegeben. Bei diesen Fahrzeugen kann der Kraftstoff- und Stromverbrauch nicht direkt eingestellt werden. Sie werden auf der Grundlage dieses Parameters eingestellt.</v>
          </cell>
        </row>
        <row r="265">
          <cell r="A265" t="str">
            <v>lifetime_expl</v>
          </cell>
          <cell r="B265" t="str">
            <v>Expected lifetime of the vehicle, in kilometers.</v>
          </cell>
          <cell r="C265" t="str">
            <v>Durée de vie prévue du véhicule, en kilomètres.</v>
          </cell>
          <cell r="D265" t="str">
            <v>Erwartete Lebensdauer des Fahrzeugs, in Kilometern.</v>
          </cell>
        </row>
        <row r="266">
          <cell r="A266" t="str">
            <v>annual_mileage_expl</v>
          </cell>
          <cell r="B266" t="str">
            <v>Annual mileage of the vehicle, in kilometers.</v>
          </cell>
          <cell r="C266" t="str">
            <v>Kilométrage annuel du véhicule, en kilomètres.</v>
          </cell>
          <cell r="D266" t="str">
            <v>Jährliche Fahrleistung des Fahrzeugs, in Kilometern.</v>
          </cell>
        </row>
        <row r="267">
          <cell r="A267" t="str">
            <v>load_expl</v>
          </cell>
          <cell r="B267" t="str">
            <v>Load of the vehicle: number of passengers for passenger transport vehicles, tons of goods otherwise.</v>
          </cell>
          <cell r="C267" t="str">
            <v>Charge du véhicule : nombre de passagers pour les véhicules de transport de personnes, tonnes de marchandises sinon.</v>
          </cell>
          <cell r="D267" t="str">
            <v>Auslastung des Fahrzeugs: Anzahl der Fahrgäste bei Fahrzeugen zur Personenbeförderung, ansonsten Tonnen von Gütern.</v>
          </cell>
        </row>
        <row r="268">
          <cell r="A268" t="str">
            <v>load_cap_expl</v>
          </cell>
          <cell r="B268" t="str">
            <v>Load carrying capacity of the vehicle: maximum number of passengers for passenger transport vehicles, maximum tons of goods otherwise.</v>
          </cell>
          <cell r="C268" t="str">
            <v>Capacité de charge du véhicule : nombre maximal de passagers pour les véhicules de transport de personnes, nombre maximal de tonnes de marchandises dans le cas contraire.</v>
          </cell>
          <cell r="D268" t="str">
            <v>Kapazität des Fahrzeugs: maximale Anzahl von Fahrgästen bei Fahrzeugen zur Personenbeförderung, ansonsten maximale Tonnen an Gütern.</v>
          </cell>
        </row>
        <row r="269">
          <cell r="A269" t="str">
            <v>load_factor_expl</v>
          </cell>
          <cell r="B269" t="str">
            <v>Load factor: ratio between load and load carrying capacity.</v>
          </cell>
          <cell r="C269" t="str">
            <v>Facteur de charge : rapport entre la charge et la capacité de charge.</v>
          </cell>
          <cell r="D269" t="str">
            <v>Auslastungsfaktor: Verhältnis zwischen Auslastung und Kapazität des Fahrzeugs.</v>
          </cell>
        </row>
        <row r="270">
          <cell r="A270" t="str">
            <v>fuel_blend_choice_expl</v>
          </cell>
          <cell r="B270" t="str">
            <v>Fuel blend. Average = average fuel blend in Switzerland. B7 = 7% biodiesel. E10 = 10% bioethanol. E85 = 85% bioethanol. Biofuels are second generation fuel, made from biomass residues.</v>
          </cell>
          <cell r="C270" t="str">
            <v>Mélange de carburant. Average = mélange de carburant moyen en Suisse. B7 = 7% de biodiesel. E10 = 10% de bioéthanol. E85 = 85% de bioéthanol. Les biocarburants considérés ici sont des carburants de deuxième génération, fabriqués à partir de résidus de biomasse.</v>
          </cell>
          <cell r="D270" t="str">
            <v>Kraftstoffmischung. Average = durchschnittliche Kraftstoffmischung in der Schweiz. B7 = 7% Biodiesel. E10 = 10% Bioethanol. E85 = 85% Bioethanol. Biokraftstoffe sind Kraftstoffe der zweiten Generation, die aus Biomasserückständen hergestellt werden.</v>
          </cell>
        </row>
        <row r="271">
          <cell r="A271" t="str">
            <v>hydrogen_choice_expl</v>
          </cell>
          <cell r="B271" t="str">
            <v>Hydrogen source. If "Electrolysis", the electricity mix specified in the next column is used.</v>
          </cell>
          <cell r="C271" t="str">
            <v>Source d'hydrogène. Si "Electrolyse", le mix électrique spécifié dans la colonne suivante est utilisé.</v>
          </cell>
          <cell r="D271" t="str">
            <v>Quelle des Wasserstoffs. Wenn "Elektrolyse", wird der in der nächsten Spalte angegebene Strommix verwendet.</v>
          </cell>
        </row>
        <row r="272">
          <cell r="A272" t="str">
            <v>electricity_mix_choice_expl</v>
          </cell>
          <cell r="B272" t="str">
            <v>Electricity mix. A custom electricity mix can be specified in the table above.</v>
          </cell>
          <cell r="C272" t="str">
            <v>Mix électrique de consommation. Un mix électrique personnalisé peut être spécifié dans le tableau ci-dessus.</v>
          </cell>
          <cell r="D272" t="str">
            <v>Elektrizitätsmix. Ein individueller Strommix kann in der obigen Tabelle angegeben werden.</v>
          </cell>
        </row>
        <row r="273">
          <cell r="A273" t="str">
            <v>update_expl</v>
          </cell>
          <cell r="B273" t="str">
            <v>Indicates whether the vehicle dataset has been updated or created for Mobitool v3.0, or if it has been transferred from Mobitool v2.</v>
          </cell>
          <cell r="C273" t="str">
            <v>Indique si le jeu de données du véhicule a été mis à jour ou créé pour Mobitool v3.0, ou s'il a été transféré de Mobitool v2.</v>
          </cell>
          <cell r="D273" t="str">
            <v>Zeigt an, ob der Fahrzeugdatensatz für Mobitool v3.0 aktualisiert oder erstellt wurde, oder ob er von Mobitool v2 übertragen wurde.</v>
          </cell>
        </row>
        <row r="274">
          <cell r="A274" t="str">
            <v>Primary energy_name</v>
          </cell>
          <cell r="B274" t="str">
            <v>Primary energy</v>
          </cell>
          <cell r="C274" t="str">
            <v>Energie primaire</v>
          </cell>
          <cell r="D274" t="str">
            <v>Primärenergie</v>
          </cell>
        </row>
        <row r="275">
          <cell r="A275" t="str">
            <v>Primary energy (non-renewable)_name</v>
          </cell>
          <cell r="B275" t="str">
            <v>Primary energy (non-renewable)</v>
          </cell>
          <cell r="C275" t="str">
            <v>Energie primaire (non-renouvelable)</v>
          </cell>
          <cell r="D275" t="str">
            <v>Primärenergie (nicht erneuerbare)</v>
          </cell>
        </row>
        <row r="276">
          <cell r="A276" t="str">
            <v>GWP100a_name</v>
          </cell>
          <cell r="B276" t="str">
            <v>GWP100a</v>
          </cell>
          <cell r="C276" t="str">
            <v>GES100a</v>
          </cell>
          <cell r="D276" t="str">
            <v>THG100a</v>
          </cell>
        </row>
        <row r="277">
          <cell r="A277" t="str">
            <v>PM10_name</v>
          </cell>
          <cell r="B277" t="str">
            <v>PM10</v>
          </cell>
          <cell r="C277" t="str">
            <v>PM10</v>
          </cell>
          <cell r="D277" t="str">
            <v>PM10</v>
          </cell>
        </row>
        <row r="278">
          <cell r="A278" t="str">
            <v>PM2.5_name</v>
          </cell>
          <cell r="B278" t="str">
            <v>PM2.5</v>
          </cell>
          <cell r="C278" t="str">
            <v>PM2.5</v>
          </cell>
          <cell r="D278" t="str">
            <v>PM2.5</v>
          </cell>
        </row>
        <row r="279">
          <cell r="A279" t="str">
            <v>NMVOC_name</v>
          </cell>
          <cell r="B279" t="str">
            <v>NMVOC</v>
          </cell>
          <cell r="C279" t="str">
            <v>COVNM</v>
          </cell>
          <cell r="D279" t="str">
            <v>NMVOC</v>
          </cell>
        </row>
        <row r="280">
          <cell r="A280" t="str">
            <v>NOx_name</v>
          </cell>
          <cell r="B280" t="str">
            <v>NOx</v>
          </cell>
          <cell r="C280" t="str">
            <v>NOx</v>
          </cell>
          <cell r="D280" t="str">
            <v>NOx</v>
          </cell>
        </row>
        <row r="281">
          <cell r="A281" t="str">
            <v>UBP'21_name</v>
          </cell>
          <cell r="B281" t="str">
            <v>UBP'21</v>
          </cell>
          <cell r="C281" t="str">
            <v>UBP'21</v>
          </cell>
          <cell r="D281" t="str">
            <v>UBP'21</v>
          </cell>
        </row>
        <row r="282">
          <cell r="A282" t="str">
            <v>Recipe'16_name</v>
          </cell>
          <cell r="B282" t="str">
            <v>Recipe'16</v>
          </cell>
          <cell r="C282" t="str">
            <v>Recipe'16</v>
          </cell>
          <cell r="D282" t="str">
            <v>Recipe'16</v>
          </cell>
        </row>
        <row r="283">
          <cell r="A283" t="str">
            <v>Primary energy_unit</v>
          </cell>
          <cell r="B283" t="str">
            <v>MJ of primary energy</v>
          </cell>
          <cell r="C283" t="str">
            <v>MJ d'énergie primaire</v>
          </cell>
          <cell r="D283" t="str">
            <v>MJ an Primärenergie</v>
          </cell>
        </row>
        <row r="284">
          <cell r="A284" t="str">
            <v>Primary energy (non-renewable)_unit</v>
          </cell>
          <cell r="B284" t="str">
            <v>MJ of non-renwable primary energy</v>
          </cell>
          <cell r="C284" t="str">
            <v>MJ d'énergie primaire non renouvelable</v>
          </cell>
          <cell r="D284" t="str">
            <v>MJ nicht erneuerbare Primärenergie</v>
          </cell>
        </row>
        <row r="285">
          <cell r="A285" t="str">
            <v>GWP100a_unit</v>
          </cell>
          <cell r="B285" t="str">
            <v>g CO2-eq.</v>
          </cell>
          <cell r="C285" t="str">
            <v>g CO2-éq.</v>
          </cell>
          <cell r="D285" t="str">
            <v>g CO2-Äq.</v>
          </cell>
        </row>
        <row r="286">
          <cell r="A286" t="str">
            <v>PM10_unit</v>
          </cell>
          <cell r="B286" t="str">
            <v>mg PM10</v>
          </cell>
          <cell r="C286" t="str">
            <v>mg PM10</v>
          </cell>
          <cell r="D286" t="str">
            <v>mg PM10</v>
          </cell>
        </row>
        <row r="287">
          <cell r="A287" t="str">
            <v>PM2.5_unit</v>
          </cell>
          <cell r="B287" t="str">
            <v>mg PM2.5</v>
          </cell>
          <cell r="C287" t="str">
            <v>mg PM2.5</v>
          </cell>
          <cell r="D287" t="str">
            <v>mg PM2,5</v>
          </cell>
        </row>
        <row r="288">
          <cell r="A288" t="str">
            <v>NMVOC_unit</v>
          </cell>
          <cell r="B288" t="str">
            <v>mg NMVOC-eq.</v>
          </cell>
          <cell r="C288" t="str">
            <v>mg COVNM-éq.</v>
          </cell>
          <cell r="D288" t="str">
            <v>mg NMVOC-Äq.</v>
          </cell>
        </row>
        <row r="289">
          <cell r="A289" t="str">
            <v>Nox_unit</v>
          </cell>
          <cell r="B289" t="str">
            <v>mg NOx</v>
          </cell>
          <cell r="C289" t="str">
            <v>mg NOx</v>
          </cell>
          <cell r="D289" t="str">
            <v>mg NOx</v>
          </cell>
        </row>
        <row r="290">
          <cell r="A290" t="str">
            <v>UBP'21_unit</v>
          </cell>
          <cell r="B290" t="str">
            <v>eco-points</v>
          </cell>
          <cell r="C290" t="str">
            <v>écopoints</v>
          </cell>
          <cell r="D290" t="str">
            <v>Umwelt-belastungs-punkte</v>
          </cell>
        </row>
        <row r="291">
          <cell r="A291" t="str">
            <v>Recipe'16_unit</v>
          </cell>
          <cell r="B291" t="str">
            <v>mPt</v>
          </cell>
          <cell r="C291" t="str">
            <v>mPt</v>
          </cell>
          <cell r="D291" t="str">
            <v>mPt</v>
          </cell>
        </row>
        <row r="292">
          <cell r="A292" t="str">
            <v>indicator_ref_expl</v>
          </cell>
          <cell r="B292" t="str">
            <v>An explanation about each indicator is given in Row 109 below.</v>
          </cell>
          <cell r="C292" t="str">
            <v>Une explication de chaque indicateur est donnée à la ligne 109 ci-dessous.</v>
          </cell>
          <cell r="D292" t="str">
            <v>Eine Erläuterung zu jedem Indikator findet sich in Zeile 85.</v>
          </cell>
        </row>
        <row r="293">
          <cell r="A293" t="str">
            <v>select_indicator_elec</v>
          </cell>
          <cell r="B293" t="str">
            <v>Select an indicator to compare these electricity mixes.</v>
          </cell>
          <cell r="C293" t="str">
            <v>Sélectionnez un indicateur pour comparer ces mix électriques.</v>
          </cell>
          <cell r="D293" t="str">
            <v>Wählen Sie einen Indikator, um diese Strommixe zu vergleichen.</v>
          </cell>
        </row>
        <row r="294">
          <cell r="A294" t="str">
            <v>formulas_eva_header</v>
          </cell>
          <cell r="B294" t="str">
            <v>Formulas evaluation</v>
          </cell>
          <cell r="C294" t="str">
            <v>Rafraichissement des calculs</v>
          </cell>
          <cell r="D294" t="str">
            <v>Aktualisierung der Berechnungen</v>
          </cell>
        </row>
        <row r="295">
          <cell r="A295" t="str">
            <v>formulas_eva_expl</v>
          </cell>
          <cell r="B295" t="str">
            <v>We recommend to activate the automatic evaluation of formulas, so that you do not need to manually trigger calculations every time you change a parameter.</v>
          </cell>
          <cell r="C295" t="str">
            <v>Nous vous recommandons d'activer l'évaluation automatique des formules, afin de ne pas avoir à déclencher manuellement des calculs chaque fois que vous modifiez un paramètre.</v>
          </cell>
          <cell r="D295" t="str">
            <v>Wir empfehlen Ihnen, die automatische Auswertung von Formeln zu aktivieren, damit Sie nicht bei jeder Änderung eines Parameters die Berechnung manuell durchgeführt werden muss.</v>
          </cell>
        </row>
        <row r="296">
          <cell r="A296" t="str">
            <v>commissionner</v>
          </cell>
          <cell r="B296" t="str">
            <v>This study/report was prepared under contract to the Federal Office for the Environment (FOEN). The contractor bears sole responsibility for the content.</v>
          </cell>
          <cell r="C296" t="str">
            <v>La présente étude a été élaborée sur mandat de l'Office fédéral de l'environnement (OFEV). Le contractant est seul responsable du contenu.</v>
          </cell>
          <cell r="D296" t="str">
            <v>Diese Studie/Bericht wurde im Auftrag des Bundesamtes für Umwelt (BAFU) erstellt. Der Auftragnehmer trägt die alleinige Verantwortung für den Inhalt.</v>
          </cell>
        </row>
        <row r="297">
          <cell r="A297" t="str">
            <v>indicator_unit</v>
          </cell>
          <cell r="B297" t="str">
            <v>Indicator unit</v>
          </cell>
          <cell r="C297" t="str">
            <v>Unité de l'indicateur</v>
          </cell>
          <cell r="D297" t="str">
            <v>Einheitenanzeige</v>
          </cell>
        </row>
        <row r="298">
          <cell r="A298" t="str">
            <v>public_transport</v>
          </cell>
          <cell r="B298" t="str">
            <v>Public transport</v>
          </cell>
          <cell r="C298" t="str">
            <v>Transports publics</v>
          </cell>
          <cell r="D298" t="str">
            <v>ÖV</v>
          </cell>
        </row>
        <row r="299">
          <cell r="A299" t="str">
            <v>distance</v>
          </cell>
          <cell r="B299" t="str">
            <v>Distance</v>
          </cell>
          <cell r="C299" t="str">
            <v>Distance</v>
          </cell>
          <cell r="D299" t="str">
            <v>Distanz</v>
          </cell>
        </row>
        <row r="300">
          <cell r="A300" t="str">
            <v>expl_tech_maturity</v>
          </cell>
          <cell r="B300" t="str">
            <v>Certain means of transport will continue to develop technically (such as electric vehicles). Accordingly, deviations from the values shown here will be evident in the future. The assessment of the technical development potential is estimated here as follows:
* = first pilot studies / prototypes are on the market, the balancing is largely based on modeling and scaling of related / similar means of transport.
** = First series vehicles are on the market, the values used here are from real tested vehicles, however, the entire chain could not yet be modelled without gaps.
*** = The vehicles have been on the market in large series for decades in some cases, but further technical development is still possible to a relatively limited extent.</v>
          </cell>
          <cell r="C300" t="str">
            <v>Certains moyens de transport vont continuer à se développer techniquement (comme les véhicules électriques). Par conséquent, des écarts par rapport aux valeurs présentées ici seront observés à l'avenir. L'évaluation du potentiel de développement technique est estimée ici comme suit :
* = les premières études pilotes / prototypes sont sur le marché, le bilan se base en grande partie sur la modélisation et la mise à l'échelle de moyens de transport apparentés / similaires.
** = Les premiers véhicules de série sont sur le marché, les valeurs utilisées ici proviennent de véhicules réellement testés, mais il n'a pas encore été possible d'établir un bilan complet de toute la chaîne.
*** = Les véhicules sont sur le marché en grande série, parfois depuis des décennies, le développement technique est néanmoins possible dans une mesure relativement limitée.</v>
          </cell>
          <cell r="D300" t="str">
            <v>Gewisse Verkehrsmittel werden sich technisch weiterentwickeln (wie z.B. Elektrofahrzeuge). Dementsprechend werden in Zukunft Abweichungen von den hier dargestellten Werten zu beobachten sein. Die Einschätzung des technischen Entwicklungspotentials wird wie folgt hier abgeschätzt:
* = erste Pilotstudien / Prototypen sind auf dem Markt, die Bilanzierung basiert weitgehen auf Modellierung und Skalierung von verwandten / ähnlichen Verkehrsmitteln.
** = Es sind erste Serienfahrzeuge auf dem Markt, die hier verwendeten Werte stammen von real getesteten Fahrzeugen, allerdings konnte noch nicht die gesamte Kette lückenlos bilanziert werden.
*** = Die Fahrzeuge sind in grossen Serien teils seit Jahrzehnten auf dem Markt, die technische Weiterentwicklung ist dennoch in relativ begrenztem Masse möglich.</v>
          </cell>
        </row>
      </sheetData>
    </sheetDataSet>
  </externalBook>
</externalLink>
</file>

<file path=xl/persons/person.xml><?xml version="1.0" encoding="utf-8"?>
<personList xmlns="http://schemas.microsoft.com/office/spreadsheetml/2018/threadedcomments" xmlns:x="http://schemas.openxmlformats.org/spreadsheetml/2006/main">
  <person displayName=" " id="{2A1957E1-2E06-4820-9E14-6876D44E8D20}" userId=" " providerId="Non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33" personId="{2A1957E1-2E06-4820-9E14-6876D44E8D20}" id="{EE350CB3-9CBD-4BAE-905A-339BEC873633}">
    <text>Hinweis: Für kombinierten Verkehr bitte ecoTransIT / ecopassenger benützen.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1699-040A-4F4E-8301-4B63880197FB}">
  <dimension ref="A1:U260"/>
  <sheetViews>
    <sheetView tabSelected="1" topLeftCell="B1" workbookViewId="0">
      <selection activeCell="C18" sqref="C18"/>
    </sheetView>
  </sheetViews>
  <sheetFormatPr baseColWidth="10" defaultRowHeight="15"/>
  <cols>
    <col min="1" max="1" width="25" bestFit="1" customWidth="1"/>
    <col min="2" max="2" width="10.85546875" bestFit="1" customWidth="1"/>
    <col min="3" max="3" width="105.5703125" bestFit="1" customWidth="1"/>
    <col min="4" max="4" width="17.140625" bestFit="1" customWidth="1"/>
    <col min="5" max="5" width="30.140625" bestFit="1" customWidth="1"/>
    <col min="6" max="6" width="44" bestFit="1" customWidth="1"/>
    <col min="7" max="7" width="87" bestFit="1" customWidth="1"/>
    <col min="8" max="8" width="8.7109375" bestFit="1" customWidth="1"/>
    <col min="9" max="9" width="5" bestFit="1" customWidth="1"/>
    <col min="10" max="10" width="4.85546875" bestFit="1" customWidth="1"/>
    <col min="11" max="18" width="11" bestFit="1" customWidth="1"/>
    <col min="19" max="19" width="3.42578125" bestFit="1" customWidth="1"/>
    <col min="20" max="20" width="4.140625" bestFit="1" customWidth="1"/>
    <col min="21" max="21" width="4" bestFit="1" customWidth="1"/>
  </cols>
  <sheetData>
    <row r="1" spans="1:21" s="1" customFormat="1" ht="30" customHeight="1">
      <c r="A1" s="36" t="s">
        <v>0</v>
      </c>
      <c r="B1" s="36" t="s">
        <v>1</v>
      </c>
      <c r="C1" s="37"/>
      <c r="D1" s="38" t="s">
        <v>2</v>
      </c>
      <c r="E1" s="36" t="s">
        <v>3</v>
      </c>
      <c r="F1" s="36" t="s">
        <v>4</v>
      </c>
      <c r="G1" s="36" t="s">
        <v>5</v>
      </c>
      <c r="H1" s="39" t="s">
        <v>406</v>
      </c>
      <c r="I1" s="39" t="s">
        <v>405</v>
      </c>
      <c r="J1" s="39" t="s">
        <v>407</v>
      </c>
      <c r="K1" s="38" t="s">
        <v>6</v>
      </c>
      <c r="L1" s="38" t="s">
        <v>6</v>
      </c>
      <c r="M1" s="38" t="s">
        <v>6</v>
      </c>
      <c r="N1" s="38" t="s">
        <v>6</v>
      </c>
      <c r="O1" s="38" t="s">
        <v>6</v>
      </c>
      <c r="P1" s="38" t="s">
        <v>6</v>
      </c>
      <c r="Q1" s="38" t="s">
        <v>6</v>
      </c>
      <c r="R1" s="38" t="s">
        <v>404</v>
      </c>
      <c r="S1" s="39"/>
      <c r="T1" s="39"/>
      <c r="U1" s="39"/>
    </row>
    <row r="2" spans="1:21" s="2" customFormat="1" ht="15.75">
      <c r="A2" s="5" t="s">
        <v>7</v>
      </c>
      <c r="B2" s="5"/>
      <c r="C2" s="6"/>
      <c r="D2" s="7" t="s">
        <v>8</v>
      </c>
      <c r="E2" s="8" t="s">
        <v>9</v>
      </c>
      <c r="F2" s="8" t="s">
        <v>11</v>
      </c>
      <c r="G2" s="9" t="s">
        <v>11</v>
      </c>
      <c r="H2" s="9"/>
      <c r="I2" s="9"/>
      <c r="J2" s="9" t="s">
        <v>10</v>
      </c>
      <c r="K2" s="10">
        <v>0</v>
      </c>
      <c r="L2" s="10">
        <v>0</v>
      </c>
      <c r="M2" s="10">
        <v>0</v>
      </c>
      <c r="N2" s="10">
        <v>0</v>
      </c>
      <c r="O2" s="10">
        <v>0</v>
      </c>
      <c r="P2" s="10">
        <v>0</v>
      </c>
      <c r="Q2" s="10">
        <v>0</v>
      </c>
      <c r="R2" s="11">
        <v>0</v>
      </c>
      <c r="S2" s="12"/>
      <c r="T2" s="12"/>
      <c r="U2" s="12" t="s">
        <v>11</v>
      </c>
    </row>
    <row r="3" spans="1:21" s="2" customFormat="1" ht="15.75">
      <c r="A3" s="5" t="s">
        <v>7</v>
      </c>
      <c r="B3" s="5"/>
      <c r="C3" s="13" t="s">
        <v>12</v>
      </c>
      <c r="D3" s="7" t="s">
        <v>8</v>
      </c>
      <c r="E3" s="8" t="s">
        <v>13</v>
      </c>
      <c r="F3" s="8" t="s">
        <v>14</v>
      </c>
      <c r="G3" s="9" t="s">
        <v>11</v>
      </c>
      <c r="H3" s="9"/>
      <c r="I3" s="9">
        <v>2020</v>
      </c>
      <c r="J3" s="9" t="s">
        <v>10</v>
      </c>
      <c r="K3" s="10">
        <v>0</v>
      </c>
      <c r="L3" s="10">
        <v>0</v>
      </c>
      <c r="M3" s="10">
        <v>3.2384000000000013</v>
      </c>
      <c r="N3" s="10">
        <v>0</v>
      </c>
      <c r="O3" s="10">
        <v>37.635635139728535</v>
      </c>
      <c r="P3" s="10">
        <v>2.1750222602235207</v>
      </c>
      <c r="Q3" s="10">
        <v>2.6823826614269239</v>
      </c>
      <c r="R3" s="11">
        <v>45.731440061378976</v>
      </c>
      <c r="S3" s="12" t="s">
        <v>15</v>
      </c>
      <c r="T3" s="12" t="s">
        <v>16</v>
      </c>
      <c r="U3" s="12" t="s">
        <v>17</v>
      </c>
    </row>
    <row r="4" spans="1:21" s="2" customFormat="1" ht="15.75">
      <c r="A4" s="5" t="s">
        <v>7</v>
      </c>
      <c r="B4" s="5"/>
      <c r="C4" s="13" t="s">
        <v>18</v>
      </c>
      <c r="D4" s="7" t="s">
        <v>8</v>
      </c>
      <c r="E4" s="8" t="s">
        <v>19</v>
      </c>
      <c r="F4" s="8" t="s">
        <v>11</v>
      </c>
      <c r="G4" s="9" t="s">
        <v>20</v>
      </c>
      <c r="H4" s="9"/>
      <c r="I4" s="9">
        <v>2020</v>
      </c>
      <c r="J4" s="9" t="s">
        <v>10</v>
      </c>
      <c r="K4" s="10">
        <v>0</v>
      </c>
      <c r="L4" s="10">
        <v>0</v>
      </c>
      <c r="M4" s="10">
        <v>0</v>
      </c>
      <c r="N4" s="10">
        <v>1.2244062666666669</v>
      </c>
      <c r="O4" s="10">
        <v>3.8583123294117643</v>
      </c>
      <c r="P4" s="10">
        <v>4.7111114920784314E-3</v>
      </c>
      <c r="Q4" s="10">
        <v>0.49260169490400008</v>
      </c>
      <c r="R4" s="11">
        <v>5.5800314024745088</v>
      </c>
      <c r="S4" s="12" t="s">
        <v>15</v>
      </c>
      <c r="T4" s="12" t="s">
        <v>16</v>
      </c>
      <c r="U4" s="12" t="s">
        <v>21</v>
      </c>
    </row>
    <row r="5" spans="1:21" s="2" customFormat="1" ht="15.75">
      <c r="A5" s="5" t="s">
        <v>7</v>
      </c>
      <c r="B5" s="5"/>
      <c r="C5" s="13" t="s">
        <v>22</v>
      </c>
      <c r="D5" s="7" t="s">
        <v>8</v>
      </c>
      <c r="E5" s="8" t="s">
        <v>23</v>
      </c>
      <c r="F5" s="15" t="s">
        <v>14</v>
      </c>
      <c r="G5" s="9" t="s">
        <v>24</v>
      </c>
      <c r="H5" s="9"/>
      <c r="I5" s="9">
        <v>2020</v>
      </c>
      <c r="J5" s="9" t="s">
        <v>10</v>
      </c>
      <c r="K5" s="10">
        <v>0</v>
      </c>
      <c r="L5" s="10">
        <v>0</v>
      </c>
      <c r="M5" s="10">
        <v>0.96489610897239408</v>
      </c>
      <c r="N5" s="10">
        <v>1.0290666666666668</v>
      </c>
      <c r="O5" s="10">
        <v>7.7791864135924627</v>
      </c>
      <c r="P5" s="10">
        <v>0.4128291583977941</v>
      </c>
      <c r="Q5" s="10">
        <v>1.139876625083625</v>
      </c>
      <c r="R5" s="11">
        <v>11.325854972712943</v>
      </c>
      <c r="S5" s="12" t="s">
        <v>15</v>
      </c>
      <c r="T5" s="12" t="s">
        <v>16</v>
      </c>
      <c r="U5" s="12" t="s">
        <v>17</v>
      </c>
    </row>
    <row r="6" spans="1:21" s="2" customFormat="1" ht="15.75">
      <c r="A6" s="6" t="s">
        <v>7</v>
      </c>
      <c r="B6" s="6"/>
      <c r="C6" s="13" t="s">
        <v>25</v>
      </c>
      <c r="D6" s="7" t="s">
        <v>8</v>
      </c>
      <c r="E6" s="8" t="s">
        <v>23</v>
      </c>
      <c r="F6" s="15"/>
      <c r="G6" s="9" t="s">
        <v>26</v>
      </c>
      <c r="H6" s="9"/>
      <c r="I6" s="9">
        <v>2020</v>
      </c>
      <c r="J6" s="9" t="s">
        <v>10</v>
      </c>
      <c r="K6" s="10">
        <v>0</v>
      </c>
      <c r="L6" s="10">
        <v>0</v>
      </c>
      <c r="M6" s="10">
        <v>1.7720830202780329</v>
      </c>
      <c r="N6" s="10">
        <v>1.0290666666666668</v>
      </c>
      <c r="O6" s="10">
        <v>5.7402607143471318</v>
      </c>
      <c r="P6" s="10">
        <v>0.29752967044321899</v>
      </c>
      <c r="Q6" s="10">
        <v>0.96726761121562499</v>
      </c>
      <c r="R6" s="11">
        <v>9.8062076829506744</v>
      </c>
      <c r="S6" s="12" t="s">
        <v>15</v>
      </c>
      <c r="T6" s="12" t="s">
        <v>16</v>
      </c>
      <c r="U6" s="12" t="s">
        <v>17</v>
      </c>
    </row>
    <row r="7" spans="1:21" s="2" customFormat="1" ht="15.75">
      <c r="A7" s="6" t="s">
        <v>7</v>
      </c>
      <c r="B7" s="6"/>
      <c r="C7" s="13" t="s">
        <v>27</v>
      </c>
      <c r="D7" s="7" t="s">
        <v>8</v>
      </c>
      <c r="E7" s="8" t="s">
        <v>23</v>
      </c>
      <c r="F7" s="15"/>
      <c r="G7" s="9" t="s">
        <v>28</v>
      </c>
      <c r="H7" s="9"/>
      <c r="I7" s="9">
        <v>2020</v>
      </c>
      <c r="J7" s="9" t="s">
        <v>10</v>
      </c>
      <c r="K7" s="10">
        <v>0</v>
      </c>
      <c r="L7" s="10">
        <v>0</v>
      </c>
      <c r="M7" s="10">
        <v>1.357481083719795</v>
      </c>
      <c r="N7" s="10">
        <v>1.0290666666666668</v>
      </c>
      <c r="O7" s="10">
        <v>8.4492292624918761</v>
      </c>
      <c r="P7" s="10">
        <v>0.39221314792916673</v>
      </c>
      <c r="Q7" s="10">
        <v>1.5373166289266251</v>
      </c>
      <c r="R7" s="11">
        <v>12.765306789734131</v>
      </c>
      <c r="S7" s="12" t="s">
        <v>15</v>
      </c>
      <c r="T7" s="12" t="s">
        <v>16</v>
      </c>
      <c r="U7" s="12" t="s">
        <v>17</v>
      </c>
    </row>
    <row r="8" spans="1:21" s="2" customFormat="1" ht="15.75">
      <c r="A8" s="6" t="s">
        <v>7</v>
      </c>
      <c r="B8" s="6"/>
      <c r="C8" s="6" t="s">
        <v>29</v>
      </c>
      <c r="D8" s="7" t="s">
        <v>30</v>
      </c>
      <c r="E8" s="7" t="s">
        <v>31</v>
      </c>
      <c r="F8" s="15" t="s">
        <v>32</v>
      </c>
      <c r="G8" s="9" t="s">
        <v>33</v>
      </c>
      <c r="H8" s="9" t="s">
        <v>34</v>
      </c>
      <c r="I8" s="14">
        <v>2020</v>
      </c>
      <c r="J8" s="9" t="s">
        <v>10</v>
      </c>
      <c r="K8" s="10">
        <v>96.852450403776984</v>
      </c>
      <c r="L8" s="10">
        <v>0</v>
      </c>
      <c r="M8" s="10">
        <v>25.366508167499966</v>
      </c>
      <c r="N8" s="10">
        <v>9.7559608000000022</v>
      </c>
      <c r="O8" s="10">
        <v>12.519956671303721</v>
      </c>
      <c r="P8" s="10">
        <v>2.5873292188759729</v>
      </c>
      <c r="Q8" s="10">
        <v>9.4659456351049887</v>
      </c>
      <c r="R8" s="11">
        <v>156.54815089656162</v>
      </c>
      <c r="S8" s="12" t="s">
        <v>15</v>
      </c>
      <c r="T8" s="12" t="s">
        <v>16</v>
      </c>
      <c r="U8" s="12" t="s">
        <v>21</v>
      </c>
    </row>
    <row r="9" spans="1:21" s="2" customFormat="1" ht="15.75">
      <c r="A9" s="6" t="s">
        <v>7</v>
      </c>
      <c r="B9" s="6"/>
      <c r="C9" s="6" t="s">
        <v>35</v>
      </c>
      <c r="D9" s="7" t="s">
        <v>30</v>
      </c>
      <c r="E9" s="7" t="s">
        <v>31</v>
      </c>
      <c r="F9" s="15"/>
      <c r="G9" s="9" t="s">
        <v>36</v>
      </c>
      <c r="H9" s="9" t="s">
        <v>34</v>
      </c>
      <c r="I9" s="14">
        <v>2020</v>
      </c>
      <c r="J9" s="9" t="s">
        <v>10</v>
      </c>
      <c r="K9" s="10">
        <v>75.506198829616537</v>
      </c>
      <c r="L9" s="10">
        <v>0</v>
      </c>
      <c r="M9" s="10">
        <v>20.322769425651028</v>
      </c>
      <c r="N9" s="10">
        <v>9.7559608000000022</v>
      </c>
      <c r="O9" s="10">
        <v>14.949430827585569</v>
      </c>
      <c r="P9" s="10">
        <v>3.0949357872410652</v>
      </c>
      <c r="Q9" s="10">
        <v>9.6827183695954133</v>
      </c>
      <c r="R9" s="11">
        <v>133.31201403968961</v>
      </c>
      <c r="S9" s="12" t="s">
        <v>15</v>
      </c>
      <c r="T9" s="12" t="s">
        <v>16</v>
      </c>
      <c r="U9" s="12" t="s">
        <v>21</v>
      </c>
    </row>
    <row r="10" spans="1:21" s="2" customFormat="1" ht="15.75">
      <c r="A10" s="6" t="s">
        <v>7</v>
      </c>
      <c r="B10" s="6"/>
      <c r="C10" s="6" t="s">
        <v>37</v>
      </c>
      <c r="D10" s="7" t="s">
        <v>30</v>
      </c>
      <c r="E10" s="7" t="s">
        <v>31</v>
      </c>
      <c r="F10" s="15" t="s">
        <v>14</v>
      </c>
      <c r="G10" s="9" t="s">
        <v>33</v>
      </c>
      <c r="H10" s="9"/>
      <c r="I10" s="9">
        <v>2020</v>
      </c>
      <c r="J10" s="9" t="s">
        <v>10</v>
      </c>
      <c r="K10" s="10">
        <v>0</v>
      </c>
      <c r="L10" s="10">
        <v>0</v>
      </c>
      <c r="M10" s="10">
        <v>5.2188344113408638</v>
      </c>
      <c r="N10" s="10">
        <v>9.6621700000000015</v>
      </c>
      <c r="O10" s="10">
        <v>33.198881480600498</v>
      </c>
      <c r="P10" s="10">
        <v>5.3160057714375002</v>
      </c>
      <c r="Q10" s="10">
        <v>12.334214593356876</v>
      </c>
      <c r="R10" s="11">
        <v>65.730106256735738</v>
      </c>
      <c r="S10" s="12" t="s">
        <v>15</v>
      </c>
      <c r="T10" s="12" t="s">
        <v>16</v>
      </c>
      <c r="U10" s="12" t="s">
        <v>17</v>
      </c>
    </row>
    <row r="11" spans="1:21" s="2" customFormat="1" ht="15.75">
      <c r="A11" s="6" t="s">
        <v>7</v>
      </c>
      <c r="B11" s="6"/>
      <c r="C11" s="6" t="s">
        <v>38</v>
      </c>
      <c r="D11" s="7" t="s">
        <v>30</v>
      </c>
      <c r="E11" s="7" t="s">
        <v>31</v>
      </c>
      <c r="F11" s="15"/>
      <c r="G11" s="9" t="s">
        <v>36</v>
      </c>
      <c r="H11" s="9"/>
      <c r="I11" s="9">
        <v>2020</v>
      </c>
      <c r="J11" s="9" t="s">
        <v>10</v>
      </c>
      <c r="K11" s="10">
        <v>0</v>
      </c>
      <c r="L11" s="10">
        <v>0</v>
      </c>
      <c r="M11" s="10">
        <v>7.4082296075534062</v>
      </c>
      <c r="N11" s="10">
        <v>9.6621700000000015</v>
      </c>
      <c r="O11" s="10">
        <v>39.193379850422915</v>
      </c>
      <c r="P11" s="10">
        <v>5.8186604828884256</v>
      </c>
      <c r="Q11" s="10">
        <v>12.034213092646793</v>
      </c>
      <c r="R11" s="11">
        <v>74.11665303351154</v>
      </c>
      <c r="S11" s="12" t="s">
        <v>15</v>
      </c>
      <c r="T11" s="12" t="s">
        <v>16</v>
      </c>
      <c r="U11" s="12" t="s">
        <v>17</v>
      </c>
    </row>
    <row r="12" spans="1:21" s="2" customFormat="1" ht="15.75">
      <c r="A12" s="6" t="s">
        <v>7</v>
      </c>
      <c r="B12" s="6"/>
      <c r="C12" s="13" t="s">
        <v>39</v>
      </c>
      <c r="D12" s="7" t="s">
        <v>30</v>
      </c>
      <c r="E12" s="8" t="s">
        <v>40</v>
      </c>
      <c r="F12" s="8" t="s">
        <v>14</v>
      </c>
      <c r="G12" s="9" t="s">
        <v>33</v>
      </c>
      <c r="H12" s="9"/>
      <c r="I12" s="9">
        <v>2020</v>
      </c>
      <c r="J12" s="9" t="s">
        <v>10</v>
      </c>
      <c r="K12" s="10">
        <v>0</v>
      </c>
      <c r="L12" s="10">
        <v>0</v>
      </c>
      <c r="M12" s="10">
        <v>4.787199999999995</v>
      </c>
      <c r="N12" s="10">
        <v>9.6621700000000015</v>
      </c>
      <c r="O12" s="10">
        <v>26.980963944865714</v>
      </c>
      <c r="P12" s="10">
        <v>4.242743251187302</v>
      </c>
      <c r="Q12" s="10">
        <v>12.219360829670858</v>
      </c>
      <c r="R12" s="11">
        <v>57.892438025723862</v>
      </c>
      <c r="S12" s="12" t="s">
        <v>15</v>
      </c>
      <c r="T12" s="12" t="s">
        <v>16</v>
      </c>
      <c r="U12" s="12" t="s">
        <v>41</v>
      </c>
    </row>
    <row r="13" spans="1:21" s="2" customFormat="1" ht="15.75">
      <c r="A13" s="6" t="s">
        <v>7</v>
      </c>
      <c r="B13" s="6"/>
      <c r="C13" s="6" t="s">
        <v>42</v>
      </c>
      <c r="D13" s="7" t="s">
        <v>30</v>
      </c>
      <c r="E13" s="8" t="s">
        <v>43</v>
      </c>
      <c r="F13" s="8" t="s">
        <v>11</v>
      </c>
      <c r="G13" s="9" t="s">
        <v>44</v>
      </c>
      <c r="H13" s="9"/>
      <c r="I13" s="9"/>
      <c r="J13" s="9" t="s">
        <v>10</v>
      </c>
      <c r="K13" s="10">
        <v>0.37484365535714281</v>
      </c>
      <c r="L13" s="10">
        <v>0</v>
      </c>
      <c r="M13" s="10">
        <v>17.422746488095235</v>
      </c>
      <c r="N13" s="10">
        <v>1.3060895595238091</v>
      </c>
      <c r="O13" s="10">
        <v>1.4102264999999998</v>
      </c>
      <c r="P13" s="10">
        <v>0</v>
      </c>
      <c r="Q13" s="10">
        <v>22.279099047619042</v>
      </c>
      <c r="R13" s="11">
        <v>42.793005250595229</v>
      </c>
      <c r="S13" s="16" t="s">
        <v>45</v>
      </c>
      <c r="T13" s="16" t="s">
        <v>16</v>
      </c>
      <c r="U13" s="12" t="s">
        <v>21</v>
      </c>
    </row>
    <row r="14" spans="1:21" s="2" customFormat="1" ht="15.75">
      <c r="A14" s="6" t="s">
        <v>7</v>
      </c>
      <c r="B14" s="6"/>
      <c r="C14" s="6" t="s">
        <v>46</v>
      </c>
      <c r="D14" s="7" t="s">
        <v>30</v>
      </c>
      <c r="E14" s="7" t="s">
        <v>47</v>
      </c>
      <c r="F14" s="15" t="s">
        <v>48</v>
      </c>
      <c r="G14" s="9" t="s">
        <v>49</v>
      </c>
      <c r="H14" s="9" t="s">
        <v>50</v>
      </c>
      <c r="I14" s="14">
        <v>2020</v>
      </c>
      <c r="J14" s="9" t="s">
        <v>10</v>
      </c>
      <c r="K14" s="10">
        <v>120.71284102549048</v>
      </c>
      <c r="L14" s="10">
        <v>0</v>
      </c>
      <c r="M14" s="10">
        <v>26.424184325378125</v>
      </c>
      <c r="N14" s="10">
        <v>3.4596110075187974</v>
      </c>
      <c r="O14" s="10">
        <v>9.8281718473671891</v>
      </c>
      <c r="P14" s="10">
        <v>0.34117772211210928</v>
      </c>
      <c r="Q14" s="10">
        <v>10.878858593833741</v>
      </c>
      <c r="R14" s="11">
        <v>171.64484452170046</v>
      </c>
      <c r="S14" s="12" t="s">
        <v>15</v>
      </c>
      <c r="T14" s="12" t="s">
        <v>16</v>
      </c>
      <c r="U14" s="12" t="s">
        <v>21</v>
      </c>
    </row>
    <row r="15" spans="1:21" s="2" customFormat="1" ht="15.75">
      <c r="A15" s="6" t="s">
        <v>7</v>
      </c>
      <c r="B15" s="6"/>
      <c r="C15" s="6" t="s">
        <v>51</v>
      </c>
      <c r="D15" s="7" t="s">
        <v>30</v>
      </c>
      <c r="E15" s="7" t="s">
        <v>52</v>
      </c>
      <c r="F15" s="15"/>
      <c r="G15" s="9" t="s">
        <v>53</v>
      </c>
      <c r="H15" s="9" t="s">
        <v>50</v>
      </c>
      <c r="I15" s="14">
        <v>2020</v>
      </c>
      <c r="J15" s="9" t="s">
        <v>10</v>
      </c>
      <c r="K15" s="10">
        <v>94.492428835527676</v>
      </c>
      <c r="L15" s="10">
        <v>0</v>
      </c>
      <c r="M15" s="10">
        <v>20.684504943226383</v>
      </c>
      <c r="N15" s="10">
        <v>2.7388587142857146</v>
      </c>
      <c r="O15" s="10">
        <v>7.576125812951636</v>
      </c>
      <c r="P15" s="10">
        <v>0.26954879910994201</v>
      </c>
      <c r="Q15" s="10">
        <v>8.0580117943302518</v>
      </c>
      <c r="R15" s="11">
        <v>133.8194788994316</v>
      </c>
      <c r="S15" s="12" t="s">
        <v>15</v>
      </c>
      <c r="T15" s="12" t="s">
        <v>16</v>
      </c>
      <c r="U15" s="12" t="s">
        <v>21</v>
      </c>
    </row>
    <row r="16" spans="1:21" s="2" customFormat="1" ht="15.75">
      <c r="A16" s="6" t="s">
        <v>7</v>
      </c>
      <c r="B16" s="6"/>
      <c r="C16" s="6" t="s">
        <v>54</v>
      </c>
      <c r="D16" s="7" t="s">
        <v>30</v>
      </c>
      <c r="E16" s="7" t="s">
        <v>52</v>
      </c>
      <c r="F16" s="15"/>
      <c r="G16" s="9" t="s">
        <v>55</v>
      </c>
      <c r="H16" s="9" t="s">
        <v>50</v>
      </c>
      <c r="I16" s="14">
        <v>2020</v>
      </c>
      <c r="J16" s="9" t="s">
        <v>10</v>
      </c>
      <c r="K16" s="10">
        <v>94.758819089997701</v>
      </c>
      <c r="L16" s="10">
        <v>0</v>
      </c>
      <c r="M16" s="10">
        <v>20.742818086441311</v>
      </c>
      <c r="N16" s="10">
        <v>2.8830091729323311</v>
      </c>
      <c r="O16" s="10">
        <v>8.0350622557384028</v>
      </c>
      <c r="P16" s="10">
        <v>0.28482331749795969</v>
      </c>
      <c r="Q16" s="10">
        <v>8.355013316790421</v>
      </c>
      <c r="R16" s="11">
        <v>135.05954523939812</v>
      </c>
      <c r="S16" s="12" t="s">
        <v>15</v>
      </c>
      <c r="T16" s="12" t="s">
        <v>16</v>
      </c>
      <c r="U16" s="12" t="s">
        <v>21</v>
      </c>
    </row>
    <row r="17" spans="1:21" s="2" customFormat="1" ht="15.75">
      <c r="A17" s="6" t="s">
        <v>7</v>
      </c>
      <c r="B17" s="6"/>
      <c r="C17" s="6" t="s">
        <v>56</v>
      </c>
      <c r="D17" s="7" t="s">
        <v>30</v>
      </c>
      <c r="E17" s="7" t="s">
        <v>57</v>
      </c>
      <c r="F17" s="15"/>
      <c r="G17" s="9" t="s">
        <v>58</v>
      </c>
      <c r="H17" s="9" t="s">
        <v>50</v>
      </c>
      <c r="I17" s="14">
        <v>2020</v>
      </c>
      <c r="J17" s="9" t="s">
        <v>10</v>
      </c>
      <c r="K17" s="10">
        <v>63.533074223942634</v>
      </c>
      <c r="L17" s="10">
        <v>0</v>
      </c>
      <c r="M17" s="10">
        <v>13.907465434409596</v>
      </c>
      <c r="N17" s="10">
        <v>2.1243225484764543</v>
      </c>
      <c r="O17" s="10">
        <v>5.1277346321685506</v>
      </c>
      <c r="P17" s="10">
        <v>0.20474129921801437</v>
      </c>
      <c r="Q17" s="10">
        <v>5.5834850364841202</v>
      </c>
      <c r="R17" s="11">
        <v>90.480823174699381</v>
      </c>
      <c r="S17" s="12" t="s">
        <v>15</v>
      </c>
      <c r="T17" s="12" t="s">
        <v>16</v>
      </c>
      <c r="U17" s="12" t="s">
        <v>21</v>
      </c>
    </row>
    <row r="18" spans="1:21" s="2" customFormat="1" ht="15.75">
      <c r="A18" s="6" t="s">
        <v>7</v>
      </c>
      <c r="B18" s="6"/>
      <c r="C18" s="6" t="s">
        <v>59</v>
      </c>
      <c r="D18" s="7" t="s">
        <v>30</v>
      </c>
      <c r="E18" s="7" t="s">
        <v>47</v>
      </c>
      <c r="F18" s="15" t="s">
        <v>60</v>
      </c>
      <c r="G18" s="9" t="s">
        <v>49</v>
      </c>
      <c r="H18" s="9" t="s">
        <v>50</v>
      </c>
      <c r="I18" s="9">
        <v>2020</v>
      </c>
      <c r="J18" s="9" t="s">
        <v>10</v>
      </c>
      <c r="K18" s="10">
        <v>113.29196965097249</v>
      </c>
      <c r="L18" s="10">
        <v>0</v>
      </c>
      <c r="M18" s="10">
        <v>24.799746764391738</v>
      </c>
      <c r="N18" s="10">
        <v>3.4596110075187974</v>
      </c>
      <c r="O18" s="10">
        <v>10.131492994513859</v>
      </c>
      <c r="P18" s="10">
        <v>0.35020555294104927</v>
      </c>
      <c r="Q18" s="10">
        <v>10.868727861722814</v>
      </c>
      <c r="R18" s="11">
        <v>162.90175383206073</v>
      </c>
      <c r="S18" s="12" t="s">
        <v>15</v>
      </c>
      <c r="T18" s="12" t="s">
        <v>16</v>
      </c>
      <c r="U18" s="12" t="s">
        <v>21</v>
      </c>
    </row>
    <row r="19" spans="1:21" s="2" customFormat="1" ht="15.75">
      <c r="A19" s="6" t="s">
        <v>7</v>
      </c>
      <c r="B19" s="6"/>
      <c r="C19" s="6" t="s">
        <v>61</v>
      </c>
      <c r="D19" s="7" t="s">
        <v>30</v>
      </c>
      <c r="E19" s="7" t="s">
        <v>52</v>
      </c>
      <c r="F19" s="15"/>
      <c r="G19" s="9" t="s">
        <v>53</v>
      </c>
      <c r="H19" s="9" t="s">
        <v>50</v>
      </c>
      <c r="I19" s="9">
        <v>2020</v>
      </c>
      <c r="J19" s="9" t="s">
        <v>10</v>
      </c>
      <c r="K19" s="10">
        <v>87.07155746100976</v>
      </c>
      <c r="L19" s="10">
        <v>0</v>
      </c>
      <c r="M19" s="10">
        <v>19.06006738224001</v>
      </c>
      <c r="N19" s="10">
        <v>2.7388587142857146</v>
      </c>
      <c r="O19" s="10">
        <v>7.5937961726651819</v>
      </c>
      <c r="P19" s="10">
        <v>0.27345461410655875</v>
      </c>
      <c r="Q19" s="10">
        <v>7.9891105265764191</v>
      </c>
      <c r="R19" s="11">
        <v>124.72684487088364</v>
      </c>
      <c r="S19" s="12" t="s">
        <v>15</v>
      </c>
      <c r="T19" s="12" t="s">
        <v>16</v>
      </c>
      <c r="U19" s="12" t="s">
        <v>21</v>
      </c>
    </row>
    <row r="20" spans="1:21" s="2" customFormat="1" ht="15.75">
      <c r="A20" s="6" t="s">
        <v>7</v>
      </c>
      <c r="B20" s="6"/>
      <c r="C20" s="6" t="s">
        <v>62</v>
      </c>
      <c r="D20" s="7" t="s">
        <v>30</v>
      </c>
      <c r="E20" s="7" t="s">
        <v>52</v>
      </c>
      <c r="F20" s="15"/>
      <c r="G20" s="9" t="s">
        <v>55</v>
      </c>
      <c r="H20" s="9" t="s">
        <v>50</v>
      </c>
      <c r="I20" s="9">
        <v>2020</v>
      </c>
      <c r="J20" s="9" t="s">
        <v>10</v>
      </c>
      <c r="K20" s="10">
        <v>88.099062728250843</v>
      </c>
      <c r="L20" s="10">
        <v>0</v>
      </c>
      <c r="M20" s="10">
        <v>19.284989506068921</v>
      </c>
      <c r="N20" s="10">
        <v>2.8830091729323311</v>
      </c>
      <c r="O20" s="10">
        <v>8.0414425782920826</v>
      </c>
      <c r="P20" s="10">
        <v>0.28778781505988738</v>
      </c>
      <c r="Q20" s="10">
        <v>8.2978158753462807</v>
      </c>
      <c r="R20" s="11">
        <v>126.89410767595035</v>
      </c>
      <c r="S20" s="12" t="s">
        <v>15</v>
      </c>
      <c r="T20" s="12" t="s">
        <v>16</v>
      </c>
      <c r="U20" s="12" t="s">
        <v>21</v>
      </c>
    </row>
    <row r="21" spans="1:21" s="2" customFormat="1" ht="15.75">
      <c r="A21" s="6" t="s">
        <v>7</v>
      </c>
      <c r="B21" s="6"/>
      <c r="C21" s="6" t="s">
        <v>63</v>
      </c>
      <c r="D21" s="7" t="s">
        <v>30</v>
      </c>
      <c r="E21" s="7" t="s">
        <v>57</v>
      </c>
      <c r="F21" s="15"/>
      <c r="G21" s="9" t="s">
        <v>58</v>
      </c>
      <c r="H21" s="9" t="s">
        <v>50</v>
      </c>
      <c r="I21" s="9">
        <v>2020</v>
      </c>
      <c r="J21" s="9" t="s">
        <v>10</v>
      </c>
      <c r="K21" s="10">
        <v>59.236780270274373</v>
      </c>
      <c r="L21" s="10">
        <v>0</v>
      </c>
      <c r="M21" s="10">
        <v>12.967001583312227</v>
      </c>
      <c r="N21" s="10">
        <v>2.1243225484764543</v>
      </c>
      <c r="O21" s="10">
        <v>5.1403823972231013</v>
      </c>
      <c r="P21" s="10">
        <v>0.2068067755348281</v>
      </c>
      <c r="Q21" s="10">
        <v>5.5482483181606366</v>
      </c>
      <c r="R21" s="11">
        <v>85.223541892981629</v>
      </c>
      <c r="S21" s="12" t="s">
        <v>15</v>
      </c>
      <c r="T21" s="12" t="s">
        <v>16</v>
      </c>
      <c r="U21" s="12" t="s">
        <v>21</v>
      </c>
    </row>
    <row r="22" spans="1:21" s="2" customFormat="1" ht="15.75">
      <c r="A22" s="6" t="s">
        <v>7</v>
      </c>
      <c r="B22" s="6"/>
      <c r="C22" s="6" t="s">
        <v>64</v>
      </c>
      <c r="D22" s="7" t="s">
        <v>30</v>
      </c>
      <c r="E22" s="7" t="s">
        <v>47</v>
      </c>
      <c r="F22" s="15" t="s">
        <v>65</v>
      </c>
      <c r="G22" s="9" t="s">
        <v>49</v>
      </c>
      <c r="H22" s="9" t="s">
        <v>50</v>
      </c>
      <c r="I22" s="14">
        <v>2020</v>
      </c>
      <c r="J22" s="9" t="s">
        <v>10</v>
      </c>
      <c r="K22" s="10">
        <v>87.727640865000282</v>
      </c>
      <c r="L22" s="10">
        <v>0</v>
      </c>
      <c r="M22" s="10">
        <v>33.473886967332113</v>
      </c>
      <c r="N22" s="10">
        <v>3.4596110075187974</v>
      </c>
      <c r="O22" s="10">
        <v>10.26682128336536</v>
      </c>
      <c r="P22" s="10">
        <v>0.3439046875818591</v>
      </c>
      <c r="Q22" s="10">
        <v>11.165124306783472</v>
      </c>
      <c r="R22" s="11">
        <v>146.4369891175819</v>
      </c>
      <c r="S22" s="12" t="s">
        <v>15</v>
      </c>
      <c r="T22" s="12" t="s">
        <v>16</v>
      </c>
      <c r="U22" s="12" t="s">
        <v>21</v>
      </c>
    </row>
    <row r="23" spans="1:21" s="2" customFormat="1" ht="15.75">
      <c r="A23" s="6" t="s">
        <v>7</v>
      </c>
      <c r="B23" s="6"/>
      <c r="C23" s="6" t="s">
        <v>66</v>
      </c>
      <c r="D23" s="7" t="s">
        <v>30</v>
      </c>
      <c r="E23" s="7" t="s">
        <v>52</v>
      </c>
      <c r="F23" s="15"/>
      <c r="G23" s="9" t="s">
        <v>53</v>
      </c>
      <c r="H23" s="9" t="s">
        <v>50</v>
      </c>
      <c r="I23" s="14">
        <v>2020</v>
      </c>
      <c r="J23" s="9" t="s">
        <v>10</v>
      </c>
      <c r="K23" s="10">
        <v>61.239826594167042</v>
      </c>
      <c r="L23" s="10">
        <v>0</v>
      </c>
      <c r="M23" s="10">
        <v>23.367037037582143</v>
      </c>
      <c r="N23" s="10">
        <v>2.7388587142857146</v>
      </c>
      <c r="O23" s="10">
        <v>7.6614362845984854</v>
      </c>
      <c r="P23" s="10">
        <v>0.2703180842748642</v>
      </c>
      <c r="Q23" s="10">
        <v>8.1387682133758883</v>
      </c>
      <c r="R23" s="11">
        <v>103.41624492828412</v>
      </c>
      <c r="S23" s="12" t="s">
        <v>15</v>
      </c>
      <c r="T23" s="12" t="s">
        <v>16</v>
      </c>
      <c r="U23" s="12" t="s">
        <v>21</v>
      </c>
    </row>
    <row r="24" spans="1:21" s="2" customFormat="1" ht="15.75">
      <c r="A24" s="6" t="s">
        <v>7</v>
      </c>
      <c r="B24" s="6"/>
      <c r="C24" s="6" t="s">
        <v>67</v>
      </c>
      <c r="D24" s="7" t="s">
        <v>30</v>
      </c>
      <c r="E24" s="7" t="s">
        <v>52</v>
      </c>
      <c r="F24" s="15"/>
      <c r="G24" s="9" t="s">
        <v>55</v>
      </c>
      <c r="H24" s="9" t="s">
        <v>50</v>
      </c>
      <c r="I24" s="14">
        <v>2020</v>
      </c>
      <c r="J24" s="9" t="s">
        <v>10</v>
      </c>
      <c r="K24" s="10">
        <v>62.266738778205621</v>
      </c>
      <c r="L24" s="10">
        <v>0</v>
      </c>
      <c r="M24" s="10">
        <v>23.758871834858653</v>
      </c>
      <c r="N24" s="10">
        <v>2.8830091729323311</v>
      </c>
      <c r="O24" s="10">
        <v>8.2549820597887642</v>
      </c>
      <c r="P24" s="10">
        <v>0.28616594062994127</v>
      </c>
      <c r="Q24" s="10">
        <v>8.4959564172304738</v>
      </c>
      <c r="R24" s="11">
        <v>105.94572420364578</v>
      </c>
      <c r="S24" s="12" t="s">
        <v>15</v>
      </c>
      <c r="T24" s="12" t="s">
        <v>16</v>
      </c>
      <c r="U24" s="12" t="s">
        <v>21</v>
      </c>
    </row>
    <row r="25" spans="1:21" s="2" customFormat="1" ht="15.75">
      <c r="A25" s="6" t="s">
        <v>7</v>
      </c>
      <c r="B25" s="6"/>
      <c r="C25" s="6" t="s">
        <v>68</v>
      </c>
      <c r="D25" s="7" t="s">
        <v>30</v>
      </c>
      <c r="E25" s="7" t="s">
        <v>57</v>
      </c>
      <c r="F25" s="15"/>
      <c r="G25" s="9" t="s">
        <v>58</v>
      </c>
      <c r="H25" s="9" t="s">
        <v>50</v>
      </c>
      <c r="I25" s="14">
        <v>2020</v>
      </c>
      <c r="J25" s="9" t="s">
        <v>10</v>
      </c>
      <c r="K25" s="10">
        <v>41.711336999123141</v>
      </c>
      <c r="L25" s="10">
        <v>0</v>
      </c>
      <c r="M25" s="10">
        <v>15.915628942006443</v>
      </c>
      <c r="N25" s="10">
        <v>2.1243225484764543</v>
      </c>
      <c r="O25" s="10">
        <v>5.2776218136737807</v>
      </c>
      <c r="P25" s="10">
        <v>0.20565712252386456</v>
      </c>
      <c r="Q25" s="10">
        <v>5.6796244319012672</v>
      </c>
      <c r="R25" s="11">
        <v>70.914191857704935</v>
      </c>
      <c r="S25" s="12" t="s">
        <v>15</v>
      </c>
      <c r="T25" s="12" t="s">
        <v>16</v>
      </c>
      <c r="U25" s="12" t="s">
        <v>21</v>
      </c>
    </row>
    <row r="26" spans="1:21" s="2" customFormat="1" ht="15.75">
      <c r="A26" s="6" t="s">
        <v>7</v>
      </c>
      <c r="B26" s="6"/>
      <c r="C26" s="6" t="s">
        <v>69</v>
      </c>
      <c r="D26" s="7" t="s">
        <v>30</v>
      </c>
      <c r="E26" s="7" t="s">
        <v>47</v>
      </c>
      <c r="F26" s="17" t="s">
        <v>70</v>
      </c>
      <c r="G26" s="9" t="s">
        <v>49</v>
      </c>
      <c r="H26" s="9"/>
      <c r="I26" s="9">
        <v>2020</v>
      </c>
      <c r="J26" s="9" t="s">
        <v>10</v>
      </c>
      <c r="K26" s="10">
        <v>0</v>
      </c>
      <c r="L26" s="10">
        <v>0</v>
      </c>
      <c r="M26" s="10">
        <v>35.08367622859749</v>
      </c>
      <c r="N26" s="10">
        <v>3.4596110075187974</v>
      </c>
      <c r="O26" s="10">
        <v>20.807211886544398</v>
      </c>
      <c r="P26" s="10">
        <v>1.2946081544875505</v>
      </c>
      <c r="Q26" s="10">
        <v>15.175597905753667</v>
      </c>
      <c r="R26" s="11">
        <v>75.820705182901889</v>
      </c>
      <c r="S26" s="12" t="s">
        <v>15</v>
      </c>
      <c r="T26" s="12" t="s">
        <v>16</v>
      </c>
      <c r="U26" s="12" t="s">
        <v>17</v>
      </c>
    </row>
    <row r="27" spans="1:21" s="2" customFormat="1" ht="15.75">
      <c r="A27" s="6" t="s">
        <v>7</v>
      </c>
      <c r="B27" s="6"/>
      <c r="C27" s="6" t="s">
        <v>71</v>
      </c>
      <c r="D27" s="7" t="s">
        <v>30</v>
      </c>
      <c r="E27" s="7" t="s">
        <v>52</v>
      </c>
      <c r="F27" s="17"/>
      <c r="G27" s="9" t="s">
        <v>53</v>
      </c>
      <c r="H27" s="9"/>
      <c r="I27" s="9">
        <v>2020</v>
      </c>
      <c r="J27" s="9" t="s">
        <v>10</v>
      </c>
      <c r="K27" s="10">
        <v>0</v>
      </c>
      <c r="L27" s="10">
        <v>0</v>
      </c>
      <c r="M27" s="10">
        <v>27.581873872828613</v>
      </c>
      <c r="N27" s="10">
        <v>2.7388587142857146</v>
      </c>
      <c r="O27" s="10">
        <v>15.850305264465579</v>
      </c>
      <c r="P27" s="10">
        <v>1.008937917642541</v>
      </c>
      <c r="Q27" s="10">
        <v>10.578285574921372</v>
      </c>
      <c r="R27" s="11">
        <v>57.758261344143826</v>
      </c>
      <c r="S27" s="12" t="s">
        <v>15</v>
      </c>
      <c r="T27" s="12" t="s">
        <v>16</v>
      </c>
      <c r="U27" s="12" t="s">
        <v>17</v>
      </c>
    </row>
    <row r="28" spans="1:21" s="2" customFormat="1" ht="15.75">
      <c r="A28" s="6" t="s">
        <v>7</v>
      </c>
      <c r="B28" s="6"/>
      <c r="C28" s="6" t="s">
        <v>72</v>
      </c>
      <c r="D28" s="7" t="s">
        <v>30</v>
      </c>
      <c r="E28" s="7" t="s">
        <v>52</v>
      </c>
      <c r="F28" s="17"/>
      <c r="G28" s="9" t="s">
        <v>55</v>
      </c>
      <c r="H28" s="9"/>
      <c r="I28" s="9">
        <v>2020</v>
      </c>
      <c r="J28" s="9" t="s">
        <v>10</v>
      </c>
      <c r="K28" s="10">
        <v>0</v>
      </c>
      <c r="L28" s="10">
        <v>0</v>
      </c>
      <c r="M28" s="10">
        <v>27.968286476991128</v>
      </c>
      <c r="N28" s="10">
        <v>2.8830091729323311</v>
      </c>
      <c r="O28" s="10">
        <v>16.604611231415184</v>
      </c>
      <c r="P28" s="10">
        <v>1.0451272052863509</v>
      </c>
      <c r="Q28" s="10">
        <v>10.654942123206842</v>
      </c>
      <c r="R28" s="11">
        <v>59.155976209831834</v>
      </c>
      <c r="S28" s="12" t="s">
        <v>15</v>
      </c>
      <c r="T28" s="12" t="s">
        <v>16</v>
      </c>
      <c r="U28" s="12" t="s">
        <v>17</v>
      </c>
    </row>
    <row r="29" spans="1:21" s="2" customFormat="1" ht="15.75">
      <c r="A29" s="6" t="s">
        <v>7</v>
      </c>
      <c r="B29" s="6"/>
      <c r="C29" s="6" t="s">
        <v>73</v>
      </c>
      <c r="D29" s="7" t="s">
        <v>30</v>
      </c>
      <c r="E29" s="7" t="s">
        <v>57</v>
      </c>
      <c r="F29" s="17"/>
      <c r="G29" s="9" t="s">
        <v>58</v>
      </c>
      <c r="H29" s="9"/>
      <c r="I29" s="9">
        <v>2020</v>
      </c>
      <c r="J29" s="9" t="s">
        <v>10</v>
      </c>
      <c r="K29" s="10">
        <v>0</v>
      </c>
      <c r="L29" s="10">
        <v>0</v>
      </c>
      <c r="M29" s="10">
        <v>19.23736263173183</v>
      </c>
      <c r="N29" s="10">
        <v>2.1243225484764543</v>
      </c>
      <c r="O29" s="10">
        <v>11.106592664511757</v>
      </c>
      <c r="P29" s="10">
        <v>0.72633808141782996</v>
      </c>
      <c r="Q29" s="10">
        <v>7.2020924872341023</v>
      </c>
      <c r="R29" s="11">
        <v>40.396708413371975</v>
      </c>
      <c r="S29" s="12" t="s">
        <v>15</v>
      </c>
      <c r="T29" s="12" t="s">
        <v>16</v>
      </c>
      <c r="U29" s="12" t="s">
        <v>17</v>
      </c>
    </row>
    <row r="30" spans="1:21" s="2" customFormat="1" ht="15.75">
      <c r="A30" s="6" t="s">
        <v>7</v>
      </c>
      <c r="B30" s="6"/>
      <c r="C30" s="6" t="s">
        <v>74</v>
      </c>
      <c r="D30" s="7" t="s">
        <v>30</v>
      </c>
      <c r="E30" s="7" t="s">
        <v>47</v>
      </c>
      <c r="F30" s="17" t="s">
        <v>75</v>
      </c>
      <c r="G30" s="9" t="s">
        <v>49</v>
      </c>
      <c r="H30" s="9"/>
      <c r="I30" s="9">
        <v>2020</v>
      </c>
      <c r="J30" s="9" t="s">
        <v>10</v>
      </c>
      <c r="K30" s="10">
        <v>0</v>
      </c>
      <c r="L30" s="10">
        <v>0</v>
      </c>
      <c r="M30" s="10">
        <v>39.073850354152803</v>
      </c>
      <c r="N30" s="10">
        <v>3.4596110075187974</v>
      </c>
      <c r="O30" s="10">
        <v>16.706966392637302</v>
      </c>
      <c r="P30" s="10">
        <v>0.87350352276390653</v>
      </c>
      <c r="Q30" s="10">
        <v>12.403922117738309</v>
      </c>
      <c r="R30" s="11">
        <v>72.517853394811112</v>
      </c>
      <c r="S30" s="12" t="s">
        <v>15</v>
      </c>
      <c r="T30" s="12" t="s">
        <v>16</v>
      </c>
      <c r="U30" s="12" t="s">
        <v>17</v>
      </c>
    </row>
    <row r="31" spans="1:21" s="2" customFormat="1" ht="15.75">
      <c r="A31" s="6" t="s">
        <v>7</v>
      </c>
      <c r="B31" s="6"/>
      <c r="C31" s="6" t="s">
        <v>76</v>
      </c>
      <c r="D31" s="7" t="s">
        <v>30</v>
      </c>
      <c r="E31" s="7" t="s">
        <v>52</v>
      </c>
      <c r="F31" s="17"/>
      <c r="G31" s="9" t="s">
        <v>53</v>
      </c>
      <c r="H31" s="9"/>
      <c r="I31" s="9">
        <v>2020</v>
      </c>
      <c r="J31" s="9" t="s">
        <v>10</v>
      </c>
      <c r="K31" s="10">
        <v>0</v>
      </c>
      <c r="L31" s="10">
        <v>0</v>
      </c>
      <c r="M31" s="10">
        <v>30.860566448473328</v>
      </c>
      <c r="N31" s="10">
        <v>2.7388587142857146</v>
      </c>
      <c r="O31" s="10">
        <v>12.764949766398868</v>
      </c>
      <c r="P31" s="10">
        <v>0.68790886460078737</v>
      </c>
      <c r="Q31" s="10">
        <v>8.9613667185419423</v>
      </c>
      <c r="R31" s="11">
        <v>56.013650512300629</v>
      </c>
      <c r="S31" s="12" t="s">
        <v>15</v>
      </c>
      <c r="T31" s="12" t="s">
        <v>16</v>
      </c>
      <c r="U31" s="12" t="s">
        <v>17</v>
      </c>
    </row>
    <row r="32" spans="1:21" s="2" customFormat="1" ht="15.75">
      <c r="A32" s="6" t="s">
        <v>7</v>
      </c>
      <c r="B32" s="6"/>
      <c r="C32" s="6" t="s">
        <v>77</v>
      </c>
      <c r="D32" s="7" t="s">
        <v>30</v>
      </c>
      <c r="E32" s="7" t="s">
        <v>52</v>
      </c>
      <c r="F32" s="17"/>
      <c r="G32" s="9" t="s">
        <v>55</v>
      </c>
      <c r="H32" s="9"/>
      <c r="I32" s="9">
        <v>2020</v>
      </c>
      <c r="J32" s="9" t="s">
        <v>10</v>
      </c>
      <c r="K32" s="10">
        <v>0</v>
      </c>
      <c r="L32" s="10">
        <v>0</v>
      </c>
      <c r="M32" s="10">
        <v>31.391333916334116</v>
      </c>
      <c r="N32" s="10">
        <v>2.8830091729323311</v>
      </c>
      <c r="O32" s="10">
        <v>13.366319372692026</v>
      </c>
      <c r="P32" s="10">
        <v>0.7094027333353643</v>
      </c>
      <c r="Q32" s="10">
        <v>9.2277745489063996</v>
      </c>
      <c r="R32" s="11">
        <v>57.577839744200233</v>
      </c>
      <c r="S32" s="12" t="s">
        <v>15</v>
      </c>
      <c r="T32" s="12" t="s">
        <v>16</v>
      </c>
      <c r="U32" s="12" t="s">
        <v>17</v>
      </c>
    </row>
    <row r="33" spans="1:21" s="2" customFormat="1" ht="15.75">
      <c r="A33" s="6" t="s">
        <v>7</v>
      </c>
      <c r="B33" s="6"/>
      <c r="C33" s="6" t="s">
        <v>78</v>
      </c>
      <c r="D33" s="7" t="s">
        <v>30</v>
      </c>
      <c r="E33" s="7" t="s">
        <v>57</v>
      </c>
      <c r="F33" s="17"/>
      <c r="G33" s="9" t="s">
        <v>58</v>
      </c>
      <c r="H33" s="9"/>
      <c r="I33" s="9">
        <v>2020</v>
      </c>
      <c r="J33" s="9" t="s">
        <v>10</v>
      </c>
      <c r="K33" s="10">
        <v>0</v>
      </c>
      <c r="L33" s="10">
        <v>0</v>
      </c>
      <c r="M33" s="10">
        <v>21.215738698494629</v>
      </c>
      <c r="N33" s="10">
        <v>2.1243225484764543</v>
      </c>
      <c r="O33" s="10">
        <v>8.7623558231937864</v>
      </c>
      <c r="P33" s="10">
        <v>0.49263261565623429</v>
      </c>
      <c r="Q33" s="10">
        <v>6.1754755741202878</v>
      </c>
      <c r="R33" s="11">
        <v>38.770525259941394</v>
      </c>
      <c r="S33" s="12" t="s">
        <v>15</v>
      </c>
      <c r="T33" s="12" t="s">
        <v>16</v>
      </c>
      <c r="U33" s="12" t="s">
        <v>17</v>
      </c>
    </row>
    <row r="34" spans="1:21" s="2" customFormat="1" ht="15.75">
      <c r="A34" s="6" t="s">
        <v>7</v>
      </c>
      <c r="B34" s="6"/>
      <c r="C34" s="6" t="s">
        <v>79</v>
      </c>
      <c r="D34" s="7" t="s">
        <v>30</v>
      </c>
      <c r="E34" s="7" t="s">
        <v>47</v>
      </c>
      <c r="F34" s="15" t="s">
        <v>80</v>
      </c>
      <c r="G34" s="9" t="s">
        <v>49</v>
      </c>
      <c r="H34" s="9"/>
      <c r="I34" s="9">
        <v>2020</v>
      </c>
      <c r="J34" s="9" t="s">
        <v>10</v>
      </c>
      <c r="K34" s="10">
        <v>0</v>
      </c>
      <c r="L34" s="10">
        <v>0</v>
      </c>
      <c r="M34" s="10">
        <v>85.027799999999971</v>
      </c>
      <c r="N34" s="10">
        <v>3.4596110075187974</v>
      </c>
      <c r="O34" s="10">
        <v>12.049046316974444</v>
      </c>
      <c r="P34" s="10">
        <v>0.47854734586200637</v>
      </c>
      <c r="Q34" s="10">
        <v>11.35327520562803</v>
      </c>
      <c r="R34" s="11">
        <v>112.36827987598326</v>
      </c>
      <c r="S34" s="12" t="s">
        <v>15</v>
      </c>
      <c r="T34" s="12" t="s">
        <v>16</v>
      </c>
      <c r="U34" s="12" t="s">
        <v>41</v>
      </c>
    </row>
    <row r="35" spans="1:21" s="2" customFormat="1" ht="15.75">
      <c r="A35" s="6" t="s">
        <v>7</v>
      </c>
      <c r="B35" s="6"/>
      <c r="C35" s="6" t="s">
        <v>81</v>
      </c>
      <c r="D35" s="7" t="s">
        <v>30</v>
      </c>
      <c r="E35" s="7" t="s">
        <v>52</v>
      </c>
      <c r="F35" s="15"/>
      <c r="G35" s="9" t="s">
        <v>53</v>
      </c>
      <c r="H35" s="9"/>
      <c r="I35" s="9">
        <v>2020</v>
      </c>
      <c r="J35" s="9" t="s">
        <v>10</v>
      </c>
      <c r="K35" s="10">
        <v>0</v>
      </c>
      <c r="L35" s="10">
        <v>0</v>
      </c>
      <c r="M35" s="10">
        <v>67.249259999999893</v>
      </c>
      <c r="N35" s="10">
        <v>2.7388587142857146</v>
      </c>
      <c r="O35" s="10">
        <v>8.9977131374627621</v>
      </c>
      <c r="P35" s="10">
        <v>0.3770820071767359</v>
      </c>
      <c r="Q35" s="10">
        <v>8.3504568006119868</v>
      </c>
      <c r="R35" s="11">
        <v>87.713370659537105</v>
      </c>
      <c r="S35" s="12" t="s">
        <v>15</v>
      </c>
      <c r="T35" s="12" t="s">
        <v>16</v>
      </c>
      <c r="U35" s="12" t="s">
        <v>41</v>
      </c>
    </row>
    <row r="36" spans="1:21" s="2" customFormat="1" ht="15.75">
      <c r="A36" s="6" t="s">
        <v>7</v>
      </c>
      <c r="B36" s="6"/>
      <c r="C36" s="6" t="s">
        <v>82</v>
      </c>
      <c r="D36" s="7" t="s">
        <v>30</v>
      </c>
      <c r="E36" s="7" t="s">
        <v>52</v>
      </c>
      <c r="F36" s="15"/>
      <c r="G36" s="9" t="s">
        <v>55</v>
      </c>
      <c r="H36" s="9"/>
      <c r="I36" s="9">
        <v>2020</v>
      </c>
      <c r="J36" s="9" t="s">
        <v>10</v>
      </c>
      <c r="K36" s="10">
        <v>0</v>
      </c>
      <c r="L36" s="10">
        <v>0</v>
      </c>
      <c r="M36" s="10">
        <v>68.378999999999877</v>
      </c>
      <c r="N36" s="10">
        <v>2.8830091729323311</v>
      </c>
      <c r="O36" s="10">
        <v>9.4497599287733021</v>
      </c>
      <c r="P36" s="10">
        <v>0.3960074613294392</v>
      </c>
      <c r="Q36" s="10">
        <v>8.6800034831040414</v>
      </c>
      <c r="R36" s="11">
        <v>89.787780046138991</v>
      </c>
      <c r="S36" s="12" t="s">
        <v>15</v>
      </c>
      <c r="T36" s="12" t="s">
        <v>16</v>
      </c>
      <c r="U36" s="12" t="s">
        <v>41</v>
      </c>
    </row>
    <row r="37" spans="1:21" s="2" customFormat="1" ht="15.75">
      <c r="A37" s="6" t="s">
        <v>7</v>
      </c>
      <c r="B37" s="6"/>
      <c r="C37" s="6" t="s">
        <v>83</v>
      </c>
      <c r="D37" s="7" t="s">
        <v>30</v>
      </c>
      <c r="E37" s="7" t="s">
        <v>57</v>
      </c>
      <c r="F37" s="15"/>
      <c r="G37" s="9" t="s">
        <v>58</v>
      </c>
      <c r="H37" s="9"/>
      <c r="I37" s="9">
        <v>2020</v>
      </c>
      <c r="J37" s="9" t="s">
        <v>10</v>
      </c>
      <c r="K37" s="10">
        <v>0</v>
      </c>
      <c r="L37" s="10">
        <v>0</v>
      </c>
      <c r="M37" s="10">
        <v>46.378799999999899</v>
      </c>
      <c r="N37" s="10">
        <v>2.1243225484764543</v>
      </c>
      <c r="O37" s="10">
        <v>6.1033757759882619</v>
      </c>
      <c r="P37" s="10">
        <v>0.27943086136136175</v>
      </c>
      <c r="Q37" s="10">
        <v>5.8017358282568061</v>
      </c>
      <c r="R37" s="11">
        <v>60.687665014082782</v>
      </c>
      <c r="S37" s="12" t="s">
        <v>15</v>
      </c>
      <c r="T37" s="12" t="s">
        <v>16</v>
      </c>
      <c r="U37" s="12" t="s">
        <v>41</v>
      </c>
    </row>
    <row r="38" spans="1:21" s="2" customFormat="1" ht="15.75">
      <c r="A38" s="6" t="s">
        <v>7</v>
      </c>
      <c r="B38" s="6"/>
      <c r="C38" s="6" t="s">
        <v>84</v>
      </c>
      <c r="D38" s="7" t="s">
        <v>30</v>
      </c>
      <c r="E38" s="8" t="s">
        <v>85</v>
      </c>
      <c r="F38" s="8" t="s">
        <v>86</v>
      </c>
      <c r="G38" s="9" t="s">
        <v>58</v>
      </c>
      <c r="H38" s="9"/>
      <c r="I38" s="9">
        <v>2020</v>
      </c>
      <c r="J38" s="9" t="s">
        <v>10</v>
      </c>
      <c r="K38" s="10">
        <v>0</v>
      </c>
      <c r="L38" s="10">
        <v>0</v>
      </c>
      <c r="M38" s="10">
        <v>16.513515789473679</v>
      </c>
      <c r="N38" s="10">
        <v>1.4870257839335179</v>
      </c>
      <c r="O38" s="10">
        <v>5.5619802886500125</v>
      </c>
      <c r="P38" s="10">
        <v>0.31754474318345483</v>
      </c>
      <c r="Q38" s="10">
        <v>5.7327132037745709</v>
      </c>
      <c r="R38" s="11">
        <v>29.612779809015237</v>
      </c>
      <c r="S38" s="12" t="s">
        <v>15</v>
      </c>
      <c r="T38" s="12" t="s">
        <v>16</v>
      </c>
      <c r="U38" s="12" t="s">
        <v>21</v>
      </c>
    </row>
    <row r="39" spans="1:21" s="2" customFormat="1" ht="15.75">
      <c r="A39" s="5" t="s">
        <v>7</v>
      </c>
      <c r="B39" s="5"/>
      <c r="C39" s="6" t="s">
        <v>87</v>
      </c>
      <c r="D39" s="18" t="s">
        <v>30</v>
      </c>
      <c r="E39" s="18" t="s">
        <v>40</v>
      </c>
      <c r="F39" s="19" t="s">
        <v>32</v>
      </c>
      <c r="G39" s="9" t="s">
        <v>36</v>
      </c>
      <c r="H39" s="9" t="s">
        <v>34</v>
      </c>
      <c r="I39" s="14">
        <v>2020</v>
      </c>
      <c r="J39" s="9" t="s">
        <v>10</v>
      </c>
      <c r="K39" s="10">
        <v>67.410688542782779</v>
      </c>
      <c r="L39" s="10">
        <v>0</v>
      </c>
      <c r="M39" s="10">
        <v>17.915132031077516</v>
      </c>
      <c r="N39" s="10">
        <v>8.8690552727272731</v>
      </c>
      <c r="O39" s="10">
        <v>14.890809976576245</v>
      </c>
      <c r="P39" s="10">
        <v>3.0774326384892547</v>
      </c>
      <c r="Q39" s="10">
        <v>8.7960465884060763</v>
      </c>
      <c r="R39" s="11">
        <v>120.95916505005914</v>
      </c>
      <c r="S39" s="12" t="s">
        <v>15</v>
      </c>
      <c r="T39" s="12" t="s">
        <v>16</v>
      </c>
      <c r="U39" s="12" t="s">
        <v>21</v>
      </c>
    </row>
    <row r="40" spans="1:21" s="2" customFormat="1" ht="15.75">
      <c r="A40" s="5" t="s">
        <v>7</v>
      </c>
      <c r="B40" s="5"/>
      <c r="C40" s="6" t="s">
        <v>88</v>
      </c>
      <c r="D40" s="18" t="s">
        <v>30</v>
      </c>
      <c r="E40" s="18" t="s">
        <v>40</v>
      </c>
      <c r="F40" s="19"/>
      <c r="G40" s="9" t="s">
        <v>89</v>
      </c>
      <c r="H40" s="9" t="s">
        <v>34</v>
      </c>
      <c r="I40" s="14">
        <v>2020</v>
      </c>
      <c r="J40" s="9" t="s">
        <v>10</v>
      </c>
      <c r="K40" s="10">
        <v>95.925103583467788</v>
      </c>
      <c r="L40" s="10">
        <v>0</v>
      </c>
      <c r="M40" s="10">
        <v>25.984480855800093</v>
      </c>
      <c r="N40" s="10">
        <v>8.8690552727272731</v>
      </c>
      <c r="O40" s="10">
        <v>12.489312022656192</v>
      </c>
      <c r="P40" s="10">
        <v>2.572384802463294</v>
      </c>
      <c r="Q40" s="10">
        <v>8.9840163428728985</v>
      </c>
      <c r="R40" s="11">
        <v>154.82435287998754</v>
      </c>
      <c r="S40" s="12" t="s">
        <v>15</v>
      </c>
      <c r="T40" s="12" t="s">
        <v>16</v>
      </c>
      <c r="U40" s="12" t="s">
        <v>21</v>
      </c>
    </row>
    <row r="41" spans="1:21" s="2" customFormat="1" ht="15.75">
      <c r="A41" s="5" t="s">
        <v>7</v>
      </c>
      <c r="B41" s="5"/>
      <c r="C41" s="6" t="s">
        <v>90</v>
      </c>
      <c r="D41" s="18" t="s">
        <v>30</v>
      </c>
      <c r="E41" s="18" t="s">
        <v>40</v>
      </c>
      <c r="F41" s="19"/>
      <c r="G41" s="9" t="s">
        <v>91</v>
      </c>
      <c r="H41" s="9" t="s">
        <v>34</v>
      </c>
      <c r="I41" s="14">
        <v>2020</v>
      </c>
      <c r="J41" s="9" t="s">
        <v>10</v>
      </c>
      <c r="K41" s="10">
        <v>126.80353710803423</v>
      </c>
      <c r="L41" s="10">
        <v>0</v>
      </c>
      <c r="M41" s="10">
        <v>34.455793003917663</v>
      </c>
      <c r="N41" s="10">
        <v>8.8690552727272713</v>
      </c>
      <c r="O41" s="10">
        <v>19.889983467901999</v>
      </c>
      <c r="P41" s="10">
        <v>4.1189317777805483</v>
      </c>
      <c r="Q41" s="10">
        <v>9.4958920968621143</v>
      </c>
      <c r="R41" s="11">
        <v>203.63319272722384</v>
      </c>
      <c r="S41" s="12" t="s">
        <v>15</v>
      </c>
      <c r="T41" s="12" t="s">
        <v>16</v>
      </c>
      <c r="U41" s="12" t="s">
        <v>21</v>
      </c>
    </row>
    <row r="42" spans="1:21" s="3" customFormat="1">
      <c r="A42" s="5" t="s">
        <v>7</v>
      </c>
      <c r="B42" s="5"/>
      <c r="C42" s="20" t="s">
        <v>92</v>
      </c>
      <c r="D42" s="18" t="s">
        <v>30</v>
      </c>
      <c r="E42" s="18" t="s">
        <v>40</v>
      </c>
      <c r="F42" s="19"/>
      <c r="G42" s="9" t="s">
        <v>44</v>
      </c>
      <c r="H42" s="9"/>
      <c r="I42" s="9">
        <v>2009</v>
      </c>
      <c r="J42" s="9" t="s">
        <v>10</v>
      </c>
      <c r="K42" s="10">
        <v>100.01966209648529</v>
      </c>
      <c r="L42" s="10">
        <v>0</v>
      </c>
      <c r="M42" s="10">
        <v>27.063463944664711</v>
      </c>
      <c r="N42" s="10">
        <v>8.8699421782545453</v>
      </c>
      <c r="O42" s="10">
        <v>15.381350700003027</v>
      </c>
      <c r="P42" s="10">
        <v>3.1801820721406937</v>
      </c>
      <c r="Q42" s="10">
        <v>9.1267710849983441</v>
      </c>
      <c r="R42" s="11">
        <v>163.64137207654662</v>
      </c>
      <c r="S42" s="12" t="s">
        <v>15</v>
      </c>
      <c r="T42" s="12" t="s">
        <v>16</v>
      </c>
      <c r="U42" s="12" t="s">
        <v>21</v>
      </c>
    </row>
    <row r="43" spans="1:21" s="2" customFormat="1" ht="15.75">
      <c r="A43" s="6" t="s">
        <v>7</v>
      </c>
      <c r="B43" s="6"/>
      <c r="C43" s="6" t="s">
        <v>93</v>
      </c>
      <c r="D43" s="18" t="s">
        <v>30</v>
      </c>
      <c r="E43" s="18" t="s">
        <v>40</v>
      </c>
      <c r="F43" s="19" t="s">
        <v>14</v>
      </c>
      <c r="G43" s="9" t="s">
        <v>36</v>
      </c>
      <c r="H43" s="9"/>
      <c r="I43" s="9">
        <v>2020</v>
      </c>
      <c r="J43" s="9" t="s">
        <v>10</v>
      </c>
      <c r="K43" s="10">
        <v>0</v>
      </c>
      <c r="L43" s="10">
        <v>0</v>
      </c>
      <c r="M43" s="10">
        <v>6.5279999999999996</v>
      </c>
      <c r="N43" s="10">
        <v>8.783790909090909</v>
      </c>
      <c r="O43" s="10">
        <v>36.632286921142104</v>
      </c>
      <c r="P43" s="10">
        <v>5.4021266947891773</v>
      </c>
      <c r="Q43" s="10">
        <v>11.29471618555065</v>
      </c>
      <c r="R43" s="11">
        <v>68.640920710572843</v>
      </c>
      <c r="S43" s="12" t="s">
        <v>15</v>
      </c>
      <c r="T43" s="12" t="s">
        <v>16</v>
      </c>
      <c r="U43" s="12" t="s">
        <v>41</v>
      </c>
    </row>
    <row r="44" spans="1:21" s="2" customFormat="1" ht="15.75">
      <c r="A44" s="6" t="s">
        <v>7</v>
      </c>
      <c r="B44" s="6"/>
      <c r="C44" s="6" t="s">
        <v>94</v>
      </c>
      <c r="D44" s="18" t="s">
        <v>30</v>
      </c>
      <c r="E44" s="18" t="s">
        <v>40</v>
      </c>
      <c r="F44" s="19"/>
      <c r="G44" s="9" t="s">
        <v>89</v>
      </c>
      <c r="H44" s="9"/>
      <c r="I44" s="9">
        <v>2020</v>
      </c>
      <c r="J44" s="9" t="s">
        <v>10</v>
      </c>
      <c r="K44" s="10">
        <v>0</v>
      </c>
      <c r="L44" s="10">
        <v>0</v>
      </c>
      <c r="M44" s="10">
        <v>8.7040000000000006</v>
      </c>
      <c r="N44" s="10">
        <v>8.783790909090909</v>
      </c>
      <c r="O44" s="10">
        <v>47.33935883316984</v>
      </c>
      <c r="P44" s="10">
        <v>6.1599933450197977</v>
      </c>
      <c r="Q44" s="10">
        <v>10.722277986189805</v>
      </c>
      <c r="R44" s="11">
        <v>81.709421073470367</v>
      </c>
      <c r="S44" s="12" t="s">
        <v>15</v>
      </c>
      <c r="T44" s="12" t="s">
        <v>16</v>
      </c>
      <c r="U44" s="12" t="s">
        <v>41</v>
      </c>
    </row>
    <row r="45" spans="1:21" s="2" customFormat="1" ht="15.75">
      <c r="A45" s="6" t="s">
        <v>7</v>
      </c>
      <c r="B45" s="6"/>
      <c r="C45" s="6" t="s">
        <v>95</v>
      </c>
      <c r="D45" s="18" t="s">
        <v>30</v>
      </c>
      <c r="E45" s="18" t="s">
        <v>40</v>
      </c>
      <c r="F45" s="19"/>
      <c r="G45" s="9" t="s">
        <v>91</v>
      </c>
      <c r="H45" s="9"/>
      <c r="I45" s="9">
        <v>2020</v>
      </c>
      <c r="J45" s="9" t="s">
        <v>10</v>
      </c>
      <c r="K45" s="10">
        <v>0</v>
      </c>
      <c r="L45" s="10">
        <v>0</v>
      </c>
      <c r="M45" s="10">
        <v>9.7280000000000015</v>
      </c>
      <c r="N45" s="10">
        <v>8.7837909090909072</v>
      </c>
      <c r="O45" s="10">
        <v>78.804666459574207</v>
      </c>
      <c r="P45" s="10">
        <v>9.6915273227350784</v>
      </c>
      <c r="Q45" s="10">
        <v>11.12179699368977</v>
      </c>
      <c r="R45" s="11">
        <v>118.12978168508997</v>
      </c>
      <c r="S45" s="12" t="s">
        <v>15</v>
      </c>
      <c r="T45" s="12" t="s">
        <v>16</v>
      </c>
      <c r="U45" s="12" t="s">
        <v>41</v>
      </c>
    </row>
    <row r="46" spans="1:21" s="2" customFormat="1" ht="15.75">
      <c r="A46" s="6" t="s">
        <v>7</v>
      </c>
      <c r="B46" s="6"/>
      <c r="C46" s="6" t="s">
        <v>96</v>
      </c>
      <c r="D46" s="18" t="s">
        <v>30</v>
      </c>
      <c r="E46" s="18" t="s">
        <v>97</v>
      </c>
      <c r="F46" s="19" t="s">
        <v>48</v>
      </c>
      <c r="G46" s="9" t="s">
        <v>53</v>
      </c>
      <c r="H46" s="9" t="s">
        <v>50</v>
      </c>
      <c r="I46" s="14">
        <v>2020</v>
      </c>
      <c r="J46" s="9" t="s">
        <v>10</v>
      </c>
      <c r="K46" s="10">
        <v>30.154651934548763</v>
      </c>
      <c r="L46" s="10">
        <v>0</v>
      </c>
      <c r="M46" s="10">
        <v>6.6008891367064795</v>
      </c>
      <c r="N46" s="10">
        <v>1.3042184353741497</v>
      </c>
      <c r="O46" s="10">
        <v>3.9445813764558575</v>
      </c>
      <c r="P46" s="10">
        <v>0.13376589757745522</v>
      </c>
      <c r="Q46" s="10">
        <v>4.4049975148867624</v>
      </c>
      <c r="R46" s="11">
        <v>46.543104295549469</v>
      </c>
      <c r="S46" s="12" t="s">
        <v>15</v>
      </c>
      <c r="T46" s="12" t="s">
        <v>16</v>
      </c>
      <c r="U46" s="12" t="s">
        <v>21</v>
      </c>
    </row>
    <row r="47" spans="1:21" s="2" customFormat="1" ht="15.75">
      <c r="A47" s="6" t="s">
        <v>7</v>
      </c>
      <c r="B47" s="6"/>
      <c r="C47" s="6" t="s">
        <v>98</v>
      </c>
      <c r="D47" s="18" t="s">
        <v>30</v>
      </c>
      <c r="E47" s="18" t="s">
        <v>97</v>
      </c>
      <c r="F47" s="19"/>
      <c r="G47" s="9" t="s">
        <v>55</v>
      </c>
      <c r="H47" s="9" t="s">
        <v>50</v>
      </c>
      <c r="I47" s="14">
        <v>2020</v>
      </c>
      <c r="J47" s="9" t="s">
        <v>10</v>
      </c>
      <c r="K47" s="10">
        <v>30.539739887438945</v>
      </c>
      <c r="L47" s="10">
        <v>0</v>
      </c>
      <c r="M47" s="10">
        <v>6.6851853471361862</v>
      </c>
      <c r="N47" s="10">
        <v>1.4415045864661655</v>
      </c>
      <c r="O47" s="10">
        <v>4.0969102798209827</v>
      </c>
      <c r="P47" s="10">
        <v>0.14558331951167172</v>
      </c>
      <c r="Q47" s="10">
        <v>4.5104546694860792</v>
      </c>
      <c r="R47" s="11">
        <v>47.419378089860032</v>
      </c>
      <c r="S47" s="12" t="s">
        <v>15</v>
      </c>
      <c r="T47" s="12" t="s">
        <v>16</v>
      </c>
      <c r="U47" s="12" t="s">
        <v>21</v>
      </c>
    </row>
    <row r="48" spans="1:21" s="2" customFormat="1" ht="15.75">
      <c r="A48" s="6" t="s">
        <v>7</v>
      </c>
      <c r="B48" s="6"/>
      <c r="C48" s="6" t="s">
        <v>99</v>
      </c>
      <c r="D48" s="18" t="s">
        <v>30</v>
      </c>
      <c r="E48" s="18" t="s">
        <v>97</v>
      </c>
      <c r="F48" s="19" t="s">
        <v>60</v>
      </c>
      <c r="G48" s="9" t="s">
        <v>53</v>
      </c>
      <c r="H48" s="9" t="s">
        <v>50</v>
      </c>
      <c r="I48" s="14">
        <v>2020</v>
      </c>
      <c r="J48" s="9" t="s">
        <v>10</v>
      </c>
      <c r="K48" s="10">
        <v>28.03440297040078</v>
      </c>
      <c r="L48" s="10">
        <v>0</v>
      </c>
      <c r="M48" s="10">
        <v>6.1367641192818017</v>
      </c>
      <c r="N48" s="10">
        <v>1.3042184353741497</v>
      </c>
      <c r="O48" s="10">
        <v>3.9393745722877953</v>
      </c>
      <c r="P48" s="10">
        <v>0.13556405872142663</v>
      </c>
      <c r="Q48" s="10">
        <v>4.3657050445398342</v>
      </c>
      <c r="R48" s="11">
        <v>43.916029200605799</v>
      </c>
      <c r="S48" s="12" t="s">
        <v>15</v>
      </c>
      <c r="T48" s="12" t="s">
        <v>16</v>
      </c>
      <c r="U48" s="12" t="s">
        <v>17</v>
      </c>
    </row>
    <row r="49" spans="1:21" s="2" customFormat="1" ht="15.75">
      <c r="A49" s="6" t="s">
        <v>7</v>
      </c>
      <c r="B49" s="6"/>
      <c r="C49" s="6" t="s">
        <v>100</v>
      </c>
      <c r="D49" s="18" t="s">
        <v>30</v>
      </c>
      <c r="E49" s="18" t="s">
        <v>97</v>
      </c>
      <c r="F49" s="19"/>
      <c r="G49" s="9" t="s">
        <v>55</v>
      </c>
      <c r="H49" s="9" t="s">
        <v>50</v>
      </c>
      <c r="I49" s="14">
        <v>2020</v>
      </c>
      <c r="J49" s="9" t="s">
        <v>10</v>
      </c>
      <c r="K49" s="10">
        <v>28.446673602318494</v>
      </c>
      <c r="L49" s="10">
        <v>0</v>
      </c>
      <c r="M49" s="10">
        <v>6.2270106504477214</v>
      </c>
      <c r="N49" s="10">
        <v>1.4415045864661655</v>
      </c>
      <c r="O49" s="10">
        <v>4.0796836892086414</v>
      </c>
      <c r="P49" s="10">
        <v>0.14697485853541342</v>
      </c>
      <c r="Q49" s="10">
        <v>4.4723336084150942</v>
      </c>
      <c r="R49" s="11">
        <v>44.814180995391531</v>
      </c>
      <c r="S49" s="12" t="s">
        <v>15</v>
      </c>
      <c r="T49" s="12" t="s">
        <v>16</v>
      </c>
      <c r="U49" s="12" t="s">
        <v>17</v>
      </c>
    </row>
    <row r="50" spans="1:21" s="2" customFormat="1" ht="15.75">
      <c r="A50" s="6" t="s">
        <v>7</v>
      </c>
      <c r="B50" s="6"/>
      <c r="C50" s="6" t="s">
        <v>101</v>
      </c>
      <c r="D50" s="18" t="s">
        <v>30</v>
      </c>
      <c r="E50" s="18" t="s">
        <v>97</v>
      </c>
      <c r="F50" s="19" t="s">
        <v>65</v>
      </c>
      <c r="G50" s="9" t="s">
        <v>53</v>
      </c>
      <c r="H50" s="9" t="s">
        <v>50</v>
      </c>
      <c r="I50" s="14">
        <v>2020</v>
      </c>
      <c r="J50" s="9" t="s">
        <v>10</v>
      </c>
      <c r="K50" s="10">
        <v>24.520148067857257</v>
      </c>
      <c r="L50" s="10">
        <v>0</v>
      </c>
      <c r="M50" s="10">
        <v>9.3560553635400456</v>
      </c>
      <c r="N50" s="10">
        <v>1.3042184353741497</v>
      </c>
      <c r="O50" s="10">
        <v>4.0904607181920447</v>
      </c>
      <c r="P50" s="10">
        <v>0.13469443573090592</v>
      </c>
      <c r="Q50" s="10">
        <v>4.5024716631468706</v>
      </c>
      <c r="R50" s="11">
        <v>43.90804868384128</v>
      </c>
      <c r="S50" s="12" t="s">
        <v>15</v>
      </c>
      <c r="T50" s="12" t="s">
        <v>16</v>
      </c>
      <c r="U50" s="12" t="s">
        <v>21</v>
      </c>
    </row>
    <row r="51" spans="1:21" s="2" customFormat="1" ht="15.75">
      <c r="A51" s="6" t="s">
        <v>7</v>
      </c>
      <c r="B51" s="6"/>
      <c r="C51" s="6" t="s">
        <v>102</v>
      </c>
      <c r="D51" s="18" t="s">
        <v>30</v>
      </c>
      <c r="E51" s="18" t="s">
        <v>97</v>
      </c>
      <c r="F51" s="19"/>
      <c r="G51" s="9" t="s">
        <v>55</v>
      </c>
      <c r="H51" s="9" t="s">
        <v>50</v>
      </c>
      <c r="I51" s="14">
        <v>2020</v>
      </c>
      <c r="J51" s="9" t="s">
        <v>10</v>
      </c>
      <c r="K51" s="10">
        <v>24.694792997115542</v>
      </c>
      <c r="L51" s="10">
        <v>0</v>
      </c>
      <c r="M51" s="10">
        <v>9.4226939345054461</v>
      </c>
      <c r="N51" s="10">
        <v>1.4415045864661655</v>
      </c>
      <c r="O51" s="10">
        <v>4.2114339892374302</v>
      </c>
      <c r="P51" s="10">
        <v>0.14633291109282448</v>
      </c>
      <c r="Q51" s="10">
        <v>4.5891437364288654</v>
      </c>
      <c r="R51" s="11">
        <v>44.505902154846275</v>
      </c>
      <c r="S51" s="12" t="s">
        <v>15</v>
      </c>
      <c r="T51" s="12" t="s">
        <v>16</v>
      </c>
      <c r="U51" s="12" t="s">
        <v>21</v>
      </c>
    </row>
    <row r="52" spans="1:21" s="2" customFormat="1" ht="15.75">
      <c r="A52" s="6" t="s">
        <v>7</v>
      </c>
      <c r="B52" s="6"/>
      <c r="C52" s="6" t="s">
        <v>103</v>
      </c>
      <c r="D52" s="18" t="s">
        <v>30</v>
      </c>
      <c r="E52" s="18" t="s">
        <v>97</v>
      </c>
      <c r="F52" s="19" t="s">
        <v>80</v>
      </c>
      <c r="G52" s="9" t="s">
        <v>53</v>
      </c>
      <c r="H52" s="9"/>
      <c r="I52" s="9">
        <v>2020</v>
      </c>
      <c r="J52" s="9" t="s">
        <v>10</v>
      </c>
      <c r="K52" s="10">
        <v>0</v>
      </c>
      <c r="L52" s="10">
        <v>0</v>
      </c>
      <c r="M52" s="10">
        <v>19.508542857142846</v>
      </c>
      <c r="N52" s="10">
        <v>1.3042184353741497</v>
      </c>
      <c r="O52" s="10">
        <v>4.5179722990633344</v>
      </c>
      <c r="P52" s="10">
        <v>0.18385586003980178</v>
      </c>
      <c r="Q52" s="10">
        <v>4.4909252825701778</v>
      </c>
      <c r="R52" s="11">
        <v>30.00551473419031</v>
      </c>
      <c r="S52" s="12" t="s">
        <v>15</v>
      </c>
      <c r="T52" s="12" t="s">
        <v>16</v>
      </c>
      <c r="U52" s="12" t="s">
        <v>41</v>
      </c>
    </row>
    <row r="53" spans="1:21" s="2" customFormat="1" ht="15.75">
      <c r="A53" s="6" t="s">
        <v>7</v>
      </c>
      <c r="B53" s="6"/>
      <c r="C53" s="6" t="s">
        <v>104</v>
      </c>
      <c r="D53" s="18" t="s">
        <v>30</v>
      </c>
      <c r="E53" s="18" t="s">
        <v>97</v>
      </c>
      <c r="F53" s="19"/>
      <c r="G53" s="9" t="s">
        <v>55</v>
      </c>
      <c r="H53" s="9"/>
      <c r="I53" s="9">
        <v>2020</v>
      </c>
      <c r="J53" s="9" t="s">
        <v>10</v>
      </c>
      <c r="K53" s="10">
        <v>0</v>
      </c>
      <c r="L53" s="10">
        <v>0</v>
      </c>
      <c r="M53" s="10">
        <v>20.216399999999979</v>
      </c>
      <c r="N53" s="10">
        <v>1.4415045864661655</v>
      </c>
      <c r="O53" s="10">
        <v>4.7107694634971153</v>
      </c>
      <c r="P53" s="10">
        <v>0.19773233844454463</v>
      </c>
      <c r="Q53" s="10">
        <v>4.620966669065897</v>
      </c>
      <c r="R53" s="11">
        <v>31.187373057473703</v>
      </c>
      <c r="S53" s="12" t="s">
        <v>15</v>
      </c>
      <c r="T53" s="12" t="s">
        <v>16</v>
      </c>
      <c r="U53" s="12" t="s">
        <v>41</v>
      </c>
    </row>
    <row r="54" spans="1:21" s="2" customFormat="1" ht="15.75">
      <c r="A54" s="6" t="s">
        <v>7</v>
      </c>
      <c r="B54" s="6"/>
      <c r="C54" s="6" t="s">
        <v>105</v>
      </c>
      <c r="D54" s="18" t="s">
        <v>30</v>
      </c>
      <c r="E54" s="18" t="s">
        <v>106</v>
      </c>
      <c r="F54" s="20" t="s">
        <v>44</v>
      </c>
      <c r="G54" s="9" t="s">
        <v>44</v>
      </c>
      <c r="H54" s="9"/>
      <c r="I54" s="9">
        <v>2012</v>
      </c>
      <c r="J54" s="9" t="s">
        <v>10</v>
      </c>
      <c r="K54" s="10">
        <v>110.41334959309049</v>
      </c>
      <c r="L54" s="10">
        <v>2.5754981612128489</v>
      </c>
      <c r="M54" s="10">
        <v>27.760300457508947</v>
      </c>
      <c r="N54" s="10">
        <v>4.4603673736769114</v>
      </c>
      <c r="O54" s="10">
        <v>25.433756133269714</v>
      </c>
      <c r="P54" s="10">
        <v>4.1965920727127939</v>
      </c>
      <c r="Q54" s="10">
        <v>11.587626136576784</v>
      </c>
      <c r="R54" s="11">
        <v>186.42748992804849</v>
      </c>
      <c r="S54" s="12" t="s">
        <v>15</v>
      </c>
      <c r="T54" s="12" t="s">
        <v>16</v>
      </c>
      <c r="U54" s="16" t="s">
        <v>21</v>
      </c>
    </row>
    <row r="55" spans="1:21" s="2" customFormat="1" ht="15.75">
      <c r="A55" s="6" t="s">
        <v>7</v>
      </c>
      <c r="B55" s="6"/>
      <c r="C55" s="6" t="s">
        <v>107</v>
      </c>
      <c r="D55" s="18" t="s">
        <v>30</v>
      </c>
      <c r="E55" s="18" t="s">
        <v>106</v>
      </c>
      <c r="F55" s="19" t="s">
        <v>48</v>
      </c>
      <c r="G55" s="9" t="s">
        <v>44</v>
      </c>
      <c r="H55" s="9"/>
      <c r="I55" s="9">
        <v>2014.1659430776656</v>
      </c>
      <c r="J55" s="9" t="s">
        <v>10</v>
      </c>
      <c r="K55" s="10">
        <v>112.81070134350944</v>
      </c>
      <c r="L55" s="10">
        <v>2.5993238965267733</v>
      </c>
      <c r="M55" s="10">
        <v>24.497040810691729</v>
      </c>
      <c r="N55" s="10">
        <v>4.8701114584921736</v>
      </c>
      <c r="O55" s="10">
        <v>27.863269116125259</v>
      </c>
      <c r="P55" s="10">
        <v>4.180417065943197</v>
      </c>
      <c r="Q55" s="10">
        <v>12.152414241690099</v>
      </c>
      <c r="R55" s="11">
        <v>188.97327793297868</v>
      </c>
      <c r="S55" s="12" t="s">
        <v>15</v>
      </c>
      <c r="T55" s="12" t="s">
        <v>16</v>
      </c>
      <c r="U55" s="16" t="s">
        <v>21</v>
      </c>
    </row>
    <row r="56" spans="1:21" s="2" customFormat="1" ht="15.75">
      <c r="A56" s="6" t="s">
        <v>7</v>
      </c>
      <c r="B56" s="6"/>
      <c r="C56" s="6" t="s">
        <v>108</v>
      </c>
      <c r="D56" s="18" t="s">
        <v>30</v>
      </c>
      <c r="E56" s="18" t="s">
        <v>106</v>
      </c>
      <c r="F56" s="19"/>
      <c r="G56" s="9" t="s">
        <v>109</v>
      </c>
      <c r="H56" s="9" t="s">
        <v>110</v>
      </c>
      <c r="I56" s="14">
        <v>2021</v>
      </c>
      <c r="J56" s="9" t="s">
        <v>10</v>
      </c>
      <c r="K56" s="10">
        <v>62.68557144182045</v>
      </c>
      <c r="L56" s="10">
        <v>0</v>
      </c>
      <c r="M56" s="10">
        <v>13.536979674886267</v>
      </c>
      <c r="N56" s="10">
        <v>3.004108758493695</v>
      </c>
      <c r="O56" s="10">
        <v>18.579233843318324</v>
      </c>
      <c r="P56" s="10">
        <v>3.0487252373010132</v>
      </c>
      <c r="Q56" s="10">
        <v>10.011540186478072</v>
      </c>
      <c r="R56" s="11">
        <v>110.86615914229782</v>
      </c>
      <c r="S56" s="12" t="s">
        <v>15</v>
      </c>
      <c r="T56" s="12" t="s">
        <v>16</v>
      </c>
      <c r="U56" s="16" t="s">
        <v>21</v>
      </c>
    </row>
    <row r="57" spans="1:21" s="2" customFormat="1" ht="15.75">
      <c r="A57" s="6" t="s">
        <v>7</v>
      </c>
      <c r="B57" s="6"/>
      <c r="C57" s="6" t="s">
        <v>111</v>
      </c>
      <c r="D57" s="18" t="s">
        <v>30</v>
      </c>
      <c r="E57" s="18" t="s">
        <v>106</v>
      </c>
      <c r="F57" s="19"/>
      <c r="G57" s="9" t="s">
        <v>112</v>
      </c>
      <c r="H57" s="9" t="s">
        <v>110</v>
      </c>
      <c r="I57" s="14">
        <v>2021</v>
      </c>
      <c r="J57" s="9" t="s">
        <v>10</v>
      </c>
      <c r="K57" s="10">
        <v>76.789825016229955</v>
      </c>
      <c r="L57" s="10">
        <v>0</v>
      </c>
      <c r="M57" s="10">
        <v>16.58280010173565</v>
      </c>
      <c r="N57" s="10">
        <v>3.445721633884832</v>
      </c>
      <c r="O57" s="10">
        <v>21.269543881660443</v>
      </c>
      <c r="P57" s="10">
        <v>3.4956202270898182</v>
      </c>
      <c r="Q57" s="10">
        <v>10.629013340786045</v>
      </c>
      <c r="R57" s="11">
        <v>132.21252420138674</v>
      </c>
      <c r="S57" s="12" t="s">
        <v>15</v>
      </c>
      <c r="T57" s="12" t="s">
        <v>16</v>
      </c>
      <c r="U57" s="16" t="s">
        <v>21</v>
      </c>
    </row>
    <row r="58" spans="1:21" s="2" customFormat="1" ht="15.75">
      <c r="A58" s="6" t="s">
        <v>7</v>
      </c>
      <c r="B58" s="6"/>
      <c r="C58" s="6" t="s">
        <v>113</v>
      </c>
      <c r="D58" s="18" t="s">
        <v>30</v>
      </c>
      <c r="E58" s="18" t="s">
        <v>106</v>
      </c>
      <c r="F58" s="19"/>
      <c r="G58" s="9" t="s">
        <v>114</v>
      </c>
      <c r="H58" s="9" t="s">
        <v>110</v>
      </c>
      <c r="I58" s="14">
        <v>2021</v>
      </c>
      <c r="J58" s="9" t="s">
        <v>10</v>
      </c>
      <c r="K58" s="10">
        <v>104.21476252202631</v>
      </c>
      <c r="L58" s="10">
        <v>0</v>
      </c>
      <c r="M58" s="10">
        <v>22.505228709498372</v>
      </c>
      <c r="N58" s="10">
        <v>4.5007390035641883</v>
      </c>
      <c r="O58" s="10">
        <v>27.841981489979716</v>
      </c>
      <c r="P58" s="10">
        <v>4.5792011561359249</v>
      </c>
      <c r="Q58" s="10">
        <v>12.104162593462677</v>
      </c>
      <c r="R58" s="11">
        <v>175.74607547466721</v>
      </c>
      <c r="S58" s="12" t="s">
        <v>15</v>
      </c>
      <c r="T58" s="12" t="s">
        <v>16</v>
      </c>
      <c r="U58" s="16" t="s">
        <v>21</v>
      </c>
    </row>
    <row r="59" spans="1:21" s="2" customFormat="1" ht="15.75">
      <c r="A59" s="6" t="s">
        <v>7</v>
      </c>
      <c r="B59" s="6"/>
      <c r="C59" s="6" t="s">
        <v>115</v>
      </c>
      <c r="D59" s="18" t="s">
        <v>30</v>
      </c>
      <c r="E59" s="18" t="s">
        <v>106</v>
      </c>
      <c r="F59" s="19"/>
      <c r="G59" s="9" t="s">
        <v>116</v>
      </c>
      <c r="H59" s="9" t="s">
        <v>110</v>
      </c>
      <c r="I59" s="14">
        <v>2021</v>
      </c>
      <c r="J59" s="9" t="s">
        <v>10</v>
      </c>
      <c r="K59" s="10">
        <v>126.15471252666339</v>
      </c>
      <c r="L59" s="10">
        <v>0</v>
      </c>
      <c r="M59" s="10">
        <v>27.243171595708553</v>
      </c>
      <c r="N59" s="10">
        <v>5.3355217094333787</v>
      </c>
      <c r="O59" s="10">
        <v>33.162229562160029</v>
      </c>
      <c r="P59" s="10">
        <v>5.4669770446105179</v>
      </c>
      <c r="Q59" s="10">
        <v>13.271374736220643</v>
      </c>
      <c r="R59" s="11">
        <v>210.63398717479654</v>
      </c>
      <c r="S59" s="12" t="s">
        <v>15</v>
      </c>
      <c r="T59" s="12" t="s">
        <v>16</v>
      </c>
      <c r="U59" s="16" t="s">
        <v>21</v>
      </c>
    </row>
    <row r="60" spans="1:21" s="2" customFormat="1" ht="15.75">
      <c r="A60" s="6" t="s">
        <v>7</v>
      </c>
      <c r="B60" s="6"/>
      <c r="C60" s="6" t="s">
        <v>117</v>
      </c>
      <c r="D60" s="18" t="s">
        <v>30</v>
      </c>
      <c r="E60" s="18" t="s">
        <v>106</v>
      </c>
      <c r="F60" s="19" t="s">
        <v>32</v>
      </c>
      <c r="G60" s="9" t="s">
        <v>44</v>
      </c>
      <c r="H60" s="9"/>
      <c r="I60" s="9">
        <v>2013.2186467211693</v>
      </c>
      <c r="J60" s="9" t="s">
        <v>10</v>
      </c>
      <c r="K60" s="10">
        <v>110.30069470402745</v>
      </c>
      <c r="L60" s="10">
        <v>2.5910892111671595</v>
      </c>
      <c r="M60" s="10">
        <v>30.225582760877185</v>
      </c>
      <c r="N60" s="10">
        <v>4.16037370670165</v>
      </c>
      <c r="O60" s="10">
        <v>23.374273285052094</v>
      </c>
      <c r="P60" s="10">
        <v>4.1734693173800954</v>
      </c>
      <c r="Q60" s="10">
        <v>11.163535821895868</v>
      </c>
      <c r="R60" s="11">
        <v>185.98901880710147</v>
      </c>
      <c r="S60" s="12" t="s">
        <v>15</v>
      </c>
      <c r="T60" s="12" t="s">
        <v>16</v>
      </c>
      <c r="U60" s="16" t="s">
        <v>21</v>
      </c>
    </row>
    <row r="61" spans="1:21" s="2" customFormat="1" ht="15.75">
      <c r="A61" s="6" t="s">
        <v>7</v>
      </c>
      <c r="B61" s="6"/>
      <c r="C61" s="6" t="s">
        <v>118</v>
      </c>
      <c r="D61" s="18" t="s">
        <v>30</v>
      </c>
      <c r="E61" s="18" t="s">
        <v>106</v>
      </c>
      <c r="F61" s="19"/>
      <c r="G61" s="9" t="s">
        <v>109</v>
      </c>
      <c r="H61" s="9" t="s">
        <v>110</v>
      </c>
      <c r="I61" s="14">
        <v>2021</v>
      </c>
      <c r="J61" s="9" t="s">
        <v>10</v>
      </c>
      <c r="K61" s="10">
        <v>75.356081039133329</v>
      </c>
      <c r="L61" s="10">
        <v>0</v>
      </c>
      <c r="M61" s="10">
        <v>20.586832961976906</v>
      </c>
      <c r="N61" s="10">
        <v>2.913647289468388</v>
      </c>
      <c r="O61" s="10">
        <v>17.980673190459328</v>
      </c>
      <c r="P61" s="10">
        <v>2.9586525647678124</v>
      </c>
      <c r="Q61" s="10">
        <v>9.8850549055113053</v>
      </c>
      <c r="R61" s="11">
        <v>129.68094195131707</v>
      </c>
      <c r="S61" s="12" t="s">
        <v>15</v>
      </c>
      <c r="T61" s="12" t="s">
        <v>16</v>
      </c>
      <c r="U61" s="16" t="s">
        <v>21</v>
      </c>
    </row>
    <row r="62" spans="1:21" s="2" customFormat="1" ht="15.75">
      <c r="A62" s="6" t="s">
        <v>7</v>
      </c>
      <c r="B62" s="6"/>
      <c r="C62" s="6" t="s">
        <v>119</v>
      </c>
      <c r="D62" s="18" t="s">
        <v>30</v>
      </c>
      <c r="E62" s="18" t="s">
        <v>106</v>
      </c>
      <c r="F62" s="19"/>
      <c r="G62" s="9" t="s">
        <v>112</v>
      </c>
      <c r="H62" s="9" t="s">
        <v>110</v>
      </c>
      <c r="I62" s="14">
        <v>2021</v>
      </c>
      <c r="J62" s="9" t="s">
        <v>10</v>
      </c>
      <c r="K62" s="10">
        <v>88.152396687287847</v>
      </c>
      <c r="L62" s="10">
        <v>0</v>
      </c>
      <c r="M62" s="10">
        <v>24.082710257406902</v>
      </c>
      <c r="N62" s="10">
        <v>3.3959575395066066</v>
      </c>
      <c r="O62" s="10">
        <v>20.928681983304411</v>
      </c>
      <c r="P62" s="10">
        <v>3.4499610129706046</v>
      </c>
      <c r="Q62" s="10">
        <v>10.611910927303043</v>
      </c>
      <c r="R62" s="11">
        <v>150.62161840777941</v>
      </c>
      <c r="S62" s="12" t="s">
        <v>15</v>
      </c>
      <c r="T62" s="12" t="s">
        <v>16</v>
      </c>
      <c r="U62" s="16" t="s">
        <v>21</v>
      </c>
    </row>
    <row r="63" spans="1:21" s="2" customFormat="1" ht="15.75">
      <c r="A63" s="6" t="s">
        <v>7</v>
      </c>
      <c r="B63" s="6"/>
      <c r="C63" s="6" t="s">
        <v>120</v>
      </c>
      <c r="D63" s="18" t="s">
        <v>30</v>
      </c>
      <c r="E63" s="18" t="s">
        <v>106</v>
      </c>
      <c r="F63" s="19"/>
      <c r="G63" s="9" t="s">
        <v>114</v>
      </c>
      <c r="H63" s="9" t="s">
        <v>110</v>
      </c>
      <c r="I63" s="14">
        <v>2021</v>
      </c>
      <c r="J63" s="9" t="s">
        <v>10</v>
      </c>
      <c r="K63" s="10">
        <v>119.4322793827773</v>
      </c>
      <c r="L63" s="10">
        <v>0</v>
      </c>
      <c r="M63" s="10">
        <v>32.628188090680375</v>
      </c>
      <c r="N63" s="10">
        <v>4.4344353719928193</v>
      </c>
      <c r="O63" s="10">
        <v>27.389128154257342</v>
      </c>
      <c r="P63" s="10">
        <v>4.5172931648237489</v>
      </c>
      <c r="Q63" s="10">
        <v>12.011455349607559</v>
      </c>
      <c r="R63" s="11">
        <v>200.41277951413915</v>
      </c>
      <c r="S63" s="12" t="s">
        <v>15</v>
      </c>
      <c r="T63" s="12" t="s">
        <v>16</v>
      </c>
      <c r="U63" s="16" t="s">
        <v>21</v>
      </c>
    </row>
    <row r="64" spans="1:21" s="2" customFormat="1" ht="15.75">
      <c r="A64" s="6" t="s">
        <v>7</v>
      </c>
      <c r="B64" s="6"/>
      <c r="C64" s="6" t="s">
        <v>121</v>
      </c>
      <c r="D64" s="18" t="s">
        <v>30</v>
      </c>
      <c r="E64" s="18" t="s">
        <v>106</v>
      </c>
      <c r="F64" s="19"/>
      <c r="G64" s="9" t="s">
        <v>116</v>
      </c>
      <c r="H64" s="9" t="s">
        <v>110</v>
      </c>
      <c r="I64" s="14">
        <v>2021</v>
      </c>
      <c r="J64" s="9" t="s">
        <v>10</v>
      </c>
      <c r="K64" s="10">
        <v>138.62675285500956</v>
      </c>
      <c r="L64" s="10">
        <v>0</v>
      </c>
      <c r="M64" s="10">
        <v>37.872004033825483</v>
      </c>
      <c r="N64" s="10">
        <v>5.2652848793500606</v>
      </c>
      <c r="O64" s="10">
        <v>32.682340463287545</v>
      </c>
      <c r="P64" s="10">
        <v>5.4014054407386958</v>
      </c>
      <c r="Q64" s="10">
        <v>13.173168004857279</v>
      </c>
      <c r="R64" s="11">
        <v>233.0209556770686</v>
      </c>
      <c r="S64" s="12" t="s">
        <v>15</v>
      </c>
      <c r="T64" s="12" t="s">
        <v>16</v>
      </c>
      <c r="U64" s="16" t="s">
        <v>21</v>
      </c>
    </row>
    <row r="65" spans="1:21" s="2" customFormat="1" ht="15.75">
      <c r="A65" s="6" t="s">
        <v>7</v>
      </c>
      <c r="B65" s="6"/>
      <c r="C65" s="6" t="s">
        <v>122</v>
      </c>
      <c r="D65" s="18" t="s">
        <v>30</v>
      </c>
      <c r="E65" s="18" t="s">
        <v>106</v>
      </c>
      <c r="F65" s="19" t="s">
        <v>65</v>
      </c>
      <c r="G65" s="9" t="s">
        <v>109</v>
      </c>
      <c r="H65" s="9" t="s">
        <v>110</v>
      </c>
      <c r="I65" s="14">
        <v>2021</v>
      </c>
      <c r="J65" s="9" t="s">
        <v>10</v>
      </c>
      <c r="K65" s="10">
        <v>49.819892504193987</v>
      </c>
      <c r="L65" s="10">
        <v>0</v>
      </c>
      <c r="M65" s="10">
        <v>19.455686114768735</v>
      </c>
      <c r="N65" s="10">
        <v>2.8446981127499633</v>
      </c>
      <c r="O65" s="10">
        <v>18.413697140496332</v>
      </c>
      <c r="P65" s="10">
        <v>2.945771903136948</v>
      </c>
      <c r="Q65" s="10">
        <v>9.788648600333822</v>
      </c>
      <c r="R65" s="11">
        <v>103.2683943756798</v>
      </c>
      <c r="S65" s="12" t="s">
        <v>15</v>
      </c>
      <c r="T65" s="12" t="s">
        <v>16</v>
      </c>
      <c r="U65" s="16" t="s">
        <v>21</v>
      </c>
    </row>
    <row r="66" spans="1:21" s="2" customFormat="1" ht="15.75">
      <c r="A66" s="6" t="s">
        <v>7</v>
      </c>
      <c r="B66" s="6"/>
      <c r="C66" s="6" t="s">
        <v>123</v>
      </c>
      <c r="D66" s="18" t="s">
        <v>30</v>
      </c>
      <c r="E66" s="18" t="s">
        <v>106</v>
      </c>
      <c r="F66" s="19"/>
      <c r="G66" s="9" t="s">
        <v>112</v>
      </c>
      <c r="H66" s="9" t="s">
        <v>110</v>
      </c>
      <c r="I66" s="14">
        <v>2021</v>
      </c>
      <c r="J66" s="9" t="s">
        <v>10</v>
      </c>
      <c r="K66" s="10">
        <v>60.172077959610874</v>
      </c>
      <c r="L66" s="10">
        <v>0</v>
      </c>
      <c r="M66" s="10">
        <v>23.498426086668722</v>
      </c>
      <c r="N66" s="10">
        <v>3.4198720020791056</v>
      </c>
      <c r="O66" s="10">
        <v>22.096071756013497</v>
      </c>
      <c r="P66" s="10">
        <v>3.5484816318596137</v>
      </c>
      <c r="Q66" s="10">
        <v>10.59286979837994</v>
      </c>
      <c r="R66" s="11">
        <v>123.32779923461176</v>
      </c>
      <c r="S66" s="12" t="s">
        <v>15</v>
      </c>
      <c r="T66" s="12" t="s">
        <v>16</v>
      </c>
      <c r="U66" s="16" t="s">
        <v>21</v>
      </c>
    </row>
    <row r="67" spans="1:21" s="2" customFormat="1" ht="15.75">
      <c r="A67" s="6" t="s">
        <v>7</v>
      </c>
      <c r="B67" s="6"/>
      <c r="C67" s="6" t="s">
        <v>124</v>
      </c>
      <c r="D67" s="18" t="s">
        <v>30</v>
      </c>
      <c r="E67" s="18" t="s">
        <v>106</v>
      </c>
      <c r="F67" s="19"/>
      <c r="G67" s="9" t="s">
        <v>114</v>
      </c>
      <c r="H67" s="9" t="s">
        <v>110</v>
      </c>
      <c r="I67" s="14">
        <v>2021</v>
      </c>
      <c r="J67" s="9" t="s">
        <v>10</v>
      </c>
      <c r="K67" s="10">
        <v>73.759321369845622</v>
      </c>
      <c r="L67" s="10">
        <v>0</v>
      </c>
      <c r="M67" s="10">
        <v>28.804522299787479</v>
      </c>
      <c r="N67" s="10">
        <v>4.4931627239024152</v>
      </c>
      <c r="O67" s="10">
        <v>28.97314084138754</v>
      </c>
      <c r="P67" s="10">
        <v>4.6598038046864385</v>
      </c>
      <c r="Q67" s="10">
        <v>12.093569267132391</v>
      </c>
      <c r="R67" s="11">
        <v>152.78352030674188</v>
      </c>
      <c r="S67" s="12" t="s">
        <v>15</v>
      </c>
      <c r="T67" s="12" t="s">
        <v>16</v>
      </c>
      <c r="U67" s="16" t="s">
        <v>21</v>
      </c>
    </row>
    <row r="68" spans="1:21" s="2" customFormat="1" ht="15.75">
      <c r="A68" s="6" t="s">
        <v>7</v>
      </c>
      <c r="B68" s="6"/>
      <c r="C68" s="6" t="s">
        <v>125</v>
      </c>
      <c r="D68" s="18" t="s">
        <v>30</v>
      </c>
      <c r="E68" s="18" t="s">
        <v>106</v>
      </c>
      <c r="F68" s="19"/>
      <c r="G68" s="9" t="s">
        <v>116</v>
      </c>
      <c r="H68" s="9" t="s">
        <v>110</v>
      </c>
      <c r="I68" s="14">
        <v>2021</v>
      </c>
      <c r="J68" s="9" t="s">
        <v>10</v>
      </c>
      <c r="K68" s="10">
        <v>85.405530007189626</v>
      </c>
      <c r="L68" s="10">
        <v>0</v>
      </c>
      <c r="M68" s="10">
        <v>33.352604768174956</v>
      </c>
      <c r="N68" s="10">
        <v>5.3223300512751948</v>
      </c>
      <c r="O68" s="10">
        <v>34.260556601595972</v>
      </c>
      <c r="P68" s="10">
        <v>5.5428402990816981</v>
      </c>
      <c r="Q68" s="10">
        <v>13.252929860114456</v>
      </c>
      <c r="R68" s="11">
        <v>177.13679158743187</v>
      </c>
      <c r="S68" s="12" t="s">
        <v>15</v>
      </c>
      <c r="T68" s="12" t="s">
        <v>16</v>
      </c>
      <c r="U68" s="16" t="s">
        <v>21</v>
      </c>
    </row>
    <row r="69" spans="1:21" s="2" customFormat="1" ht="15.75">
      <c r="A69" s="6" t="s">
        <v>7</v>
      </c>
      <c r="B69" s="6"/>
      <c r="C69" s="6" t="s">
        <v>126</v>
      </c>
      <c r="D69" s="18" t="s">
        <v>30</v>
      </c>
      <c r="E69" s="18" t="s">
        <v>106</v>
      </c>
      <c r="F69" s="19" t="s">
        <v>60</v>
      </c>
      <c r="G69" s="9" t="s">
        <v>109</v>
      </c>
      <c r="H69" s="9" t="s">
        <v>110</v>
      </c>
      <c r="I69" s="14">
        <v>2021</v>
      </c>
      <c r="J69" s="9" t="s">
        <v>10</v>
      </c>
      <c r="K69" s="10">
        <v>51.715596439501866</v>
      </c>
      <c r="L69" s="10">
        <v>0</v>
      </c>
      <c r="M69" s="10">
        <v>11.168008231781167</v>
      </c>
      <c r="N69" s="10">
        <v>3.026777114079807</v>
      </c>
      <c r="O69" s="10">
        <v>20.238830680197381</v>
      </c>
      <c r="P69" s="10">
        <v>3.0020698974213822</v>
      </c>
      <c r="Q69" s="10">
        <v>10.043235596206184</v>
      </c>
      <c r="R69" s="11">
        <v>99.194517959187792</v>
      </c>
      <c r="S69" s="12" t="s">
        <v>15</v>
      </c>
      <c r="T69" s="12" t="s">
        <v>16</v>
      </c>
      <c r="U69" s="16" t="s">
        <v>21</v>
      </c>
    </row>
    <row r="70" spans="1:21" s="2" customFormat="1" ht="15.75">
      <c r="A70" s="6" t="s">
        <v>7</v>
      </c>
      <c r="B70" s="6"/>
      <c r="C70" s="6" t="s">
        <v>127</v>
      </c>
      <c r="D70" s="18" t="s">
        <v>30</v>
      </c>
      <c r="E70" s="18" t="s">
        <v>106</v>
      </c>
      <c r="F70" s="19"/>
      <c r="G70" s="9" t="s">
        <v>112</v>
      </c>
      <c r="H70" s="9" t="s">
        <v>110</v>
      </c>
      <c r="I70" s="14">
        <v>2021</v>
      </c>
      <c r="J70" s="9" t="s">
        <v>10</v>
      </c>
      <c r="K70" s="10">
        <v>62.685571441820393</v>
      </c>
      <c r="L70" s="10">
        <v>0</v>
      </c>
      <c r="M70" s="10">
        <v>13.536979674886251</v>
      </c>
      <c r="N70" s="10">
        <v>3.6006517310342634</v>
      </c>
      <c r="O70" s="10">
        <v>23.887787408975473</v>
      </c>
      <c r="P70" s="10">
        <v>3.590111558374284</v>
      </c>
      <c r="Q70" s="10">
        <v>10.845640122102985</v>
      </c>
      <c r="R70" s="11">
        <v>118.14674193719364</v>
      </c>
      <c r="S70" s="12" t="s">
        <v>15</v>
      </c>
      <c r="T70" s="12" t="s">
        <v>16</v>
      </c>
      <c r="U70" s="16" t="s">
        <v>21</v>
      </c>
    </row>
    <row r="71" spans="1:21" s="2" customFormat="1" ht="15.75">
      <c r="A71" s="6" t="s">
        <v>7</v>
      </c>
      <c r="B71" s="6"/>
      <c r="C71" s="6" t="s">
        <v>128</v>
      </c>
      <c r="D71" s="18" t="s">
        <v>30</v>
      </c>
      <c r="E71" s="18" t="s">
        <v>106</v>
      </c>
      <c r="F71" s="19"/>
      <c r="G71" s="9" t="s">
        <v>114</v>
      </c>
      <c r="H71" s="9" t="s">
        <v>110</v>
      </c>
      <c r="I71" s="14">
        <v>2021</v>
      </c>
      <c r="J71" s="9" t="s">
        <v>10</v>
      </c>
      <c r="K71" s="10">
        <v>85.409091089480242</v>
      </c>
      <c r="L71" s="10">
        <v>0</v>
      </c>
      <c r="M71" s="10">
        <v>18.444134807032512</v>
      </c>
      <c r="N71" s="10">
        <v>4.5212809097718862</v>
      </c>
      <c r="O71" s="10">
        <v>29.752602167329453</v>
      </c>
      <c r="P71" s="10">
        <v>4.5230699273978665</v>
      </c>
      <c r="Q71" s="10">
        <v>12.132884753364223</v>
      </c>
      <c r="R71" s="11">
        <v>154.78306365437618</v>
      </c>
      <c r="S71" s="12" t="s">
        <v>15</v>
      </c>
      <c r="T71" s="12" t="s">
        <v>16</v>
      </c>
      <c r="U71" s="16" t="s">
        <v>21</v>
      </c>
    </row>
    <row r="72" spans="1:21" s="2" customFormat="1" ht="15.75">
      <c r="A72" s="6" t="s">
        <v>7</v>
      </c>
      <c r="B72" s="6"/>
      <c r="C72" s="6" t="s">
        <v>129</v>
      </c>
      <c r="D72" s="18" t="s">
        <v>30</v>
      </c>
      <c r="E72" s="18" t="s">
        <v>106</v>
      </c>
      <c r="F72" s="19"/>
      <c r="G72" s="9" t="s">
        <v>116</v>
      </c>
      <c r="H72" s="9" t="s">
        <v>110</v>
      </c>
      <c r="I72" s="14">
        <v>2021</v>
      </c>
      <c r="J72" s="9" t="s">
        <v>10</v>
      </c>
      <c r="K72" s="10">
        <v>104.21476252202631</v>
      </c>
      <c r="L72" s="10">
        <v>0</v>
      </c>
      <c r="M72" s="10">
        <v>22.505228709498372</v>
      </c>
      <c r="N72" s="10">
        <v>5.3701889654709705</v>
      </c>
      <c r="O72" s="10">
        <v>35.310660182121431</v>
      </c>
      <c r="P72" s="10">
        <v>5.4243223163545826</v>
      </c>
      <c r="Q72" s="10">
        <v>13.319847281134047</v>
      </c>
      <c r="R72" s="11">
        <v>186.14500997660573</v>
      </c>
      <c r="S72" s="12" t="s">
        <v>15</v>
      </c>
      <c r="T72" s="12" t="s">
        <v>16</v>
      </c>
      <c r="U72" s="16" t="s">
        <v>21</v>
      </c>
    </row>
    <row r="73" spans="1:21" s="2" customFormat="1" ht="15.75">
      <c r="A73" s="6" t="s">
        <v>7</v>
      </c>
      <c r="B73" s="6"/>
      <c r="C73" s="6" t="s">
        <v>130</v>
      </c>
      <c r="D73" s="18" t="s">
        <v>30</v>
      </c>
      <c r="E73" s="18" t="s">
        <v>106</v>
      </c>
      <c r="F73" s="19" t="s">
        <v>131</v>
      </c>
      <c r="G73" s="9" t="s">
        <v>109</v>
      </c>
      <c r="H73" s="9" t="s">
        <v>110</v>
      </c>
      <c r="I73" s="14">
        <v>2021</v>
      </c>
      <c r="J73" s="9" t="s">
        <v>10</v>
      </c>
      <c r="K73" s="10">
        <v>64.692484665670975</v>
      </c>
      <c r="L73" s="10">
        <v>0</v>
      </c>
      <c r="M73" s="10">
        <v>17.673601882451855</v>
      </c>
      <c r="N73" s="10">
        <v>2.982493539257431</v>
      </c>
      <c r="O73" s="10">
        <v>19.95695858270809</v>
      </c>
      <c r="P73" s="10">
        <v>2.955333004889543</v>
      </c>
      <c r="Q73" s="10">
        <v>9.9813172959179788</v>
      </c>
      <c r="R73" s="11">
        <v>118.24218897089588</v>
      </c>
      <c r="S73" s="12" t="s">
        <v>15</v>
      </c>
      <c r="T73" s="12" t="s">
        <v>16</v>
      </c>
      <c r="U73" s="16" t="s">
        <v>21</v>
      </c>
    </row>
    <row r="74" spans="1:21" s="2" customFormat="1" ht="15.75">
      <c r="A74" s="6" t="s">
        <v>7</v>
      </c>
      <c r="B74" s="6"/>
      <c r="C74" s="6" t="s">
        <v>132</v>
      </c>
      <c r="D74" s="18" t="s">
        <v>30</v>
      </c>
      <c r="E74" s="18" t="s">
        <v>106</v>
      </c>
      <c r="F74" s="19"/>
      <c r="G74" s="9" t="s">
        <v>112</v>
      </c>
      <c r="H74" s="9" t="s">
        <v>110</v>
      </c>
      <c r="I74" s="14">
        <v>2021</v>
      </c>
      <c r="J74" s="9" t="s">
        <v>10</v>
      </c>
      <c r="K74" s="10">
        <v>76.777893888928276</v>
      </c>
      <c r="L74" s="10">
        <v>0</v>
      </c>
      <c r="M74" s="10">
        <v>20.975263772580242</v>
      </c>
      <c r="N74" s="10">
        <v>3.5998627606004199</v>
      </c>
      <c r="O74" s="10">
        <v>23.884354691338778</v>
      </c>
      <c r="P74" s="10">
        <v>3.5892799640696484</v>
      </c>
      <c r="Q74" s="10">
        <v>10.844536965719671</v>
      </c>
      <c r="R74" s="11">
        <v>139.67119204323703</v>
      </c>
      <c r="S74" s="12" t="s">
        <v>15</v>
      </c>
      <c r="T74" s="12" t="s">
        <v>16</v>
      </c>
      <c r="U74" s="16" t="s">
        <v>21</v>
      </c>
    </row>
    <row r="75" spans="1:21" s="2" customFormat="1" ht="15.75">
      <c r="A75" s="6" t="s">
        <v>7</v>
      </c>
      <c r="B75" s="6"/>
      <c r="C75" s="6" t="s">
        <v>133</v>
      </c>
      <c r="D75" s="18" t="s">
        <v>30</v>
      </c>
      <c r="E75" s="18" t="s">
        <v>106</v>
      </c>
      <c r="F75" s="19"/>
      <c r="G75" s="9" t="s">
        <v>114</v>
      </c>
      <c r="H75" s="9" t="s">
        <v>110</v>
      </c>
      <c r="I75" s="14">
        <v>2021</v>
      </c>
      <c r="J75" s="9" t="s">
        <v>10</v>
      </c>
      <c r="K75" s="10">
        <v>100.23780591054503</v>
      </c>
      <c r="L75" s="10">
        <v>0</v>
      </c>
      <c r="M75" s="10">
        <v>27.38437214753526</v>
      </c>
      <c r="N75" s="10">
        <v>4.5202570305410354</v>
      </c>
      <c r="O75" s="10">
        <v>29.748112296302303</v>
      </c>
      <c r="P75" s="10">
        <v>4.5219935509263758</v>
      </c>
      <c r="Q75" s="10">
        <v>12.131453142164609</v>
      </c>
      <c r="R75" s="11">
        <v>178.54399407801463</v>
      </c>
      <c r="S75" s="12" t="s">
        <v>15</v>
      </c>
      <c r="T75" s="12" t="s">
        <v>16</v>
      </c>
      <c r="U75" s="16" t="s">
        <v>21</v>
      </c>
    </row>
    <row r="76" spans="1:21" s="2" customFormat="1" ht="15.75">
      <c r="A76" s="6" t="s">
        <v>7</v>
      </c>
      <c r="B76" s="6"/>
      <c r="C76" s="6" t="s">
        <v>134</v>
      </c>
      <c r="D76" s="18" t="s">
        <v>30</v>
      </c>
      <c r="E76" s="18" t="s">
        <v>106</v>
      </c>
      <c r="F76" s="19"/>
      <c r="G76" s="9" t="s">
        <v>116</v>
      </c>
      <c r="H76" s="9" t="s">
        <v>110</v>
      </c>
      <c r="I76" s="14">
        <v>2021</v>
      </c>
      <c r="J76" s="9" t="s">
        <v>10</v>
      </c>
      <c r="K76" s="10">
        <v>115.87774725828967</v>
      </c>
      <c r="L76" s="10">
        <v>0</v>
      </c>
      <c r="M76" s="10">
        <v>31.657111064171971</v>
      </c>
      <c r="N76" s="10">
        <v>5.3691717409884827</v>
      </c>
      <c r="O76" s="10">
        <v>35.306216924947414</v>
      </c>
      <c r="P76" s="10">
        <v>5.4232515362956484</v>
      </c>
      <c r="Q76" s="10">
        <v>13.318424974754764</v>
      </c>
      <c r="R76" s="11">
        <v>206.95192349944799</v>
      </c>
      <c r="S76" s="12" t="s">
        <v>15</v>
      </c>
      <c r="T76" s="12" t="s">
        <v>16</v>
      </c>
      <c r="U76" s="16" t="s">
        <v>21</v>
      </c>
    </row>
    <row r="77" spans="1:21" s="2" customFormat="1" ht="15.75">
      <c r="A77" s="6" t="s">
        <v>7</v>
      </c>
      <c r="B77" s="6"/>
      <c r="C77" s="6" t="s">
        <v>135</v>
      </c>
      <c r="D77" s="18" t="s">
        <v>30</v>
      </c>
      <c r="E77" s="18" t="s">
        <v>106</v>
      </c>
      <c r="F77" s="19" t="s">
        <v>136</v>
      </c>
      <c r="G77" s="9" t="s">
        <v>109</v>
      </c>
      <c r="H77" s="9" t="s">
        <v>110</v>
      </c>
      <c r="I77" s="14">
        <v>2021</v>
      </c>
      <c r="J77" s="9" t="s">
        <v>10</v>
      </c>
      <c r="K77" s="10">
        <v>41.431704716168014</v>
      </c>
      <c r="L77" s="10">
        <v>0</v>
      </c>
      <c r="M77" s="10">
        <v>16.488300891359657</v>
      </c>
      <c r="N77" s="10">
        <v>3.2818408717509944</v>
      </c>
      <c r="O77" s="10">
        <v>22.751425503147043</v>
      </c>
      <c r="P77" s="10">
        <v>3.217777701975379</v>
      </c>
      <c r="Q77" s="10">
        <v>10.608116991352166</v>
      </c>
      <c r="R77" s="11">
        <v>97.779166675753245</v>
      </c>
      <c r="S77" s="12" t="s">
        <v>15</v>
      </c>
      <c r="T77" s="12" t="s">
        <v>16</v>
      </c>
      <c r="U77" s="16" t="s">
        <v>17</v>
      </c>
    </row>
    <row r="78" spans="1:21" s="2" customFormat="1" ht="15.75">
      <c r="A78" s="6" t="s">
        <v>7</v>
      </c>
      <c r="B78" s="6"/>
      <c r="C78" s="6" t="s">
        <v>137</v>
      </c>
      <c r="D78" s="18" t="s">
        <v>30</v>
      </c>
      <c r="E78" s="18" t="s">
        <v>106</v>
      </c>
      <c r="F78" s="19"/>
      <c r="G78" s="9" t="s">
        <v>112</v>
      </c>
      <c r="H78" s="9" t="s">
        <v>110</v>
      </c>
      <c r="I78" s="14">
        <v>2021</v>
      </c>
      <c r="J78" s="9" t="s">
        <v>10</v>
      </c>
      <c r="K78" s="10">
        <v>49.961761569496716</v>
      </c>
      <c r="L78" s="10">
        <v>0</v>
      </c>
      <c r="M78" s="10">
        <v>18.79955456982773</v>
      </c>
      <c r="N78" s="10">
        <v>3.6996530092034634</v>
      </c>
      <c r="O78" s="10">
        <v>25.781568686675474</v>
      </c>
      <c r="P78" s="10">
        <v>3.6203268649966938</v>
      </c>
      <c r="Q78" s="10">
        <v>11.220256038088333</v>
      </c>
      <c r="R78" s="11">
        <v>113.08312073828841</v>
      </c>
      <c r="S78" s="12" t="s">
        <v>15</v>
      </c>
      <c r="T78" s="12" t="s">
        <v>16</v>
      </c>
      <c r="U78" s="16" t="s">
        <v>17</v>
      </c>
    </row>
    <row r="79" spans="1:21" s="2" customFormat="1" ht="15.75">
      <c r="A79" s="6" t="s">
        <v>7</v>
      </c>
      <c r="B79" s="6"/>
      <c r="C79" s="6" t="s">
        <v>138</v>
      </c>
      <c r="D79" s="18" t="s">
        <v>30</v>
      </c>
      <c r="E79" s="18" t="s">
        <v>106</v>
      </c>
      <c r="F79" s="19"/>
      <c r="G79" s="9" t="s">
        <v>114</v>
      </c>
      <c r="H79" s="9" t="s">
        <v>110</v>
      </c>
      <c r="I79" s="14">
        <v>2021</v>
      </c>
      <c r="J79" s="9" t="s">
        <v>10</v>
      </c>
      <c r="K79" s="10">
        <v>71.896193478056276</v>
      </c>
      <c r="L79" s="10">
        <v>0</v>
      </c>
      <c r="M79" s="10">
        <v>25.470054128043291</v>
      </c>
      <c r="N79" s="10">
        <v>5.162324572545864</v>
      </c>
      <c r="O79" s="10">
        <v>35.926874055376196</v>
      </c>
      <c r="P79" s="10">
        <v>5.0808376545264764</v>
      </c>
      <c r="Q79" s="10">
        <v>13.286504870098977</v>
      </c>
      <c r="R79" s="11">
        <v>156.82278875864708</v>
      </c>
      <c r="S79" s="12" t="s">
        <v>15</v>
      </c>
      <c r="T79" s="12" t="s">
        <v>16</v>
      </c>
      <c r="U79" s="16" t="s">
        <v>17</v>
      </c>
    </row>
    <row r="80" spans="1:21" s="2" customFormat="1" ht="15.75">
      <c r="A80" s="6" t="s">
        <v>7</v>
      </c>
      <c r="B80" s="6"/>
      <c r="C80" s="6" t="s">
        <v>139</v>
      </c>
      <c r="D80" s="18" t="s">
        <v>30</v>
      </c>
      <c r="E80" s="18" t="s">
        <v>106</v>
      </c>
      <c r="F80" s="19"/>
      <c r="G80" s="9" t="s">
        <v>116</v>
      </c>
      <c r="H80" s="9" t="s">
        <v>110</v>
      </c>
      <c r="I80" s="14">
        <v>2021</v>
      </c>
      <c r="J80" s="9" t="s">
        <v>10</v>
      </c>
      <c r="K80" s="10">
        <v>80.288993682662309</v>
      </c>
      <c r="L80" s="10">
        <v>0</v>
      </c>
      <c r="M80" s="10">
        <v>27.343026566819269</v>
      </c>
      <c r="N80" s="10">
        <v>5.9766772208059855</v>
      </c>
      <c r="O80" s="10">
        <v>41.073366128280952</v>
      </c>
      <c r="P80" s="10">
        <v>5.9436910060952002</v>
      </c>
      <c r="Q80" s="10">
        <v>14.412811443155118</v>
      </c>
      <c r="R80" s="11">
        <v>175.03856604781882</v>
      </c>
      <c r="S80" s="12" t="s">
        <v>15</v>
      </c>
      <c r="T80" s="12" t="s">
        <v>16</v>
      </c>
      <c r="U80" s="16" t="s">
        <v>17</v>
      </c>
    </row>
    <row r="81" spans="1:21" s="2" customFormat="1" ht="15.75">
      <c r="A81" s="6" t="s">
        <v>7</v>
      </c>
      <c r="B81" s="6"/>
      <c r="C81" s="6" t="s">
        <v>140</v>
      </c>
      <c r="D81" s="18" t="s">
        <v>30</v>
      </c>
      <c r="E81" s="18" t="s">
        <v>106</v>
      </c>
      <c r="F81" s="19" t="s">
        <v>141</v>
      </c>
      <c r="G81" s="9" t="s">
        <v>109</v>
      </c>
      <c r="H81" s="9" t="s">
        <v>110</v>
      </c>
      <c r="I81" s="14">
        <v>2021</v>
      </c>
      <c r="J81" s="9" t="s">
        <v>10</v>
      </c>
      <c r="K81" s="10">
        <v>51.416668752835903</v>
      </c>
      <c r="L81" s="10">
        <v>0</v>
      </c>
      <c r="M81" s="10">
        <v>21.587832052324742</v>
      </c>
      <c r="N81" s="10">
        <v>3.3187198695682381</v>
      </c>
      <c r="O81" s="10">
        <v>23.015803192775689</v>
      </c>
      <c r="P81" s="10">
        <v>3.2497198960086142</v>
      </c>
      <c r="Q81" s="10">
        <v>10.659682043865097</v>
      </c>
      <c r="R81" s="11">
        <v>113.24842580737828</v>
      </c>
      <c r="S81" s="12" t="s">
        <v>15</v>
      </c>
      <c r="T81" s="12" t="s">
        <v>16</v>
      </c>
      <c r="U81" s="16" t="s">
        <v>17</v>
      </c>
    </row>
    <row r="82" spans="1:21" s="2" customFormat="1" ht="15.75">
      <c r="A82" s="6" t="s">
        <v>7</v>
      </c>
      <c r="B82" s="6"/>
      <c r="C82" s="6" t="s">
        <v>142</v>
      </c>
      <c r="D82" s="18" t="s">
        <v>30</v>
      </c>
      <c r="E82" s="18" t="s">
        <v>106</v>
      </c>
      <c r="F82" s="19"/>
      <c r="G82" s="9" t="s">
        <v>112</v>
      </c>
      <c r="H82" s="9" t="s">
        <v>110</v>
      </c>
      <c r="I82" s="14">
        <v>2021</v>
      </c>
      <c r="J82" s="9" t="s">
        <v>10</v>
      </c>
      <c r="K82" s="10">
        <v>58.964069670683358</v>
      </c>
      <c r="L82" s="10">
        <v>0</v>
      </c>
      <c r="M82" s="10">
        <v>24.118920822770392</v>
      </c>
      <c r="N82" s="10">
        <v>3.7413902078540779</v>
      </c>
      <c r="O82" s="10">
        <v>26.071180451910351</v>
      </c>
      <c r="P82" s="10">
        <v>3.659063645321786</v>
      </c>
      <c r="Q82" s="10">
        <v>11.278613937368213</v>
      </c>
      <c r="R82" s="11">
        <v>127.83323873590817</v>
      </c>
      <c r="S82" s="12" t="s">
        <v>15</v>
      </c>
      <c r="T82" s="12" t="s">
        <v>16</v>
      </c>
      <c r="U82" s="16" t="s">
        <v>17</v>
      </c>
    </row>
    <row r="83" spans="1:21" s="2" customFormat="1" ht="15.75">
      <c r="A83" s="6" t="s">
        <v>7</v>
      </c>
      <c r="B83" s="6"/>
      <c r="C83" s="6" t="s">
        <v>143</v>
      </c>
      <c r="D83" s="18" t="s">
        <v>30</v>
      </c>
      <c r="E83" s="18" t="s">
        <v>106</v>
      </c>
      <c r="F83" s="19"/>
      <c r="G83" s="9" t="s">
        <v>114</v>
      </c>
      <c r="H83" s="9" t="s">
        <v>110</v>
      </c>
      <c r="I83" s="14">
        <v>2021</v>
      </c>
      <c r="J83" s="9" t="s">
        <v>10</v>
      </c>
      <c r="K83" s="10">
        <v>80.191134752129344</v>
      </c>
      <c r="L83" s="10">
        <v>0</v>
      </c>
      <c r="M83" s="10">
        <v>31.851777006923733</v>
      </c>
      <c r="N83" s="10">
        <v>5.1927266278937081</v>
      </c>
      <c r="O83" s="10">
        <v>36.139100982358819</v>
      </c>
      <c r="P83" s="10">
        <v>5.1089890107830414</v>
      </c>
      <c r="Q83" s="10">
        <v>13.329013714517185</v>
      </c>
      <c r="R83" s="11">
        <v>171.81274209460582</v>
      </c>
      <c r="S83" s="12" t="s">
        <v>15</v>
      </c>
      <c r="T83" s="12" t="s">
        <v>16</v>
      </c>
      <c r="U83" s="16" t="s">
        <v>17</v>
      </c>
    </row>
    <row r="84" spans="1:21" s="2" customFormat="1" ht="15.75">
      <c r="A84" s="6" t="s">
        <v>7</v>
      </c>
      <c r="B84" s="6"/>
      <c r="C84" s="6" t="s">
        <v>144</v>
      </c>
      <c r="D84" s="18" t="s">
        <v>30</v>
      </c>
      <c r="E84" s="18" t="s">
        <v>106</v>
      </c>
      <c r="F84" s="19"/>
      <c r="G84" s="9" t="s">
        <v>116</v>
      </c>
      <c r="H84" s="9" t="s">
        <v>110</v>
      </c>
      <c r="I84" s="14">
        <v>2021</v>
      </c>
      <c r="J84" s="9" t="s">
        <v>10</v>
      </c>
      <c r="K84" s="10">
        <v>93.163230079679707</v>
      </c>
      <c r="L84" s="10">
        <v>0</v>
      </c>
      <c r="M84" s="10">
        <v>36.956906306104457</v>
      </c>
      <c r="N84" s="10">
        <v>6.0097927659498804</v>
      </c>
      <c r="O84" s="10">
        <v>41.304268990637432</v>
      </c>
      <c r="P84" s="10">
        <v>5.9743686278807919</v>
      </c>
      <c r="Q84" s="10">
        <v>14.459114350647386</v>
      </c>
      <c r="R84" s="11">
        <v>197.86768112089965</v>
      </c>
      <c r="S84" s="12" t="s">
        <v>15</v>
      </c>
      <c r="T84" s="12" t="s">
        <v>16</v>
      </c>
      <c r="U84" s="16" t="s">
        <v>17</v>
      </c>
    </row>
    <row r="85" spans="1:21" s="2" customFormat="1" ht="15.75">
      <c r="A85" s="6" t="s">
        <v>7</v>
      </c>
      <c r="B85" s="6"/>
      <c r="C85" s="6" t="s">
        <v>145</v>
      </c>
      <c r="D85" s="18" t="s">
        <v>30</v>
      </c>
      <c r="E85" s="18" t="s">
        <v>106</v>
      </c>
      <c r="F85" s="19" t="s">
        <v>14</v>
      </c>
      <c r="G85" s="9" t="s">
        <v>44</v>
      </c>
      <c r="H85" s="9"/>
      <c r="I85" s="9">
        <v>2021</v>
      </c>
      <c r="J85" s="9" t="s">
        <v>10</v>
      </c>
      <c r="K85" s="10">
        <v>0</v>
      </c>
      <c r="L85" s="10">
        <v>0</v>
      </c>
      <c r="M85" s="10">
        <v>19.231467387418228</v>
      </c>
      <c r="N85" s="10">
        <v>4.8525156943373133</v>
      </c>
      <c r="O85" s="10">
        <v>48.575910494025521</v>
      </c>
      <c r="P85" s="10">
        <v>4.1854766571332105</v>
      </c>
      <c r="Q85" s="10">
        <v>12.943506040427543</v>
      </c>
      <c r="R85" s="11">
        <v>89.788876273341828</v>
      </c>
      <c r="S85" s="12" t="s">
        <v>15</v>
      </c>
      <c r="T85" s="12" t="s">
        <v>16</v>
      </c>
      <c r="U85" s="16" t="s">
        <v>17</v>
      </c>
    </row>
    <row r="86" spans="1:21" s="2" customFormat="1" ht="15.75">
      <c r="A86" s="6" t="s">
        <v>7</v>
      </c>
      <c r="B86" s="6"/>
      <c r="C86" s="6" t="s">
        <v>146</v>
      </c>
      <c r="D86" s="18" t="s">
        <v>30</v>
      </c>
      <c r="E86" s="18" t="s">
        <v>106</v>
      </c>
      <c r="F86" s="19"/>
      <c r="G86" s="9" t="s">
        <v>147</v>
      </c>
      <c r="H86" s="9"/>
      <c r="I86" s="9">
        <v>2021</v>
      </c>
      <c r="J86" s="9" t="s">
        <v>10</v>
      </c>
      <c r="K86" s="10">
        <v>0</v>
      </c>
      <c r="L86" s="10">
        <v>0</v>
      </c>
      <c r="M86" s="10">
        <v>9.8746632805279386</v>
      </c>
      <c r="N86" s="10">
        <v>1.3362308841869319</v>
      </c>
      <c r="O86" s="10">
        <v>39.94864243940733</v>
      </c>
      <c r="P86" s="10">
        <v>4.3243199747518517</v>
      </c>
      <c r="Q86" s="10">
        <v>8.8377464100042893</v>
      </c>
      <c r="R86" s="11">
        <v>64.32160298887834</v>
      </c>
      <c r="S86" s="12" t="s">
        <v>15</v>
      </c>
      <c r="T86" s="12" t="s">
        <v>16</v>
      </c>
      <c r="U86" s="16" t="s">
        <v>17</v>
      </c>
    </row>
    <row r="87" spans="1:21" s="2" customFormat="1" ht="15.75">
      <c r="A87" s="6" t="s">
        <v>7</v>
      </c>
      <c r="B87" s="6"/>
      <c r="C87" s="6" t="s">
        <v>148</v>
      </c>
      <c r="D87" s="18" t="s">
        <v>30</v>
      </c>
      <c r="E87" s="18" t="s">
        <v>106</v>
      </c>
      <c r="F87" s="19"/>
      <c r="G87" s="9" t="s">
        <v>109</v>
      </c>
      <c r="H87" s="9"/>
      <c r="I87" s="9">
        <v>2021</v>
      </c>
      <c r="J87" s="9" t="s">
        <v>10</v>
      </c>
      <c r="K87" s="10">
        <v>0</v>
      </c>
      <c r="L87" s="10">
        <v>0</v>
      </c>
      <c r="M87" s="10">
        <v>14.82954320711425</v>
      </c>
      <c r="N87" s="10">
        <v>3.246711874068184</v>
      </c>
      <c r="O87" s="10">
        <v>27.871139688156713</v>
      </c>
      <c r="P87" s="10">
        <v>3.2965798057131073</v>
      </c>
      <c r="Q87" s="10">
        <v>10.698234660549485</v>
      </c>
      <c r="R87" s="11">
        <v>59.942209235601737</v>
      </c>
      <c r="S87" s="12" t="s">
        <v>15</v>
      </c>
      <c r="T87" s="12" t="s">
        <v>16</v>
      </c>
      <c r="U87" s="16" t="s">
        <v>17</v>
      </c>
    </row>
    <row r="88" spans="1:21" s="2" customFormat="1" ht="15.75">
      <c r="A88" s="6" t="s">
        <v>7</v>
      </c>
      <c r="B88" s="6"/>
      <c r="C88" s="6" t="s">
        <v>149</v>
      </c>
      <c r="D88" s="18" t="s">
        <v>30</v>
      </c>
      <c r="E88" s="18" t="s">
        <v>106</v>
      </c>
      <c r="F88" s="19"/>
      <c r="G88" s="9" t="s">
        <v>112</v>
      </c>
      <c r="H88" s="9"/>
      <c r="I88" s="9">
        <v>2021</v>
      </c>
      <c r="J88" s="9" t="s">
        <v>10</v>
      </c>
      <c r="K88" s="10">
        <v>0</v>
      </c>
      <c r="L88" s="10">
        <v>0</v>
      </c>
      <c r="M88" s="10">
        <v>16.5479739234679</v>
      </c>
      <c r="N88" s="10">
        <v>3.8937212306560056</v>
      </c>
      <c r="O88" s="10">
        <v>33.669443250640441</v>
      </c>
      <c r="P88" s="10">
        <v>3.9700045496854282</v>
      </c>
      <c r="Q88" s="10">
        <v>11.602897840773132</v>
      </c>
      <c r="R88" s="11">
        <v>69.684040795222899</v>
      </c>
      <c r="S88" s="12" t="s">
        <v>15</v>
      </c>
      <c r="T88" s="12" t="s">
        <v>16</v>
      </c>
      <c r="U88" s="16" t="s">
        <v>17</v>
      </c>
    </row>
    <row r="89" spans="1:21" s="2" customFormat="1" ht="15.75">
      <c r="A89" s="6" t="s">
        <v>7</v>
      </c>
      <c r="B89" s="6"/>
      <c r="C89" s="6" t="s">
        <v>150</v>
      </c>
      <c r="D89" s="18" t="s">
        <v>30</v>
      </c>
      <c r="E89" s="18" t="s">
        <v>106</v>
      </c>
      <c r="F89" s="19"/>
      <c r="G89" s="9" t="s">
        <v>114</v>
      </c>
      <c r="H89" s="9"/>
      <c r="I89" s="9">
        <v>2021</v>
      </c>
      <c r="J89" s="9" t="s">
        <v>10</v>
      </c>
      <c r="K89" s="10">
        <v>0</v>
      </c>
      <c r="L89" s="10">
        <v>0</v>
      </c>
      <c r="M89" s="10">
        <v>19.036469403698867</v>
      </c>
      <c r="N89" s="10">
        <v>4.8483312713788225</v>
      </c>
      <c r="O89" s="10">
        <v>49.234541871670601</v>
      </c>
      <c r="P89" s="10">
        <v>4.9649320618698338</v>
      </c>
      <c r="Q89" s="10">
        <v>12.937655285191184</v>
      </c>
      <c r="R89" s="11">
        <v>91.0219298938093</v>
      </c>
      <c r="S89" s="12" t="s">
        <v>15</v>
      </c>
      <c r="T89" s="12" t="s">
        <v>16</v>
      </c>
      <c r="U89" s="16" t="s">
        <v>17</v>
      </c>
    </row>
    <row r="90" spans="1:21" s="2" customFormat="1" ht="15.75">
      <c r="A90" s="6" t="s">
        <v>7</v>
      </c>
      <c r="B90" s="6"/>
      <c r="C90" s="6" t="s">
        <v>151</v>
      </c>
      <c r="D90" s="18" t="s">
        <v>30</v>
      </c>
      <c r="E90" s="18" t="s">
        <v>106</v>
      </c>
      <c r="F90" s="19"/>
      <c r="G90" s="9" t="s">
        <v>116</v>
      </c>
      <c r="H90" s="9"/>
      <c r="I90" s="9">
        <v>2021</v>
      </c>
      <c r="J90" s="9" t="s">
        <v>10</v>
      </c>
      <c r="K90" s="10">
        <v>0</v>
      </c>
      <c r="L90" s="10">
        <v>0</v>
      </c>
      <c r="M90" s="10">
        <v>22.083698157851366</v>
      </c>
      <c r="N90" s="10">
        <v>5.6341167631825781</v>
      </c>
      <c r="O90" s="10">
        <v>58.09844356955405</v>
      </c>
      <c r="P90" s="10">
        <v>5.8022292025819286</v>
      </c>
      <c r="Q90" s="10">
        <v>14.036358410193518</v>
      </c>
      <c r="R90" s="11">
        <v>105.65484610336344</v>
      </c>
      <c r="S90" s="12" t="s">
        <v>15</v>
      </c>
      <c r="T90" s="12" t="s">
        <v>16</v>
      </c>
      <c r="U90" s="16" t="s">
        <v>17</v>
      </c>
    </row>
    <row r="91" spans="1:21" s="2" customFormat="1" ht="15.75">
      <c r="A91" s="6" t="s">
        <v>7</v>
      </c>
      <c r="B91" s="6"/>
      <c r="C91" s="6" t="s">
        <v>152</v>
      </c>
      <c r="D91" s="18" t="s">
        <v>30</v>
      </c>
      <c r="E91" s="18" t="s">
        <v>106</v>
      </c>
      <c r="F91" s="19" t="s">
        <v>80</v>
      </c>
      <c r="G91" s="9" t="s">
        <v>109</v>
      </c>
      <c r="H91" s="9"/>
      <c r="I91" s="9">
        <v>2021</v>
      </c>
      <c r="J91" s="9" t="s">
        <v>10</v>
      </c>
      <c r="K91" s="10">
        <v>0</v>
      </c>
      <c r="L91" s="10">
        <v>0</v>
      </c>
      <c r="M91" s="10">
        <v>43.480124999999994</v>
      </c>
      <c r="N91" s="10">
        <v>2.9829904756920032</v>
      </c>
      <c r="O91" s="10">
        <v>22.617824857114961</v>
      </c>
      <c r="P91" s="10">
        <v>2.6854163575357859</v>
      </c>
      <c r="Q91" s="10">
        <v>9.9820121237294952</v>
      </c>
      <c r="R91" s="11">
        <v>81.748368814072236</v>
      </c>
      <c r="S91" s="12" t="s">
        <v>15</v>
      </c>
      <c r="T91" s="12" t="s">
        <v>16</v>
      </c>
      <c r="U91" s="16" t="s">
        <v>41</v>
      </c>
    </row>
    <row r="92" spans="1:21" s="2" customFormat="1" ht="15.75">
      <c r="A92" s="6" t="s">
        <v>7</v>
      </c>
      <c r="B92" s="6"/>
      <c r="C92" s="6" t="s">
        <v>153</v>
      </c>
      <c r="D92" s="18" t="s">
        <v>30</v>
      </c>
      <c r="E92" s="18" t="s">
        <v>106</v>
      </c>
      <c r="F92" s="19"/>
      <c r="G92" s="9" t="s">
        <v>112</v>
      </c>
      <c r="H92" s="9"/>
      <c r="I92" s="9">
        <v>2021</v>
      </c>
      <c r="J92" s="9" t="s">
        <v>10</v>
      </c>
      <c r="K92" s="10">
        <v>0</v>
      </c>
      <c r="L92" s="10">
        <v>0</v>
      </c>
      <c r="M92" s="10">
        <v>48.311249999999987</v>
      </c>
      <c r="N92" s="10">
        <v>3.6375625686855262</v>
      </c>
      <c r="O92" s="10">
        <v>27.069632210419087</v>
      </c>
      <c r="P92" s="10">
        <v>3.2594638629973955</v>
      </c>
      <c r="Q92" s="10">
        <v>10.897249693795132</v>
      </c>
      <c r="R92" s="11">
        <v>93.175158335897123</v>
      </c>
      <c r="S92" s="12" t="s">
        <v>15</v>
      </c>
      <c r="T92" s="12" t="s">
        <v>16</v>
      </c>
      <c r="U92" s="16" t="s">
        <v>41</v>
      </c>
    </row>
    <row r="93" spans="1:21" s="2" customFormat="1" ht="15.75">
      <c r="A93" s="6" t="s">
        <v>7</v>
      </c>
      <c r="B93" s="6"/>
      <c r="C93" s="6" t="s">
        <v>154</v>
      </c>
      <c r="D93" s="18" t="s">
        <v>30</v>
      </c>
      <c r="E93" s="18" t="s">
        <v>106</v>
      </c>
      <c r="F93" s="19"/>
      <c r="G93" s="9" t="s">
        <v>114</v>
      </c>
      <c r="H93" s="9"/>
      <c r="I93" s="9">
        <v>2021</v>
      </c>
      <c r="J93" s="9" t="s">
        <v>10</v>
      </c>
      <c r="K93" s="10">
        <v>0</v>
      </c>
      <c r="L93" s="10">
        <v>0</v>
      </c>
      <c r="M93" s="10">
        <v>60.389062500000037</v>
      </c>
      <c r="N93" s="10">
        <v>4.8978961420307146</v>
      </c>
      <c r="O93" s="10">
        <v>36.055655577823352</v>
      </c>
      <c r="P93" s="10">
        <v>4.3192547998700661</v>
      </c>
      <c r="Q93" s="10">
        <v>12.659476726520168</v>
      </c>
      <c r="R93" s="11">
        <v>118.32134574624435</v>
      </c>
      <c r="S93" s="12" t="s">
        <v>15</v>
      </c>
      <c r="T93" s="12" t="s">
        <v>16</v>
      </c>
      <c r="U93" s="16" t="s">
        <v>41</v>
      </c>
    </row>
    <row r="94" spans="1:21" s="2" customFormat="1" ht="15.75">
      <c r="A94" s="6" t="s">
        <v>7</v>
      </c>
      <c r="B94" s="6"/>
      <c r="C94" s="6" t="s">
        <v>155</v>
      </c>
      <c r="D94" s="18" t="s">
        <v>30</v>
      </c>
      <c r="E94" s="18" t="s">
        <v>106</v>
      </c>
      <c r="F94" s="19"/>
      <c r="G94" s="9" t="s">
        <v>116</v>
      </c>
      <c r="H94" s="9"/>
      <c r="I94" s="9">
        <v>2021</v>
      </c>
      <c r="J94" s="9" t="s">
        <v>10</v>
      </c>
      <c r="K94" s="10">
        <v>0</v>
      </c>
      <c r="L94" s="10">
        <v>0</v>
      </c>
      <c r="M94" s="10">
        <v>70.051312500000037</v>
      </c>
      <c r="N94" s="10">
        <v>5.7795798682803197</v>
      </c>
      <c r="O94" s="10">
        <v>41.775334818940848</v>
      </c>
      <c r="P94" s="10">
        <v>5.1786626756732703</v>
      </c>
      <c r="Q94" s="10">
        <v>13.892266941405008</v>
      </c>
      <c r="R94" s="11">
        <v>136.67715680429947</v>
      </c>
      <c r="S94" s="12" t="s">
        <v>15</v>
      </c>
      <c r="T94" s="12" t="s">
        <v>16</v>
      </c>
      <c r="U94" s="16" t="s">
        <v>41</v>
      </c>
    </row>
    <row r="95" spans="1:21" s="2" customFormat="1" ht="15.75">
      <c r="A95" s="5" t="s">
        <v>7</v>
      </c>
      <c r="B95" s="5"/>
      <c r="C95" s="6" t="s">
        <v>156</v>
      </c>
      <c r="D95" s="6" t="s">
        <v>157</v>
      </c>
      <c r="E95" s="20" t="s">
        <v>158</v>
      </c>
      <c r="F95" s="20" t="s">
        <v>11</v>
      </c>
      <c r="G95" s="9" t="s">
        <v>11</v>
      </c>
      <c r="H95" s="9"/>
      <c r="I95" s="9"/>
      <c r="J95" s="9" t="s">
        <v>10</v>
      </c>
      <c r="K95" s="10">
        <v>3.6472468190295864</v>
      </c>
      <c r="L95" s="10">
        <v>0</v>
      </c>
      <c r="M95" s="10">
        <v>1.4471060180609285</v>
      </c>
      <c r="N95" s="10">
        <v>0.22309548364042661</v>
      </c>
      <c r="O95" s="10">
        <v>1.1936608198907246</v>
      </c>
      <c r="P95" s="10">
        <v>0</v>
      </c>
      <c r="Q95" s="10">
        <v>5.8917584694804948</v>
      </c>
      <c r="R95" s="11">
        <v>12.40286761010216</v>
      </c>
      <c r="S95" s="12" t="s">
        <v>45</v>
      </c>
      <c r="T95" s="12"/>
      <c r="U95" s="12" t="s">
        <v>21</v>
      </c>
    </row>
    <row r="96" spans="1:21" s="2" customFormat="1" ht="15.75">
      <c r="A96" s="5" t="s">
        <v>7</v>
      </c>
      <c r="B96" s="5"/>
      <c r="C96" s="6" t="s">
        <v>159</v>
      </c>
      <c r="D96" s="18" t="s">
        <v>160</v>
      </c>
      <c r="E96" s="20" t="s">
        <v>161</v>
      </c>
      <c r="F96" s="20" t="s">
        <v>162</v>
      </c>
      <c r="G96" s="9" t="s">
        <v>163</v>
      </c>
      <c r="H96" s="9"/>
      <c r="I96" s="9"/>
      <c r="J96" s="9" t="s">
        <v>10</v>
      </c>
      <c r="K96" s="10">
        <v>0.11178974439461883</v>
      </c>
      <c r="L96" s="10">
        <v>0</v>
      </c>
      <c r="M96" s="10">
        <v>1.3058665291479821</v>
      </c>
      <c r="N96" s="10">
        <v>0.16827831569506727</v>
      </c>
      <c r="O96" s="10">
        <v>0.82738761165919283</v>
      </c>
      <c r="P96" s="10">
        <v>0</v>
      </c>
      <c r="Q96" s="10">
        <v>5.6247936681614341</v>
      </c>
      <c r="R96" s="11">
        <v>8.038115869058295</v>
      </c>
      <c r="S96" s="12" t="s">
        <v>45</v>
      </c>
      <c r="T96" s="16"/>
      <c r="U96" s="16" t="s">
        <v>21</v>
      </c>
    </row>
    <row r="97" spans="1:21" s="2" customFormat="1" ht="15.75">
      <c r="A97" s="5" t="s">
        <v>7</v>
      </c>
      <c r="B97" s="5"/>
      <c r="C97" s="6" t="s">
        <v>164</v>
      </c>
      <c r="D97" s="18" t="s">
        <v>160</v>
      </c>
      <c r="E97" s="20" t="s">
        <v>161</v>
      </c>
      <c r="F97" s="20" t="s">
        <v>11</v>
      </c>
      <c r="G97" s="9" t="s">
        <v>165</v>
      </c>
      <c r="H97" s="9"/>
      <c r="I97" s="9"/>
      <c r="J97" s="9" t="s">
        <v>10</v>
      </c>
      <c r="K97" s="10">
        <v>8.8214226374309396E-2</v>
      </c>
      <c r="L97" s="10">
        <v>0</v>
      </c>
      <c r="M97" s="10">
        <v>1.1444706074959559</v>
      </c>
      <c r="N97" s="10">
        <v>1.2383339868084056</v>
      </c>
      <c r="O97" s="10">
        <v>1.4913339257619018</v>
      </c>
      <c r="P97" s="10">
        <v>0</v>
      </c>
      <c r="Q97" s="10">
        <v>4.1906894182823171</v>
      </c>
      <c r="R97" s="11">
        <v>8.1530421647228906</v>
      </c>
      <c r="S97" s="12" t="s">
        <v>45</v>
      </c>
      <c r="T97" s="16"/>
      <c r="U97" s="16" t="s">
        <v>21</v>
      </c>
    </row>
    <row r="98" spans="1:21" s="2" customFormat="1" ht="15.75">
      <c r="A98" s="5" t="s">
        <v>7</v>
      </c>
      <c r="B98" s="5"/>
      <c r="C98" s="6" t="s">
        <v>166</v>
      </c>
      <c r="D98" s="18" t="s">
        <v>160</v>
      </c>
      <c r="E98" s="20" t="s">
        <v>161</v>
      </c>
      <c r="F98" s="20" t="s">
        <v>11</v>
      </c>
      <c r="G98" s="9" t="s">
        <v>167</v>
      </c>
      <c r="H98" s="9"/>
      <c r="I98" s="9"/>
      <c r="J98" s="9" t="s">
        <v>10</v>
      </c>
      <c r="K98" s="10">
        <v>3.0698285429447848E-2</v>
      </c>
      <c r="L98" s="10">
        <v>0</v>
      </c>
      <c r="M98" s="10">
        <v>0.65238565490797551</v>
      </c>
      <c r="N98" s="10">
        <v>0.72098952699386509</v>
      </c>
      <c r="O98" s="10">
        <v>0.86716630674846618</v>
      </c>
      <c r="P98" s="10">
        <v>0</v>
      </c>
      <c r="Q98" s="10">
        <v>4.544171871165644</v>
      </c>
      <c r="R98" s="11">
        <v>6.8154116452453986</v>
      </c>
      <c r="S98" s="12" t="s">
        <v>45</v>
      </c>
      <c r="T98" s="16"/>
      <c r="U98" s="16" t="s">
        <v>21</v>
      </c>
    </row>
    <row r="99" spans="1:21" s="2" customFormat="1" ht="15.75">
      <c r="A99" s="6" t="s">
        <v>7</v>
      </c>
      <c r="B99" s="6"/>
      <c r="C99" s="6" t="s">
        <v>168</v>
      </c>
      <c r="D99" s="18" t="s">
        <v>160</v>
      </c>
      <c r="E99" s="20" t="s">
        <v>161</v>
      </c>
      <c r="F99" s="20" t="s">
        <v>11</v>
      </c>
      <c r="G99" s="9" t="s">
        <v>169</v>
      </c>
      <c r="H99" s="9"/>
      <c r="I99" s="9"/>
      <c r="J99" s="9" t="s">
        <v>10</v>
      </c>
      <c r="K99" s="10">
        <v>5.1828753057843707E-2</v>
      </c>
      <c r="L99" s="10">
        <v>0</v>
      </c>
      <c r="M99" s="10">
        <v>0.81821558005331696</v>
      </c>
      <c r="N99" s="10">
        <v>0.56059758803647863</v>
      </c>
      <c r="O99" s="10">
        <v>0.84127487744327556</v>
      </c>
      <c r="P99" s="10">
        <v>0</v>
      </c>
      <c r="Q99" s="10">
        <v>4.7530080231288627</v>
      </c>
      <c r="R99" s="11">
        <v>7.0249248217197771</v>
      </c>
      <c r="S99" s="12" t="s">
        <v>45</v>
      </c>
      <c r="T99" s="16"/>
      <c r="U99" s="16" t="s">
        <v>21</v>
      </c>
    </row>
    <row r="100" spans="1:21" s="2" customFormat="1" ht="15.75">
      <c r="A100" s="6" t="s">
        <v>7</v>
      </c>
      <c r="B100" s="6"/>
      <c r="C100" s="6" t="s">
        <v>170</v>
      </c>
      <c r="D100" s="6" t="s">
        <v>171</v>
      </c>
      <c r="E100" s="20" t="s">
        <v>172</v>
      </c>
      <c r="F100" s="20" t="s">
        <v>48</v>
      </c>
      <c r="G100" s="9" t="s">
        <v>11</v>
      </c>
      <c r="H100" s="9"/>
      <c r="I100" s="9"/>
      <c r="J100" s="9" t="s">
        <v>10</v>
      </c>
      <c r="K100" s="10">
        <v>123.65472</v>
      </c>
      <c r="L100" s="10">
        <v>0</v>
      </c>
      <c r="M100" s="10">
        <v>30.614129999999999</v>
      </c>
      <c r="N100" s="10">
        <v>0.33626788000000002</v>
      </c>
      <c r="O100" s="10">
        <v>6.6909774999999998</v>
      </c>
      <c r="P100" s="10">
        <v>0</v>
      </c>
      <c r="Q100" s="10">
        <v>0</v>
      </c>
      <c r="R100" s="11">
        <v>161.29609538</v>
      </c>
      <c r="S100" s="12" t="s">
        <v>45</v>
      </c>
      <c r="T100" s="16"/>
      <c r="U100" s="16" t="s">
        <v>21</v>
      </c>
    </row>
    <row r="101" spans="1:21" s="2" customFormat="1" ht="15.75">
      <c r="A101" s="6" t="s">
        <v>7</v>
      </c>
      <c r="B101" s="6"/>
      <c r="C101" s="6" t="s">
        <v>173</v>
      </c>
      <c r="D101" s="18" t="s">
        <v>174</v>
      </c>
      <c r="E101" s="20" t="s">
        <v>175</v>
      </c>
      <c r="F101" s="20" t="s">
        <v>11</v>
      </c>
      <c r="G101" s="9" t="s">
        <v>176</v>
      </c>
      <c r="H101" s="9"/>
      <c r="I101" s="9"/>
      <c r="J101" s="9" t="s">
        <v>10</v>
      </c>
      <c r="K101" s="10">
        <v>0</v>
      </c>
      <c r="L101" s="10">
        <v>0</v>
      </c>
      <c r="M101" s="10">
        <v>36.820717999999999</v>
      </c>
      <c r="N101" s="10">
        <v>0.15650835999999999</v>
      </c>
      <c r="O101" s="10">
        <v>0.93225585</v>
      </c>
      <c r="P101" s="10">
        <v>0</v>
      </c>
      <c r="Q101" s="10">
        <v>22.120878000000001</v>
      </c>
      <c r="R101" s="11">
        <v>60.030360209999998</v>
      </c>
      <c r="S101" s="12" t="s">
        <v>45</v>
      </c>
      <c r="T101" s="16"/>
      <c r="U101" s="16" t="s">
        <v>21</v>
      </c>
    </row>
    <row r="102" spans="1:21" s="2" customFormat="1" ht="15.75">
      <c r="A102" s="6" t="s">
        <v>7</v>
      </c>
      <c r="B102" s="6"/>
      <c r="C102" s="6" t="s">
        <v>177</v>
      </c>
      <c r="D102" s="18" t="s">
        <v>174</v>
      </c>
      <c r="E102" s="20" t="s">
        <v>178</v>
      </c>
      <c r="F102" s="20" t="s">
        <v>11</v>
      </c>
      <c r="G102" s="9" t="s">
        <v>179</v>
      </c>
      <c r="H102" s="9"/>
      <c r="I102" s="9"/>
      <c r="J102" s="9" t="s">
        <v>180</v>
      </c>
      <c r="K102" s="10">
        <v>756126.60000000009</v>
      </c>
      <c r="L102" s="10">
        <v>0</v>
      </c>
      <c r="M102" s="10">
        <v>205972.71000000002</v>
      </c>
      <c r="N102" s="10">
        <v>210.79650999999998</v>
      </c>
      <c r="O102" s="10">
        <v>4179.0706999999993</v>
      </c>
      <c r="P102" s="10">
        <v>0</v>
      </c>
      <c r="Q102" s="10">
        <v>0</v>
      </c>
      <c r="R102" s="11">
        <v>966489.17721000011</v>
      </c>
      <c r="S102" s="12" t="s">
        <v>45</v>
      </c>
      <c r="T102" s="16"/>
      <c r="U102" s="16" t="s">
        <v>21</v>
      </c>
    </row>
    <row r="103" spans="1:21" s="2" customFormat="1" ht="15.75">
      <c r="A103" s="6" t="s">
        <v>7</v>
      </c>
      <c r="B103" s="6"/>
      <c r="C103" s="6" t="s">
        <v>181</v>
      </c>
      <c r="D103" s="18" t="s">
        <v>174</v>
      </c>
      <c r="E103" s="20" t="s">
        <v>182</v>
      </c>
      <c r="F103" s="20" t="s">
        <v>11</v>
      </c>
      <c r="G103" s="9" t="s">
        <v>179</v>
      </c>
      <c r="H103" s="9"/>
      <c r="I103" s="9"/>
      <c r="J103" s="9" t="s">
        <v>180</v>
      </c>
      <c r="K103" s="10">
        <v>1109734.2000000002</v>
      </c>
      <c r="L103" s="10">
        <v>0</v>
      </c>
      <c r="M103" s="10">
        <v>295680.78000000003</v>
      </c>
      <c r="N103" s="10">
        <v>245.28585000000001</v>
      </c>
      <c r="O103" s="10">
        <v>4864.8360000000002</v>
      </c>
      <c r="P103" s="10">
        <v>0</v>
      </c>
      <c r="Q103" s="10">
        <v>0</v>
      </c>
      <c r="R103" s="11">
        <v>1410525.1018500002</v>
      </c>
      <c r="S103" s="12" t="s">
        <v>45</v>
      </c>
      <c r="T103" s="16"/>
      <c r="U103" s="16" t="s">
        <v>21</v>
      </c>
    </row>
    <row r="104" spans="1:21" s="2" customFormat="1" ht="15.75">
      <c r="A104" s="6" t="s">
        <v>7</v>
      </c>
      <c r="B104" s="6"/>
      <c r="C104" s="6" t="s">
        <v>183</v>
      </c>
      <c r="D104" s="18" t="s">
        <v>184</v>
      </c>
      <c r="E104" s="20" t="s">
        <v>185</v>
      </c>
      <c r="F104" s="20" t="s">
        <v>11</v>
      </c>
      <c r="G104" s="9" t="s">
        <v>186</v>
      </c>
      <c r="H104" s="9"/>
      <c r="I104" s="9"/>
      <c r="J104" s="9" t="s">
        <v>180</v>
      </c>
      <c r="K104" s="10">
        <v>0</v>
      </c>
      <c r="L104" s="10">
        <v>0</v>
      </c>
      <c r="M104" s="10">
        <v>4.8219076999999997</v>
      </c>
      <c r="N104" s="10">
        <v>0</v>
      </c>
      <c r="O104" s="10">
        <v>27.898619</v>
      </c>
      <c r="P104" s="10">
        <v>0</v>
      </c>
      <c r="Q104" s="10">
        <v>12.155127</v>
      </c>
      <c r="R104" s="11">
        <v>44.875653700000001</v>
      </c>
      <c r="S104" s="12" t="s">
        <v>187</v>
      </c>
      <c r="T104" s="12"/>
      <c r="U104" s="16" t="s">
        <v>21</v>
      </c>
    </row>
    <row r="105" spans="1:21" s="2" customFormat="1" ht="15.75">
      <c r="A105" s="6" t="s">
        <v>7</v>
      </c>
      <c r="B105" s="6"/>
      <c r="C105" s="6" t="s">
        <v>188</v>
      </c>
      <c r="D105" s="18" t="s">
        <v>184</v>
      </c>
      <c r="E105" s="20" t="s">
        <v>189</v>
      </c>
      <c r="F105" s="20" t="s">
        <v>11</v>
      </c>
      <c r="G105" s="9" t="s">
        <v>190</v>
      </c>
      <c r="H105" s="9"/>
      <c r="I105" s="9"/>
      <c r="J105" s="9" t="s">
        <v>191</v>
      </c>
      <c r="K105" s="10">
        <v>0</v>
      </c>
      <c r="L105" s="10">
        <v>0</v>
      </c>
      <c r="M105" s="10">
        <v>22.3329272</v>
      </c>
      <c r="N105" s="10">
        <v>0</v>
      </c>
      <c r="O105" s="10">
        <v>223.188952</v>
      </c>
      <c r="P105" s="10">
        <v>0</v>
      </c>
      <c r="Q105" s="10">
        <v>18.016340799999998</v>
      </c>
      <c r="R105" s="11">
        <v>263.53822000000002</v>
      </c>
      <c r="S105" s="12" t="s">
        <v>187</v>
      </c>
      <c r="T105" s="12"/>
      <c r="U105" s="16" t="s">
        <v>21</v>
      </c>
    </row>
    <row r="106" spans="1:21" s="2" customFormat="1" ht="15.75">
      <c r="A106" s="6" t="s">
        <v>7</v>
      </c>
      <c r="B106" s="6"/>
      <c r="C106" s="6" t="s">
        <v>192</v>
      </c>
      <c r="D106" s="18" t="s">
        <v>160</v>
      </c>
      <c r="E106" s="20" t="s">
        <v>193</v>
      </c>
      <c r="F106" s="20" t="s">
        <v>194</v>
      </c>
      <c r="G106" s="9" t="s">
        <v>169</v>
      </c>
      <c r="H106" s="9"/>
      <c r="I106" s="9"/>
      <c r="J106" s="9" t="s">
        <v>10</v>
      </c>
      <c r="K106" s="10">
        <v>5.8601980580271418</v>
      </c>
      <c r="L106" s="10">
        <v>0</v>
      </c>
      <c r="M106" s="10">
        <v>29.733015739021894</v>
      </c>
      <c r="N106" s="10">
        <v>0.61422019027653307</v>
      </c>
      <c r="O106" s="10">
        <v>0.7394695981628473</v>
      </c>
      <c r="P106" s="10">
        <v>0</v>
      </c>
      <c r="Q106" s="10">
        <v>3.8712582815900656</v>
      </c>
      <c r="R106" s="11">
        <v>40.818161867078487</v>
      </c>
      <c r="S106" s="12" t="s">
        <v>45</v>
      </c>
      <c r="T106" s="16"/>
      <c r="U106" s="16" t="s">
        <v>21</v>
      </c>
    </row>
    <row r="107" spans="1:21" s="2" customFormat="1" ht="15.75">
      <c r="A107" s="6" t="s">
        <v>7</v>
      </c>
      <c r="B107" s="6"/>
      <c r="C107" s="6" t="s">
        <v>195</v>
      </c>
      <c r="D107" s="18" t="s">
        <v>160</v>
      </c>
      <c r="E107" s="20" t="s">
        <v>196</v>
      </c>
      <c r="F107" s="20" t="s">
        <v>194</v>
      </c>
      <c r="G107" s="9" t="s">
        <v>197</v>
      </c>
      <c r="H107" s="9"/>
      <c r="I107" s="9"/>
      <c r="J107" s="9" t="s">
        <v>10</v>
      </c>
      <c r="K107" s="10">
        <v>0.74012485963049479</v>
      </c>
      <c r="L107" s="10">
        <v>0</v>
      </c>
      <c r="M107" s="10">
        <v>24.067416457846676</v>
      </c>
      <c r="N107" s="10">
        <v>0.48131429433000633</v>
      </c>
      <c r="O107" s="10">
        <v>0.55343719664472291</v>
      </c>
      <c r="P107" s="10">
        <v>0</v>
      </c>
      <c r="Q107" s="10">
        <v>7.5519683839456349</v>
      </c>
      <c r="R107" s="11">
        <v>33.394261192397536</v>
      </c>
      <c r="S107" s="12" t="s">
        <v>45</v>
      </c>
      <c r="T107" s="16"/>
      <c r="U107" s="16" t="s">
        <v>21</v>
      </c>
    </row>
    <row r="108" spans="1:21" s="2" customFormat="1" ht="15.75">
      <c r="A108" s="6" t="s">
        <v>7</v>
      </c>
      <c r="B108" s="6"/>
      <c r="C108" s="6" t="s">
        <v>198</v>
      </c>
      <c r="D108" s="18" t="s">
        <v>160</v>
      </c>
      <c r="E108" s="20" t="s">
        <v>199</v>
      </c>
      <c r="F108" s="20" t="s">
        <v>200</v>
      </c>
      <c r="G108" s="9" t="s">
        <v>169</v>
      </c>
      <c r="H108" s="9"/>
      <c r="I108" s="9"/>
      <c r="J108" s="9" t="s">
        <v>10</v>
      </c>
      <c r="K108" s="10">
        <v>3.3060272174314749</v>
      </c>
      <c r="L108" s="10">
        <v>0</v>
      </c>
      <c r="M108" s="10">
        <v>4.7981676778564832</v>
      </c>
      <c r="N108" s="10">
        <v>0.5190172828765014</v>
      </c>
      <c r="O108" s="10">
        <v>0.62445911379735142</v>
      </c>
      <c r="P108" s="10">
        <v>0</v>
      </c>
      <c r="Q108" s="10">
        <v>3.2712132814906072</v>
      </c>
      <c r="R108" s="11">
        <v>12.518884573452418</v>
      </c>
      <c r="S108" s="12" t="s">
        <v>45</v>
      </c>
      <c r="T108" s="16"/>
      <c r="U108" s="16" t="s">
        <v>21</v>
      </c>
    </row>
    <row r="109" spans="1:21" s="2" customFormat="1" ht="15.75">
      <c r="A109" s="6" t="s">
        <v>7</v>
      </c>
      <c r="B109" s="6"/>
      <c r="C109" s="6" t="s">
        <v>201</v>
      </c>
      <c r="D109" s="18" t="s">
        <v>160</v>
      </c>
      <c r="E109" s="20" t="s">
        <v>202</v>
      </c>
      <c r="F109" s="20" t="s">
        <v>200</v>
      </c>
      <c r="G109" s="9" t="s">
        <v>203</v>
      </c>
      <c r="H109" s="9"/>
      <c r="I109" s="9"/>
      <c r="J109" s="9" t="s">
        <v>10</v>
      </c>
      <c r="K109" s="10">
        <v>0.74012485963049479</v>
      </c>
      <c r="L109" s="10">
        <v>0</v>
      </c>
      <c r="M109" s="10">
        <v>3.2155466702059883</v>
      </c>
      <c r="N109" s="10">
        <v>0.48131429433000633</v>
      </c>
      <c r="O109" s="10">
        <v>0.55343719664472291</v>
      </c>
      <c r="P109" s="10">
        <v>0</v>
      </c>
      <c r="Q109" s="10">
        <v>7.5519683839456349</v>
      </c>
      <c r="R109" s="11">
        <v>12.542391404756847</v>
      </c>
      <c r="S109" s="12" t="s">
        <v>45</v>
      </c>
      <c r="T109" s="16"/>
      <c r="U109" s="16" t="s">
        <v>21</v>
      </c>
    </row>
    <row r="110" spans="1:21" s="2" customFormat="1" ht="15.75">
      <c r="A110" s="6" t="s">
        <v>7</v>
      </c>
      <c r="B110" s="6"/>
      <c r="C110" s="6" t="s">
        <v>204</v>
      </c>
      <c r="D110" s="18" t="s">
        <v>160</v>
      </c>
      <c r="E110" s="20" t="s">
        <v>205</v>
      </c>
      <c r="F110" s="20" t="s">
        <v>206</v>
      </c>
      <c r="G110" s="9" t="s">
        <v>169</v>
      </c>
      <c r="H110" s="9"/>
      <c r="I110" s="9"/>
      <c r="J110" s="9" t="s">
        <v>10</v>
      </c>
      <c r="K110" s="10">
        <v>3.3150287419178905</v>
      </c>
      <c r="L110" s="10">
        <v>0</v>
      </c>
      <c r="M110" s="10">
        <v>66.558127025467556</v>
      </c>
      <c r="N110" s="10">
        <v>0.47897964864758052</v>
      </c>
      <c r="O110" s="10">
        <v>0.57662903974263713</v>
      </c>
      <c r="P110" s="10">
        <v>0</v>
      </c>
      <c r="Q110" s="10">
        <v>3.7996267126167855</v>
      </c>
      <c r="R110" s="11">
        <v>74.728391168392449</v>
      </c>
      <c r="S110" s="12" t="s">
        <v>45</v>
      </c>
      <c r="T110" s="16"/>
      <c r="U110" s="16" t="s">
        <v>21</v>
      </c>
    </row>
    <row r="111" spans="1:21" s="2" customFormat="1" ht="15.75">
      <c r="A111" s="6" t="s">
        <v>7</v>
      </c>
      <c r="B111" s="6"/>
      <c r="C111" s="6" t="s">
        <v>207</v>
      </c>
      <c r="D111" s="18" t="s">
        <v>160</v>
      </c>
      <c r="E111" s="20" t="s">
        <v>208</v>
      </c>
      <c r="F111" s="20" t="s">
        <v>206</v>
      </c>
      <c r="G111" s="9" t="s">
        <v>209</v>
      </c>
      <c r="H111" s="9"/>
      <c r="I111" s="9"/>
      <c r="J111" s="9" t="s">
        <v>10</v>
      </c>
      <c r="K111" s="10">
        <v>2.5300299098891206E-2</v>
      </c>
      <c r="L111" s="10">
        <v>0</v>
      </c>
      <c r="M111" s="10">
        <v>51.496718504315794</v>
      </c>
      <c r="N111" s="10">
        <v>0.47783910086913989</v>
      </c>
      <c r="O111" s="10">
        <v>0.54944126020685491</v>
      </c>
      <c r="P111" s="10">
        <v>0</v>
      </c>
      <c r="Q111" s="10">
        <v>7.4974415364081217</v>
      </c>
      <c r="R111" s="11">
        <v>60.046740700898809</v>
      </c>
      <c r="S111" s="12" t="s">
        <v>45</v>
      </c>
      <c r="T111" s="16"/>
      <c r="U111" s="16" t="s">
        <v>21</v>
      </c>
    </row>
    <row r="112" spans="1:21" s="2" customFormat="1" ht="15.75">
      <c r="A112" s="6" t="s">
        <v>7</v>
      </c>
      <c r="B112" s="6"/>
      <c r="C112" s="6" t="s">
        <v>210</v>
      </c>
      <c r="D112" s="18" t="s">
        <v>160</v>
      </c>
      <c r="E112" s="20" t="s">
        <v>211</v>
      </c>
      <c r="F112" s="20" t="s">
        <v>212</v>
      </c>
      <c r="G112" s="9" t="s">
        <v>169</v>
      </c>
      <c r="H112" s="9"/>
      <c r="I112" s="9"/>
      <c r="J112" s="9" t="s">
        <v>10</v>
      </c>
      <c r="K112" s="10">
        <v>4.9569123074570003</v>
      </c>
      <c r="L112" s="10">
        <v>0</v>
      </c>
      <c r="M112" s="10">
        <v>3.3227779317870434</v>
      </c>
      <c r="N112" s="10">
        <v>0.80134566815589048</v>
      </c>
      <c r="O112" s="10">
        <v>0.96456770814128956</v>
      </c>
      <c r="P112" s="10">
        <v>0</v>
      </c>
      <c r="Q112" s="10">
        <v>5.0507039409845849</v>
      </c>
      <c r="R112" s="11">
        <v>15.09630755652581</v>
      </c>
      <c r="S112" s="12" t="s">
        <v>45</v>
      </c>
      <c r="T112" s="16"/>
      <c r="U112" s="16" t="s">
        <v>21</v>
      </c>
    </row>
    <row r="113" spans="1:21" s="2" customFormat="1" ht="15.75">
      <c r="A113" s="6" t="s">
        <v>7</v>
      </c>
      <c r="B113" s="6"/>
      <c r="C113" s="6" t="s">
        <v>213</v>
      </c>
      <c r="D113" s="18" t="s">
        <v>174</v>
      </c>
      <c r="E113" s="18" t="s">
        <v>214</v>
      </c>
      <c r="F113" s="19" t="s">
        <v>215</v>
      </c>
      <c r="G113" s="9" t="s">
        <v>216</v>
      </c>
      <c r="H113" s="9"/>
      <c r="I113" s="9"/>
      <c r="J113" s="9" t="s">
        <v>10</v>
      </c>
      <c r="K113" s="10">
        <v>223.59029419986024</v>
      </c>
      <c r="L113" s="10">
        <v>0</v>
      </c>
      <c r="M113" s="10">
        <v>33.388982156999759</v>
      </c>
      <c r="N113" s="10">
        <v>1.6699978010715114E-2</v>
      </c>
      <c r="O113" s="10">
        <v>0.32995220149079896</v>
      </c>
      <c r="P113" s="10">
        <v>0</v>
      </c>
      <c r="Q113" s="10">
        <v>5.6457962310738417</v>
      </c>
      <c r="R113" s="11">
        <v>262.97172476743538</v>
      </c>
      <c r="S113" s="12" t="s">
        <v>45</v>
      </c>
      <c r="T113" s="16"/>
      <c r="U113" s="16" t="s">
        <v>21</v>
      </c>
    </row>
    <row r="114" spans="1:21" s="2" customFormat="1" ht="15.75">
      <c r="A114" s="6" t="s">
        <v>7</v>
      </c>
      <c r="B114" s="6"/>
      <c r="C114" s="6" t="s">
        <v>217</v>
      </c>
      <c r="D114" s="18" t="s">
        <v>174</v>
      </c>
      <c r="E114" s="18" t="s">
        <v>214</v>
      </c>
      <c r="F114" s="19"/>
      <c r="G114" s="9" t="s">
        <v>218</v>
      </c>
      <c r="H114" s="9"/>
      <c r="I114" s="9"/>
      <c r="J114" s="9" t="s">
        <v>10</v>
      </c>
      <c r="K114" s="10">
        <v>259.0426598004708</v>
      </c>
      <c r="L114" s="10">
        <v>0</v>
      </c>
      <c r="M114" s="10">
        <v>45.155653550394469</v>
      </c>
      <c r="N114" s="10">
        <v>2.0981790353355474E-2</v>
      </c>
      <c r="O114" s="10">
        <v>0.41963580706710946</v>
      </c>
      <c r="P114" s="10">
        <v>0</v>
      </c>
      <c r="Q114" s="10">
        <v>14.594456493249268</v>
      </c>
      <c r="R114" s="11">
        <v>319.23338744153494</v>
      </c>
      <c r="S114" s="12" t="s">
        <v>45</v>
      </c>
      <c r="T114" s="16"/>
      <c r="U114" s="16" t="s">
        <v>21</v>
      </c>
    </row>
    <row r="115" spans="1:21" s="2" customFormat="1" ht="15.75">
      <c r="A115" s="6" t="s">
        <v>7</v>
      </c>
      <c r="B115" s="6"/>
      <c r="C115" s="6" t="s">
        <v>219</v>
      </c>
      <c r="D115" s="18" t="s">
        <v>174</v>
      </c>
      <c r="E115" s="18" t="s">
        <v>214</v>
      </c>
      <c r="F115" s="19"/>
      <c r="G115" s="9" t="s">
        <v>220</v>
      </c>
      <c r="H115" s="9"/>
      <c r="I115" s="9"/>
      <c r="J115" s="9" t="s">
        <v>10</v>
      </c>
      <c r="K115" s="10">
        <v>235.51755971653384</v>
      </c>
      <c r="L115" s="10">
        <v>0</v>
      </c>
      <c r="M115" s="10">
        <v>41.054472849616701</v>
      </c>
      <c r="N115" s="10">
        <v>2.9923256108290913E-2</v>
      </c>
      <c r="O115" s="10">
        <v>0.59846511215271292</v>
      </c>
      <c r="P115" s="10">
        <v>0</v>
      </c>
      <c r="Q115" s="10">
        <v>14.59445649324927</v>
      </c>
      <c r="R115" s="11">
        <v>291.79487742766082</v>
      </c>
      <c r="S115" s="12" t="s">
        <v>45</v>
      </c>
      <c r="T115" s="16"/>
      <c r="U115" s="16" t="s">
        <v>21</v>
      </c>
    </row>
    <row r="116" spans="1:21" s="2" customFormat="1" ht="15.75">
      <c r="A116" s="6" t="s">
        <v>7</v>
      </c>
      <c r="B116" s="6"/>
      <c r="C116" s="6" t="s">
        <v>221</v>
      </c>
      <c r="D116" s="18" t="s">
        <v>174</v>
      </c>
      <c r="E116" s="18" t="s">
        <v>214</v>
      </c>
      <c r="F116" s="19"/>
      <c r="G116" s="9" t="s">
        <v>222</v>
      </c>
      <c r="H116" s="9"/>
      <c r="I116" s="9"/>
      <c r="J116" s="9" t="s">
        <v>10</v>
      </c>
      <c r="K116" s="10">
        <v>369.43732637174151</v>
      </c>
      <c r="L116" s="10">
        <v>0</v>
      </c>
      <c r="M116" s="10">
        <v>64.399382096469949</v>
      </c>
      <c r="N116" s="10">
        <v>1.9076150216473645E-2</v>
      </c>
      <c r="O116" s="10">
        <v>0.38152300432947278</v>
      </c>
      <c r="P116" s="10">
        <v>0</v>
      </c>
      <c r="Q116" s="10">
        <v>14.594456493249272</v>
      </c>
      <c r="R116" s="11">
        <v>448.83176411600664</v>
      </c>
      <c r="S116" s="12" t="s">
        <v>45</v>
      </c>
      <c r="T116" s="16"/>
      <c r="U116" s="16" t="s">
        <v>21</v>
      </c>
    </row>
    <row r="117" spans="1:21" s="2" customFormat="1" ht="15.75">
      <c r="A117" s="6" t="s">
        <v>7</v>
      </c>
      <c r="B117" s="6"/>
      <c r="C117" s="6" t="s">
        <v>223</v>
      </c>
      <c r="D117" s="18" t="s">
        <v>174</v>
      </c>
      <c r="E117" s="18" t="s">
        <v>214</v>
      </c>
      <c r="F117" s="19"/>
      <c r="G117" s="9" t="s">
        <v>224</v>
      </c>
      <c r="H117" s="9"/>
      <c r="I117" s="9"/>
      <c r="J117" s="9" t="s">
        <v>10</v>
      </c>
      <c r="K117" s="10">
        <v>207.24172489979014</v>
      </c>
      <c r="L117" s="10">
        <v>0</v>
      </c>
      <c r="M117" s="10">
        <v>28.124168593152351</v>
      </c>
      <c r="N117" s="10">
        <v>4.9771218761742462E-3</v>
      </c>
      <c r="O117" s="10">
        <v>9.954243752348492E-2</v>
      </c>
      <c r="P117" s="10">
        <v>0</v>
      </c>
      <c r="Q117" s="10">
        <v>1.7201702071790221</v>
      </c>
      <c r="R117" s="11">
        <v>237.19058325952119</v>
      </c>
      <c r="S117" s="12" t="s">
        <v>45</v>
      </c>
      <c r="T117" s="16"/>
      <c r="U117" s="16" t="s">
        <v>21</v>
      </c>
    </row>
    <row r="118" spans="1:21" s="2" customFormat="1" ht="15.75">
      <c r="A118" s="21" t="s">
        <v>7</v>
      </c>
      <c r="B118" s="21"/>
      <c r="C118" s="6" t="s">
        <v>225</v>
      </c>
      <c r="D118" s="18" t="s">
        <v>174</v>
      </c>
      <c r="E118" s="18" t="s">
        <v>214</v>
      </c>
      <c r="F118" s="19"/>
      <c r="G118" s="9" t="s">
        <v>226</v>
      </c>
      <c r="H118" s="9"/>
      <c r="I118" s="9"/>
      <c r="J118" s="9" t="s">
        <v>10</v>
      </c>
      <c r="K118" s="10">
        <v>165.00943973072305</v>
      </c>
      <c r="L118" s="10">
        <v>0</v>
      </c>
      <c r="M118" s="10">
        <v>22.393400015333611</v>
      </c>
      <c r="N118" s="10">
        <v>1.566233898672123E-2</v>
      </c>
      <c r="O118" s="10">
        <v>0.31324678971248376</v>
      </c>
      <c r="P118" s="10">
        <v>0</v>
      </c>
      <c r="Q118" s="10">
        <v>1.7201702071790219</v>
      </c>
      <c r="R118" s="11">
        <v>189.45191908193488</v>
      </c>
      <c r="S118" s="12" t="s">
        <v>45</v>
      </c>
      <c r="T118" s="16"/>
      <c r="U118" s="16" t="s">
        <v>21</v>
      </c>
    </row>
    <row r="119" spans="1:21" s="2" customFormat="1" ht="15.75">
      <c r="A119" s="21" t="s">
        <v>7</v>
      </c>
      <c r="B119" s="21"/>
      <c r="C119" s="6" t="s">
        <v>227</v>
      </c>
      <c r="D119" s="18" t="s">
        <v>174</v>
      </c>
      <c r="E119" s="18" t="s">
        <v>214</v>
      </c>
      <c r="F119" s="19"/>
      <c r="G119" s="9" t="s">
        <v>228</v>
      </c>
      <c r="H119" s="9"/>
      <c r="I119" s="9"/>
      <c r="J119" s="9" t="s">
        <v>10</v>
      </c>
      <c r="K119" s="10">
        <v>342.91733696411762</v>
      </c>
      <c r="L119" s="10">
        <v>0</v>
      </c>
      <c r="M119" s="10">
        <v>46.535260330587768</v>
      </c>
      <c r="N119" s="10">
        <v>1.0144517158987397E-2</v>
      </c>
      <c r="O119" s="10">
        <v>0.20289546192410957</v>
      </c>
      <c r="P119" s="10">
        <v>0</v>
      </c>
      <c r="Q119" s="10">
        <v>1.7201702071790219</v>
      </c>
      <c r="R119" s="11">
        <v>391.38580748096757</v>
      </c>
      <c r="S119" s="12" t="s">
        <v>45</v>
      </c>
      <c r="T119" s="16"/>
      <c r="U119" s="16" t="s">
        <v>21</v>
      </c>
    </row>
    <row r="120" spans="1:21" s="2" customFormat="1" ht="15.75">
      <c r="A120" s="21" t="s">
        <v>7</v>
      </c>
      <c r="B120" s="21"/>
      <c r="C120" s="6" t="s">
        <v>229</v>
      </c>
      <c r="D120" s="18" t="s">
        <v>174</v>
      </c>
      <c r="E120" s="18" t="s">
        <v>214</v>
      </c>
      <c r="F120" s="19"/>
      <c r="G120" s="9" t="s">
        <v>230</v>
      </c>
      <c r="H120" s="9"/>
      <c r="I120" s="9"/>
      <c r="J120" s="9" t="s">
        <v>10</v>
      </c>
      <c r="K120" s="10">
        <v>529.41960598067601</v>
      </c>
      <c r="L120" s="10">
        <v>0</v>
      </c>
      <c r="M120" s="10">
        <v>71.844532616498142</v>
      </c>
      <c r="N120" s="10">
        <v>4.8818714229800905E-3</v>
      </c>
      <c r="O120" s="10">
        <v>9.7637428459601799E-2</v>
      </c>
      <c r="P120" s="10">
        <v>0</v>
      </c>
      <c r="Q120" s="10">
        <v>1.7201702071790221</v>
      </c>
      <c r="R120" s="11">
        <v>603.08682810423568</v>
      </c>
      <c r="S120" s="12" t="s">
        <v>45</v>
      </c>
      <c r="T120" s="16"/>
      <c r="U120" s="16" t="s">
        <v>21</v>
      </c>
    </row>
    <row r="121" spans="1:21" s="2" customFormat="1" ht="15.75">
      <c r="A121" s="5" t="s">
        <v>231</v>
      </c>
      <c r="B121" s="5" t="s">
        <v>232</v>
      </c>
      <c r="C121" s="6" t="s">
        <v>233</v>
      </c>
      <c r="D121" s="6" t="s">
        <v>30</v>
      </c>
      <c r="E121" s="18" t="s">
        <v>234</v>
      </c>
      <c r="F121" s="19" t="s">
        <v>48</v>
      </c>
      <c r="G121" s="9" t="s">
        <v>234</v>
      </c>
      <c r="H121" s="9"/>
      <c r="I121" s="9">
        <v>2016.5269999999998</v>
      </c>
      <c r="J121" s="9" t="s">
        <v>235</v>
      </c>
      <c r="K121" s="10">
        <v>162.59236049722031</v>
      </c>
      <c r="L121" s="10">
        <v>0.49986851196366122</v>
      </c>
      <c r="M121" s="10">
        <v>35.412276352431377</v>
      </c>
      <c r="N121" s="10">
        <v>9.1271678366323332</v>
      </c>
      <c r="O121" s="10">
        <v>30.732380736555122</v>
      </c>
      <c r="P121" s="10">
        <v>0.82832853770903991</v>
      </c>
      <c r="Q121" s="10">
        <v>19.975186757803776</v>
      </c>
      <c r="R121" s="11">
        <v>259.16756923031562</v>
      </c>
      <c r="S121" s="12" t="s">
        <v>15</v>
      </c>
      <c r="T121" s="12" t="s">
        <v>16</v>
      </c>
      <c r="U121" s="16" t="s">
        <v>21</v>
      </c>
    </row>
    <row r="122" spans="1:21" s="2" customFormat="1" ht="15.75">
      <c r="A122" s="5" t="s">
        <v>231</v>
      </c>
      <c r="B122" s="5" t="s">
        <v>232</v>
      </c>
      <c r="C122" s="6" t="s">
        <v>236</v>
      </c>
      <c r="D122" s="6" t="s">
        <v>30</v>
      </c>
      <c r="E122" s="18" t="s">
        <v>234</v>
      </c>
      <c r="F122" s="19"/>
      <c r="G122" s="9" t="s">
        <v>237</v>
      </c>
      <c r="H122" s="9"/>
      <c r="I122" s="9">
        <v>2015.056746532156</v>
      </c>
      <c r="J122" s="9" t="s">
        <v>235</v>
      </c>
      <c r="K122" s="10">
        <v>499.05867771725161</v>
      </c>
      <c r="L122" s="10">
        <v>4.9615002483854935</v>
      </c>
      <c r="M122" s="10">
        <v>108.7356404041244</v>
      </c>
      <c r="N122" s="10">
        <v>49.051572995736834</v>
      </c>
      <c r="O122" s="10">
        <v>173.7502947139472</v>
      </c>
      <c r="P122" s="10">
        <v>3.4997737856931792</v>
      </c>
      <c r="Q122" s="10">
        <v>53.865320038705576</v>
      </c>
      <c r="R122" s="11">
        <v>892.92277990384434</v>
      </c>
      <c r="S122" s="12" t="s">
        <v>15</v>
      </c>
      <c r="T122" s="12" t="s">
        <v>16</v>
      </c>
      <c r="U122" s="16" t="s">
        <v>21</v>
      </c>
    </row>
    <row r="123" spans="1:21" s="2" customFormat="1" ht="15.75">
      <c r="A123" s="5" t="s">
        <v>231</v>
      </c>
      <c r="B123" s="5" t="s">
        <v>232</v>
      </c>
      <c r="C123" s="6" t="s">
        <v>238</v>
      </c>
      <c r="D123" s="6" t="s">
        <v>30</v>
      </c>
      <c r="E123" s="18" t="s">
        <v>234</v>
      </c>
      <c r="F123" s="19"/>
      <c r="G123" s="9" t="s">
        <v>239</v>
      </c>
      <c r="H123" s="9"/>
      <c r="I123" s="9">
        <v>2015.4583333333335</v>
      </c>
      <c r="J123" s="9" t="s">
        <v>235</v>
      </c>
      <c r="K123" s="10">
        <v>227.03050967336981</v>
      </c>
      <c r="L123" s="10">
        <v>0.23057045305288867</v>
      </c>
      <c r="M123" s="10">
        <v>49.465081317945362</v>
      </c>
      <c r="N123" s="10">
        <v>5.8228259145776935</v>
      </c>
      <c r="O123" s="10">
        <v>20.506162235553177</v>
      </c>
      <c r="P123" s="10">
        <v>0.59279171073026526</v>
      </c>
      <c r="Q123" s="10">
        <v>25.831390581560814</v>
      </c>
      <c r="R123" s="11">
        <v>329.47933188678996</v>
      </c>
      <c r="S123" s="12" t="s">
        <v>15</v>
      </c>
      <c r="T123" s="12" t="s">
        <v>16</v>
      </c>
      <c r="U123" s="16" t="s">
        <v>21</v>
      </c>
    </row>
    <row r="124" spans="1:21" s="2" customFormat="1" ht="15.75">
      <c r="A124" s="5" t="s">
        <v>231</v>
      </c>
      <c r="B124" s="5" t="s">
        <v>232</v>
      </c>
      <c r="C124" s="6" t="s">
        <v>240</v>
      </c>
      <c r="D124" s="6" t="s">
        <v>30</v>
      </c>
      <c r="E124" s="18" t="s">
        <v>234</v>
      </c>
      <c r="F124" s="19"/>
      <c r="G124" s="9" t="s">
        <v>241</v>
      </c>
      <c r="H124" s="9"/>
      <c r="I124" s="9">
        <v>2016.671111111111</v>
      </c>
      <c r="J124" s="9" t="s">
        <v>235</v>
      </c>
      <c r="K124" s="10">
        <v>120.12334989180711</v>
      </c>
      <c r="L124" s="10">
        <v>6.9045270559630861E-2</v>
      </c>
      <c r="M124" s="10">
        <v>26.159313596078224</v>
      </c>
      <c r="N124" s="10">
        <v>2.4939963730208556</v>
      </c>
      <c r="O124" s="10">
        <v>10.714814281228662</v>
      </c>
      <c r="P124" s="10">
        <v>0.33456902163764546</v>
      </c>
      <c r="Q124" s="10">
        <v>15.948463336642417</v>
      </c>
      <c r="R124" s="11">
        <v>175.84355177097453</v>
      </c>
      <c r="S124" s="12" t="s">
        <v>15</v>
      </c>
      <c r="T124" s="12" t="s">
        <v>16</v>
      </c>
      <c r="U124" s="16" t="s">
        <v>21</v>
      </c>
    </row>
    <row r="125" spans="1:21" s="2" customFormat="1" ht="15.75">
      <c r="A125" s="6" t="s">
        <v>231</v>
      </c>
      <c r="B125" s="5" t="s">
        <v>232</v>
      </c>
      <c r="C125" s="6" t="s">
        <v>242</v>
      </c>
      <c r="D125" s="6" t="s">
        <v>30</v>
      </c>
      <c r="E125" s="18" t="s">
        <v>234</v>
      </c>
      <c r="F125" s="19"/>
      <c r="G125" s="9" t="s">
        <v>243</v>
      </c>
      <c r="H125" s="9"/>
      <c r="I125" s="9">
        <v>2015.0280160091481</v>
      </c>
      <c r="J125" s="9" t="s">
        <v>235</v>
      </c>
      <c r="K125" s="10">
        <v>106.83781729759414</v>
      </c>
      <c r="L125" s="10">
        <v>0.17543424402545321</v>
      </c>
      <c r="M125" s="10">
        <v>23.278028106869876</v>
      </c>
      <c r="N125" s="10">
        <v>5.330139868384375</v>
      </c>
      <c r="O125" s="10">
        <v>16.676900661154786</v>
      </c>
      <c r="P125" s="10">
        <v>0.53835970780417108</v>
      </c>
      <c r="Q125" s="10">
        <v>14.163470007142285</v>
      </c>
      <c r="R125" s="11">
        <v>167.00014989297509</v>
      </c>
      <c r="S125" s="12" t="s">
        <v>15</v>
      </c>
      <c r="T125" s="12" t="s">
        <v>16</v>
      </c>
      <c r="U125" s="16" t="s">
        <v>21</v>
      </c>
    </row>
    <row r="126" spans="1:21" s="2" customFormat="1" ht="15.75">
      <c r="A126" s="6" t="s">
        <v>231</v>
      </c>
      <c r="B126" s="5" t="s">
        <v>232</v>
      </c>
      <c r="C126" s="6" t="s">
        <v>244</v>
      </c>
      <c r="D126" s="6" t="s">
        <v>30</v>
      </c>
      <c r="E126" s="18" t="s">
        <v>234</v>
      </c>
      <c r="F126" s="19"/>
      <c r="G126" s="9" t="s">
        <v>245</v>
      </c>
      <c r="H126" s="9"/>
      <c r="I126" s="9">
        <v>2019.5693851944795</v>
      </c>
      <c r="J126" s="9" t="s">
        <v>235</v>
      </c>
      <c r="K126" s="10">
        <v>120.65466668561712</v>
      </c>
      <c r="L126" s="10">
        <v>1.1708361947011699E-2</v>
      </c>
      <c r="M126" s="10">
        <v>26.259388075101164</v>
      </c>
      <c r="N126" s="10">
        <v>6.6786570117927093</v>
      </c>
      <c r="O126" s="10">
        <v>20.62201809638638</v>
      </c>
      <c r="P126" s="10">
        <v>0.69627503317202111</v>
      </c>
      <c r="Q126" s="10">
        <v>15.923843405069276</v>
      </c>
      <c r="R126" s="11">
        <v>190.84655666908569</v>
      </c>
      <c r="S126" s="12" t="s">
        <v>15</v>
      </c>
      <c r="T126" s="12" t="s">
        <v>16</v>
      </c>
      <c r="U126" s="16" t="s">
        <v>21</v>
      </c>
    </row>
    <row r="127" spans="1:21" s="2" customFormat="1" ht="15.75">
      <c r="A127" s="6" t="s">
        <v>231</v>
      </c>
      <c r="B127" s="5" t="s">
        <v>232</v>
      </c>
      <c r="C127" s="6" t="s">
        <v>246</v>
      </c>
      <c r="D127" s="6" t="s">
        <v>30</v>
      </c>
      <c r="E127" s="18" t="s">
        <v>247</v>
      </c>
      <c r="F127" s="19" t="s">
        <v>48</v>
      </c>
      <c r="G127" s="9" t="s">
        <v>248</v>
      </c>
      <c r="H127" s="9" t="s">
        <v>50</v>
      </c>
      <c r="I127" s="14">
        <v>2020</v>
      </c>
      <c r="J127" s="9" t="s">
        <v>235</v>
      </c>
      <c r="K127" s="10">
        <v>668.35866460606405</v>
      </c>
      <c r="L127" s="10">
        <v>0</v>
      </c>
      <c r="M127" s="10">
        <v>145.42583879306366</v>
      </c>
      <c r="N127" s="10">
        <v>37.743236111111116</v>
      </c>
      <c r="O127" s="10">
        <v>168.69430766642415</v>
      </c>
      <c r="P127" s="10">
        <v>2.8120427682825815</v>
      </c>
      <c r="Q127" s="10">
        <v>63.869170154486739</v>
      </c>
      <c r="R127" s="11">
        <v>1086.9032600994324</v>
      </c>
      <c r="S127" s="12" t="s">
        <v>15</v>
      </c>
      <c r="T127" s="12" t="s">
        <v>16</v>
      </c>
      <c r="U127" s="16" t="s">
        <v>21</v>
      </c>
    </row>
    <row r="128" spans="1:21" s="2" customFormat="1" ht="15.75">
      <c r="A128" s="6" t="s">
        <v>231</v>
      </c>
      <c r="B128" s="5" t="s">
        <v>232</v>
      </c>
      <c r="C128" s="6" t="s">
        <v>249</v>
      </c>
      <c r="D128" s="6" t="s">
        <v>30</v>
      </c>
      <c r="E128" s="18" t="s">
        <v>247</v>
      </c>
      <c r="F128" s="19"/>
      <c r="G128" s="9" t="s">
        <v>250</v>
      </c>
      <c r="H128" s="9" t="s">
        <v>50</v>
      </c>
      <c r="I128" s="14">
        <v>2020</v>
      </c>
      <c r="J128" s="9" t="s">
        <v>235</v>
      </c>
      <c r="K128" s="10">
        <v>501.60228901203084</v>
      </c>
      <c r="L128" s="10">
        <v>0</v>
      </c>
      <c r="M128" s="10">
        <v>109.14189862877024</v>
      </c>
      <c r="N128" s="10">
        <v>48.251296164772725</v>
      </c>
      <c r="O128" s="10">
        <v>176.92530639426079</v>
      </c>
      <c r="P128" s="10">
        <v>3.4993237614646775</v>
      </c>
      <c r="Q128" s="10">
        <v>53.818078330643644</v>
      </c>
      <c r="R128" s="11">
        <v>893.23819229194294</v>
      </c>
      <c r="S128" s="12" t="s">
        <v>15</v>
      </c>
      <c r="T128" s="12" t="s">
        <v>16</v>
      </c>
      <c r="U128" s="16" t="s">
        <v>21</v>
      </c>
    </row>
    <row r="129" spans="1:21" s="2" customFormat="1" ht="15.75">
      <c r="A129" s="6" t="s">
        <v>231</v>
      </c>
      <c r="B129" s="5" t="s">
        <v>232</v>
      </c>
      <c r="C129" s="6" t="s">
        <v>251</v>
      </c>
      <c r="D129" s="6" t="s">
        <v>30</v>
      </c>
      <c r="E129" s="18" t="s">
        <v>247</v>
      </c>
      <c r="F129" s="19"/>
      <c r="G129" s="9" t="s">
        <v>252</v>
      </c>
      <c r="H129" s="9" t="s">
        <v>50</v>
      </c>
      <c r="I129" s="14">
        <v>2020</v>
      </c>
      <c r="J129" s="9" t="s">
        <v>235</v>
      </c>
      <c r="K129" s="10">
        <v>223.56329241619102</v>
      </c>
      <c r="L129" s="10">
        <v>0</v>
      </c>
      <c r="M129" s="10">
        <v>48.644359749755466</v>
      </c>
      <c r="N129" s="10">
        <v>5.7856355120289544</v>
      </c>
      <c r="O129" s="10">
        <v>20.40441827458886</v>
      </c>
      <c r="P129" s="10">
        <v>0.58903401260276478</v>
      </c>
      <c r="Q129" s="10">
        <v>25.436922758094941</v>
      </c>
      <c r="R129" s="11">
        <v>324.423662723262</v>
      </c>
      <c r="S129" s="12" t="s">
        <v>15</v>
      </c>
      <c r="T129" s="12" t="s">
        <v>16</v>
      </c>
      <c r="U129" s="16" t="s">
        <v>21</v>
      </c>
    </row>
    <row r="130" spans="1:21" s="2" customFormat="1" ht="15.75">
      <c r="A130" s="6" t="s">
        <v>231</v>
      </c>
      <c r="B130" s="5" t="s">
        <v>232</v>
      </c>
      <c r="C130" s="6" t="s">
        <v>253</v>
      </c>
      <c r="D130" s="6" t="s">
        <v>30</v>
      </c>
      <c r="E130" s="18" t="s">
        <v>247</v>
      </c>
      <c r="F130" s="19"/>
      <c r="G130" s="9" t="s">
        <v>254</v>
      </c>
      <c r="H130" s="9" t="s">
        <v>50</v>
      </c>
      <c r="I130" s="14">
        <v>2020</v>
      </c>
      <c r="J130" s="9" t="s">
        <v>235</v>
      </c>
      <c r="K130" s="10">
        <v>118.90553988116984</v>
      </c>
      <c r="L130" s="10">
        <v>0</v>
      </c>
      <c r="M130" s="10">
        <v>25.872243138425098</v>
      </c>
      <c r="N130" s="10">
        <v>2.4828595540043694</v>
      </c>
      <c r="O130" s="10">
        <v>10.69067238688408</v>
      </c>
      <c r="P130" s="10">
        <v>0.33308008092949037</v>
      </c>
      <c r="Q130" s="10">
        <v>15.792160413819191</v>
      </c>
      <c r="R130" s="11">
        <v>174.07655545523207</v>
      </c>
      <c r="S130" s="12" t="s">
        <v>15</v>
      </c>
      <c r="T130" s="12" t="s">
        <v>16</v>
      </c>
      <c r="U130" s="16" t="s">
        <v>21</v>
      </c>
    </row>
    <row r="131" spans="1:21" s="2" customFormat="1" ht="15.75">
      <c r="A131" s="6" t="s">
        <v>231</v>
      </c>
      <c r="B131" s="5" t="s">
        <v>232</v>
      </c>
      <c r="C131" s="6" t="s">
        <v>255</v>
      </c>
      <c r="D131" s="6" t="s">
        <v>30</v>
      </c>
      <c r="E131" s="18" t="s">
        <v>247</v>
      </c>
      <c r="F131" s="19" t="s">
        <v>65</v>
      </c>
      <c r="G131" s="9" t="s">
        <v>248</v>
      </c>
      <c r="H131" s="9" t="s">
        <v>50</v>
      </c>
      <c r="I131" s="9">
        <v>2020</v>
      </c>
      <c r="J131" s="9" t="s">
        <v>235</v>
      </c>
      <c r="K131" s="10">
        <v>498.71584734431821</v>
      </c>
      <c r="L131" s="10">
        <v>0</v>
      </c>
      <c r="M131" s="10">
        <v>194.05151865119973</v>
      </c>
      <c r="N131" s="10">
        <v>37.743236111111116</v>
      </c>
      <c r="O131" s="10">
        <v>195.33041736466299</v>
      </c>
      <c r="P131" s="10">
        <v>2.8465968171172746</v>
      </c>
      <c r="Q131" s="10">
        <v>67.496513270742184</v>
      </c>
      <c r="R131" s="11">
        <v>996.18412955915142</v>
      </c>
      <c r="S131" s="12" t="s">
        <v>15</v>
      </c>
      <c r="T131" s="12" t="s">
        <v>16</v>
      </c>
      <c r="U131" s="16" t="s">
        <v>21</v>
      </c>
    </row>
    <row r="132" spans="1:21" s="2" customFormat="1" ht="15.75">
      <c r="A132" s="6" t="s">
        <v>231</v>
      </c>
      <c r="B132" s="5" t="s">
        <v>232</v>
      </c>
      <c r="C132" s="6" t="s">
        <v>256</v>
      </c>
      <c r="D132" s="6" t="s">
        <v>30</v>
      </c>
      <c r="E132" s="18" t="s">
        <v>247</v>
      </c>
      <c r="F132" s="19"/>
      <c r="G132" s="9" t="s">
        <v>250</v>
      </c>
      <c r="H132" s="9" t="s">
        <v>50</v>
      </c>
      <c r="I132" s="9">
        <v>2020</v>
      </c>
      <c r="J132" s="9" t="s">
        <v>235</v>
      </c>
      <c r="K132" s="10">
        <v>357.15327609293604</v>
      </c>
      <c r="L132" s="10">
        <v>0</v>
      </c>
      <c r="M132" s="10">
        <v>138.9691865340622</v>
      </c>
      <c r="N132" s="10">
        <v>48.251296164772725</v>
      </c>
      <c r="O132" s="10">
        <v>190.33288909104593</v>
      </c>
      <c r="P132" s="10">
        <v>3.5160898370799663</v>
      </c>
      <c r="Q132" s="10">
        <v>55.578112567461446</v>
      </c>
      <c r="R132" s="11">
        <v>793.80085028735834</v>
      </c>
      <c r="S132" s="12" t="s">
        <v>15</v>
      </c>
      <c r="T132" s="12" t="s">
        <v>16</v>
      </c>
      <c r="U132" s="16" t="s">
        <v>21</v>
      </c>
    </row>
    <row r="133" spans="1:21" s="2" customFormat="1" ht="15.75">
      <c r="A133" s="6" t="s">
        <v>231</v>
      </c>
      <c r="B133" s="5" t="s">
        <v>232</v>
      </c>
      <c r="C133" s="6" t="s">
        <v>257</v>
      </c>
      <c r="D133" s="6" t="s">
        <v>30</v>
      </c>
      <c r="E133" s="18" t="s">
        <v>247</v>
      </c>
      <c r="F133" s="19"/>
      <c r="G133" s="9" t="s">
        <v>252</v>
      </c>
      <c r="H133" s="9" t="s">
        <v>50</v>
      </c>
      <c r="I133" s="9">
        <v>2020</v>
      </c>
      <c r="J133" s="9" t="s">
        <v>235</v>
      </c>
      <c r="K133" s="10">
        <v>156.70033454807873</v>
      </c>
      <c r="L133" s="10">
        <v>0</v>
      </c>
      <c r="M133" s="10">
        <v>60.972471707344411</v>
      </c>
      <c r="N133" s="10">
        <v>5.7856355120289544</v>
      </c>
      <c r="O133" s="10">
        <v>21.033972636446411</v>
      </c>
      <c r="P133" s="10">
        <v>0.59259902007258658</v>
      </c>
      <c r="Q133" s="10">
        <v>25.811162702216151</v>
      </c>
      <c r="R133" s="11">
        <v>270.89617612618724</v>
      </c>
      <c r="S133" s="12" t="s">
        <v>15</v>
      </c>
      <c r="T133" s="12" t="s">
        <v>16</v>
      </c>
      <c r="U133" s="16" t="s">
        <v>21</v>
      </c>
    </row>
    <row r="134" spans="1:21" s="2" customFormat="1" ht="15.75">
      <c r="A134" s="6" t="s">
        <v>231</v>
      </c>
      <c r="B134" s="5" t="s">
        <v>232</v>
      </c>
      <c r="C134" s="6" t="s">
        <v>258</v>
      </c>
      <c r="D134" s="6" t="s">
        <v>30</v>
      </c>
      <c r="E134" s="18" t="s">
        <v>247</v>
      </c>
      <c r="F134" s="19"/>
      <c r="G134" s="9" t="s">
        <v>254</v>
      </c>
      <c r="H134" s="9" t="s">
        <v>50</v>
      </c>
      <c r="I134" s="9">
        <v>2020</v>
      </c>
      <c r="J134" s="9" t="s">
        <v>235</v>
      </c>
      <c r="K134" s="10">
        <v>83.010797044909921</v>
      </c>
      <c r="L134" s="10">
        <v>0</v>
      </c>
      <c r="M134" s="10">
        <v>32.299697947817407</v>
      </c>
      <c r="N134" s="10">
        <v>2.4828595540043694</v>
      </c>
      <c r="O134" s="10">
        <v>10.922521802585791</v>
      </c>
      <c r="P134" s="10">
        <v>0.33446166126615584</v>
      </c>
      <c r="Q134" s="10">
        <v>15.937193082718057</v>
      </c>
      <c r="R134" s="11">
        <v>144.9875310933017</v>
      </c>
      <c r="S134" s="12" t="s">
        <v>15</v>
      </c>
      <c r="T134" s="12" t="s">
        <v>16</v>
      </c>
      <c r="U134" s="16" t="s">
        <v>21</v>
      </c>
    </row>
    <row r="135" spans="1:21" s="2" customFormat="1" ht="15.75">
      <c r="A135" s="6" t="s">
        <v>231</v>
      </c>
      <c r="B135" s="5" t="s">
        <v>232</v>
      </c>
      <c r="C135" s="6" t="s">
        <v>259</v>
      </c>
      <c r="D135" s="6" t="s">
        <v>30</v>
      </c>
      <c r="E135" s="18" t="s">
        <v>247</v>
      </c>
      <c r="F135" s="19" t="s">
        <v>60</v>
      </c>
      <c r="G135" s="9" t="s">
        <v>248</v>
      </c>
      <c r="H135" s="9" t="s">
        <v>50</v>
      </c>
      <c r="I135" s="9">
        <v>2020</v>
      </c>
      <c r="J135" s="9" t="s">
        <v>235</v>
      </c>
      <c r="K135" s="10">
        <v>561.70568621147959</v>
      </c>
      <c r="L135" s="10">
        <v>0</v>
      </c>
      <c r="M135" s="10">
        <v>122.21958792183011</v>
      </c>
      <c r="N135" s="10">
        <v>37.743236111111116</v>
      </c>
      <c r="O135" s="10">
        <v>165.69355243626842</v>
      </c>
      <c r="P135" s="10">
        <v>3.3957019079640713</v>
      </c>
      <c r="Q135" s="10">
        <v>63.057389631975198</v>
      </c>
      <c r="R135" s="11">
        <v>953.81515422062841</v>
      </c>
      <c r="S135" s="12" t="s">
        <v>15</v>
      </c>
      <c r="T135" s="12" t="s">
        <v>16</v>
      </c>
      <c r="U135" s="16" t="s">
        <v>17</v>
      </c>
    </row>
    <row r="136" spans="1:21" s="2" customFormat="1" ht="15.75">
      <c r="A136" s="6" t="s">
        <v>231</v>
      </c>
      <c r="B136" s="5" t="s">
        <v>232</v>
      </c>
      <c r="C136" s="6" t="s">
        <v>260</v>
      </c>
      <c r="D136" s="6" t="s">
        <v>30</v>
      </c>
      <c r="E136" s="18" t="s">
        <v>247</v>
      </c>
      <c r="F136" s="19"/>
      <c r="G136" s="9" t="s">
        <v>250</v>
      </c>
      <c r="H136" s="9" t="s">
        <v>50</v>
      </c>
      <c r="I136" s="9">
        <v>2020</v>
      </c>
      <c r="J136" s="9" t="s">
        <v>235</v>
      </c>
      <c r="K136" s="10">
        <v>439.38805161518997</v>
      </c>
      <c r="L136" s="10">
        <v>0</v>
      </c>
      <c r="M136" s="10">
        <v>95.604918953884052</v>
      </c>
      <c r="N136" s="10">
        <v>48.251296164772725</v>
      </c>
      <c r="O136" s="10">
        <v>174.62214165815965</v>
      </c>
      <c r="P136" s="10">
        <v>3.8472948527723365</v>
      </c>
      <c r="Q136" s="10">
        <v>53.30914533007342</v>
      </c>
      <c r="R136" s="11">
        <v>815.02284857485222</v>
      </c>
      <c r="S136" s="12" t="s">
        <v>15</v>
      </c>
      <c r="T136" s="12" t="s">
        <v>16</v>
      </c>
      <c r="U136" s="16" t="s">
        <v>17</v>
      </c>
    </row>
    <row r="137" spans="1:21" s="2" customFormat="1" ht="15.75">
      <c r="A137" s="6" t="s">
        <v>231</v>
      </c>
      <c r="B137" s="5" t="s">
        <v>232</v>
      </c>
      <c r="C137" s="6" t="s">
        <v>261</v>
      </c>
      <c r="D137" s="6" t="s">
        <v>30</v>
      </c>
      <c r="E137" s="18" t="s">
        <v>247</v>
      </c>
      <c r="F137" s="19"/>
      <c r="G137" s="9" t="s">
        <v>252</v>
      </c>
      <c r="H137" s="9" t="s">
        <v>50</v>
      </c>
      <c r="I137" s="9">
        <v>2020</v>
      </c>
      <c r="J137" s="9" t="s">
        <v>235</v>
      </c>
      <c r="K137" s="10">
        <v>196.63778639526259</v>
      </c>
      <c r="L137" s="10">
        <v>0</v>
      </c>
      <c r="M137" s="10">
        <v>42.785732480624269</v>
      </c>
      <c r="N137" s="10">
        <v>5.7856355120289544</v>
      </c>
      <c r="O137" s="10">
        <v>19.878276771549032</v>
      </c>
      <c r="P137" s="10">
        <v>0.61252814736118744</v>
      </c>
      <c r="Q137" s="10">
        <v>25.127595754895264</v>
      </c>
      <c r="R137" s="11">
        <v>290.82755506172128</v>
      </c>
      <c r="S137" s="12" t="s">
        <v>15</v>
      </c>
      <c r="T137" s="12" t="s">
        <v>16</v>
      </c>
      <c r="U137" s="16" t="s">
        <v>17</v>
      </c>
    </row>
    <row r="138" spans="1:21" s="2" customFormat="1" ht="15.75">
      <c r="A138" s="6" t="s">
        <v>231</v>
      </c>
      <c r="B138" s="5" t="s">
        <v>232</v>
      </c>
      <c r="C138" s="6" t="s">
        <v>262</v>
      </c>
      <c r="D138" s="6" t="s">
        <v>30</v>
      </c>
      <c r="E138" s="18" t="s">
        <v>247</v>
      </c>
      <c r="F138" s="19"/>
      <c r="G138" s="9" t="s">
        <v>254</v>
      </c>
      <c r="H138" s="9" t="s">
        <v>50</v>
      </c>
      <c r="I138" s="9">
        <v>2020</v>
      </c>
      <c r="J138" s="9" t="s">
        <v>235</v>
      </c>
      <c r="K138" s="10">
        <v>110.45869825026701</v>
      </c>
      <c r="L138" s="10">
        <v>0</v>
      </c>
      <c r="M138" s="10">
        <v>24.034324226952265</v>
      </c>
      <c r="N138" s="10">
        <v>2.4828595540043694</v>
      </c>
      <c r="O138" s="10">
        <v>10.641115034771762</v>
      </c>
      <c r="P138" s="10">
        <v>0.3464613296782606</v>
      </c>
      <c r="Q138" s="10">
        <v>15.738024869990159</v>
      </c>
      <c r="R138" s="11">
        <v>163.7014832656638</v>
      </c>
      <c r="S138" s="12" t="s">
        <v>15</v>
      </c>
      <c r="T138" s="12" t="s">
        <v>16</v>
      </c>
      <c r="U138" s="16" t="s">
        <v>17</v>
      </c>
    </row>
    <row r="139" spans="1:21" s="2" customFormat="1" ht="15.75">
      <c r="A139" s="6" t="s">
        <v>231</v>
      </c>
      <c r="B139" s="5" t="s">
        <v>232</v>
      </c>
      <c r="C139" s="6" t="s">
        <v>263</v>
      </c>
      <c r="D139" s="6" t="s">
        <v>30</v>
      </c>
      <c r="E139" s="18" t="s">
        <v>247</v>
      </c>
      <c r="F139" s="19" t="s">
        <v>136</v>
      </c>
      <c r="G139" s="9" t="s">
        <v>248</v>
      </c>
      <c r="H139" s="9" t="s">
        <v>50</v>
      </c>
      <c r="I139" s="9">
        <v>2020</v>
      </c>
      <c r="J139" s="9" t="s">
        <v>235</v>
      </c>
      <c r="K139" s="10">
        <v>428.28514692482747</v>
      </c>
      <c r="L139" s="10">
        <v>0</v>
      </c>
      <c r="M139" s="10">
        <v>134.00614317974524</v>
      </c>
      <c r="N139" s="10">
        <v>37.743236111111116</v>
      </c>
      <c r="O139" s="10">
        <v>179.43716107081343</v>
      </c>
      <c r="P139" s="10">
        <v>5.180655503527908</v>
      </c>
      <c r="Q139" s="10">
        <v>67.221608320508224</v>
      </c>
      <c r="R139" s="11">
        <v>851.87395111053343</v>
      </c>
      <c r="S139" s="12" t="s">
        <v>15</v>
      </c>
      <c r="T139" s="12" t="s">
        <v>16</v>
      </c>
      <c r="U139" s="16" t="s">
        <v>41</v>
      </c>
    </row>
    <row r="140" spans="1:21" s="2" customFormat="1" ht="15.75">
      <c r="A140" s="6" t="s">
        <v>231</v>
      </c>
      <c r="B140" s="5" t="s">
        <v>232</v>
      </c>
      <c r="C140" s="6" t="s">
        <v>264</v>
      </c>
      <c r="D140" s="6" t="s">
        <v>30</v>
      </c>
      <c r="E140" s="18" t="s">
        <v>247</v>
      </c>
      <c r="F140" s="19"/>
      <c r="G140" s="9" t="s">
        <v>250</v>
      </c>
      <c r="H140" s="9" t="s">
        <v>50</v>
      </c>
      <c r="I140" s="9">
        <v>2020</v>
      </c>
      <c r="J140" s="9" t="s">
        <v>235</v>
      </c>
      <c r="K140" s="10">
        <v>330.64092363016061</v>
      </c>
      <c r="L140" s="10">
        <v>0</v>
      </c>
      <c r="M140" s="10">
        <v>111.18675935197771</v>
      </c>
      <c r="N140" s="10">
        <v>48.251296164772725</v>
      </c>
      <c r="O140" s="10">
        <v>190.94388981008106</v>
      </c>
      <c r="P140" s="10">
        <v>5.6237130644160134</v>
      </c>
      <c r="Q140" s="10">
        <v>57.316772027373602</v>
      </c>
      <c r="R140" s="11">
        <v>743.96335404878175</v>
      </c>
      <c r="S140" s="12" t="s">
        <v>15</v>
      </c>
      <c r="T140" s="12" t="s">
        <v>16</v>
      </c>
      <c r="U140" s="16" t="s">
        <v>41</v>
      </c>
    </row>
    <row r="141" spans="1:21" s="2" customFormat="1" ht="15.75">
      <c r="A141" s="6" t="s">
        <v>231</v>
      </c>
      <c r="B141" s="5" t="s">
        <v>232</v>
      </c>
      <c r="C141" s="6" t="s">
        <v>265</v>
      </c>
      <c r="D141" s="6" t="s">
        <v>30</v>
      </c>
      <c r="E141" s="18" t="s">
        <v>247</v>
      </c>
      <c r="F141" s="19"/>
      <c r="G141" s="9" t="s">
        <v>252</v>
      </c>
      <c r="H141" s="9" t="s">
        <v>50</v>
      </c>
      <c r="I141" s="9">
        <v>2020</v>
      </c>
      <c r="J141" s="9" t="s">
        <v>235</v>
      </c>
      <c r="K141" s="10">
        <v>135.27777973432447</v>
      </c>
      <c r="L141" s="10">
        <v>0</v>
      </c>
      <c r="M141" s="10">
        <v>49.151579279531433</v>
      </c>
      <c r="N141" s="10">
        <v>5.7856355120289544</v>
      </c>
      <c r="O141" s="10">
        <v>21.989904476709807</v>
      </c>
      <c r="P141" s="10">
        <v>0.83959636046339126</v>
      </c>
      <c r="Q141" s="10">
        <v>26.1819473118647</v>
      </c>
      <c r="R141" s="11">
        <v>239.22644267492274</v>
      </c>
      <c r="S141" s="12" t="s">
        <v>15</v>
      </c>
      <c r="T141" s="12" t="s">
        <v>16</v>
      </c>
      <c r="U141" s="16" t="s">
        <v>41</v>
      </c>
    </row>
    <row r="142" spans="1:21" s="2" customFormat="1" ht="15.75">
      <c r="A142" s="6" t="s">
        <v>231</v>
      </c>
      <c r="B142" s="5" t="s">
        <v>232</v>
      </c>
      <c r="C142" s="6" t="s">
        <v>266</v>
      </c>
      <c r="D142" s="6" t="s">
        <v>30</v>
      </c>
      <c r="E142" s="18" t="s">
        <v>247</v>
      </c>
      <c r="F142" s="19"/>
      <c r="G142" s="9" t="s">
        <v>254</v>
      </c>
      <c r="H142" s="9" t="s">
        <v>50</v>
      </c>
      <c r="I142" s="9">
        <v>2020</v>
      </c>
      <c r="J142" s="9" t="s">
        <v>235</v>
      </c>
      <c r="K142" s="10">
        <v>75.085261043929748</v>
      </c>
      <c r="L142" s="10">
        <v>0</v>
      </c>
      <c r="M142" s="10">
        <v>26.448733315136501</v>
      </c>
      <c r="N142" s="10">
        <v>2.4828595540043694</v>
      </c>
      <c r="O142" s="10">
        <v>12.018134266320812</v>
      </c>
      <c r="P142" s="10">
        <v>0.46244894663677361</v>
      </c>
      <c r="Q142" s="10">
        <v>16.456982295029764</v>
      </c>
      <c r="R142" s="11">
        <v>132.95441942105796</v>
      </c>
      <c r="S142" s="12" t="s">
        <v>15</v>
      </c>
      <c r="T142" s="12" t="s">
        <v>16</v>
      </c>
      <c r="U142" s="16" t="s">
        <v>41</v>
      </c>
    </row>
    <row r="143" spans="1:21" s="2" customFormat="1" ht="15.75">
      <c r="A143" s="6" t="s">
        <v>231</v>
      </c>
      <c r="B143" s="5" t="s">
        <v>232</v>
      </c>
      <c r="C143" s="6" t="s">
        <v>267</v>
      </c>
      <c r="D143" s="6" t="s">
        <v>30</v>
      </c>
      <c r="E143" s="18" t="s">
        <v>247</v>
      </c>
      <c r="F143" s="19" t="s">
        <v>14</v>
      </c>
      <c r="G143" s="9" t="s">
        <v>248</v>
      </c>
      <c r="H143" s="9"/>
      <c r="I143" s="9">
        <v>2020</v>
      </c>
      <c r="J143" s="9" t="s">
        <v>235</v>
      </c>
      <c r="K143" s="10">
        <v>0</v>
      </c>
      <c r="L143" s="10">
        <v>0</v>
      </c>
      <c r="M143" s="10">
        <v>124.90971428571429</v>
      </c>
      <c r="N143" s="10">
        <v>37.743236111111116</v>
      </c>
      <c r="O143" s="10">
        <v>266.0008685920576</v>
      </c>
      <c r="P143" s="10">
        <v>15.120381748185226</v>
      </c>
      <c r="Q143" s="10">
        <v>72.529603932654382</v>
      </c>
      <c r="R143" s="11">
        <v>516.30380466972269</v>
      </c>
      <c r="S143" s="12" t="s">
        <v>15</v>
      </c>
      <c r="T143" s="12" t="s">
        <v>16</v>
      </c>
      <c r="U143" s="16" t="s">
        <v>41</v>
      </c>
    </row>
    <row r="144" spans="1:21" s="2" customFormat="1" ht="15.75">
      <c r="A144" s="6" t="s">
        <v>231</v>
      </c>
      <c r="B144" s="5" t="s">
        <v>232</v>
      </c>
      <c r="C144" s="6" t="s">
        <v>268</v>
      </c>
      <c r="D144" s="6" t="s">
        <v>30</v>
      </c>
      <c r="E144" s="18" t="s">
        <v>247</v>
      </c>
      <c r="F144" s="19"/>
      <c r="G144" s="9" t="s">
        <v>250</v>
      </c>
      <c r="H144" s="9"/>
      <c r="I144" s="9">
        <v>2020</v>
      </c>
      <c r="J144" s="9" t="s">
        <v>235</v>
      </c>
      <c r="K144" s="10">
        <v>0</v>
      </c>
      <c r="L144" s="10">
        <v>0</v>
      </c>
      <c r="M144" s="10">
        <v>108.9165</v>
      </c>
      <c r="N144" s="10">
        <v>48.251296164772725</v>
      </c>
      <c r="O144" s="10">
        <v>285.04909374107945</v>
      </c>
      <c r="P144" s="10">
        <v>15.516519004925911</v>
      </c>
      <c r="Q144" s="10">
        <v>63.748479251330565</v>
      </c>
      <c r="R144" s="11">
        <v>521.48188816210859</v>
      </c>
      <c r="S144" s="12" t="s">
        <v>15</v>
      </c>
      <c r="T144" s="12" t="s">
        <v>16</v>
      </c>
      <c r="U144" s="16" t="s">
        <v>41</v>
      </c>
    </row>
    <row r="145" spans="1:21" s="2" customFormat="1" ht="15.75">
      <c r="A145" s="6" t="s">
        <v>231</v>
      </c>
      <c r="B145" s="5" t="s">
        <v>232</v>
      </c>
      <c r="C145" s="6" t="s">
        <v>269</v>
      </c>
      <c r="D145" s="6" t="s">
        <v>30</v>
      </c>
      <c r="E145" s="18" t="s">
        <v>247</v>
      </c>
      <c r="F145" s="19"/>
      <c r="G145" s="9" t="s">
        <v>252</v>
      </c>
      <c r="H145" s="9"/>
      <c r="I145" s="9">
        <v>2020</v>
      </c>
      <c r="J145" s="9" t="s">
        <v>235</v>
      </c>
      <c r="K145" s="10">
        <v>0</v>
      </c>
      <c r="L145" s="10">
        <v>0</v>
      </c>
      <c r="M145" s="10">
        <v>46.925429508196714</v>
      </c>
      <c r="N145" s="10">
        <v>5.7856355120289544</v>
      </c>
      <c r="O145" s="10">
        <v>31.351350362220209</v>
      </c>
      <c r="P145" s="10">
        <v>1.8253252716457329</v>
      </c>
      <c r="Q145" s="10">
        <v>27.292904601661366</v>
      </c>
      <c r="R145" s="11">
        <v>113.18064525575298</v>
      </c>
      <c r="S145" s="12" t="s">
        <v>15</v>
      </c>
      <c r="T145" s="12" t="s">
        <v>16</v>
      </c>
      <c r="U145" s="16" t="s">
        <v>41</v>
      </c>
    </row>
    <row r="146" spans="1:21" s="2" customFormat="1" ht="15.75">
      <c r="A146" s="6" t="s">
        <v>231</v>
      </c>
      <c r="B146" s="5" t="s">
        <v>232</v>
      </c>
      <c r="C146" s="6" t="s">
        <v>270</v>
      </c>
      <c r="D146" s="6" t="s">
        <v>30</v>
      </c>
      <c r="E146" s="18" t="s">
        <v>247</v>
      </c>
      <c r="F146" s="19"/>
      <c r="G146" s="9" t="s">
        <v>254</v>
      </c>
      <c r="H146" s="9"/>
      <c r="I146" s="9">
        <v>2020</v>
      </c>
      <c r="J146" s="9" t="s">
        <v>235</v>
      </c>
      <c r="K146" s="10">
        <v>0</v>
      </c>
      <c r="L146" s="10">
        <v>0</v>
      </c>
      <c r="M146" s="10">
        <v>25.625483028720627</v>
      </c>
      <c r="N146" s="10">
        <v>2.4828595540043694</v>
      </c>
      <c r="O146" s="10">
        <v>17.260390216839976</v>
      </c>
      <c r="P146" s="10">
        <v>1.0030290309514054</v>
      </c>
      <c r="Q146" s="10">
        <v>17.245070888164179</v>
      </c>
      <c r="R146" s="11">
        <v>63.616832718680556</v>
      </c>
      <c r="S146" s="12" t="s">
        <v>15</v>
      </c>
      <c r="T146" s="12" t="s">
        <v>16</v>
      </c>
      <c r="U146" s="16" t="s">
        <v>41</v>
      </c>
    </row>
    <row r="147" spans="1:21" s="2" customFormat="1" ht="15.75">
      <c r="A147" s="6" t="s">
        <v>231</v>
      </c>
      <c r="B147" s="5" t="s">
        <v>232</v>
      </c>
      <c r="C147" s="6" t="s">
        <v>271</v>
      </c>
      <c r="D147" s="6" t="s">
        <v>30</v>
      </c>
      <c r="E147" s="18" t="s">
        <v>247</v>
      </c>
      <c r="F147" s="19" t="s">
        <v>80</v>
      </c>
      <c r="G147" s="9" t="s">
        <v>248</v>
      </c>
      <c r="H147" s="9"/>
      <c r="I147" s="9">
        <v>2020</v>
      </c>
      <c r="J147" s="9" t="s">
        <v>235</v>
      </c>
      <c r="K147" s="10">
        <v>0</v>
      </c>
      <c r="L147" s="10">
        <v>0</v>
      </c>
      <c r="M147" s="10">
        <v>342.31971428571438</v>
      </c>
      <c r="N147" s="10">
        <v>37.743236111111116</v>
      </c>
      <c r="O147" s="10">
        <v>206.41039789021485</v>
      </c>
      <c r="P147" s="10">
        <v>6.3676431775719493</v>
      </c>
      <c r="Q147" s="10">
        <v>64.629980287902299</v>
      </c>
      <c r="R147" s="11">
        <v>657.47097175251463</v>
      </c>
      <c r="S147" s="12" t="s">
        <v>15</v>
      </c>
      <c r="T147" s="12" t="s">
        <v>16</v>
      </c>
      <c r="U147" s="16" t="s">
        <v>41</v>
      </c>
    </row>
    <row r="148" spans="1:21" s="2" customFormat="1" ht="15.75">
      <c r="A148" s="6" t="s">
        <v>231</v>
      </c>
      <c r="B148" s="5" t="s">
        <v>232</v>
      </c>
      <c r="C148" s="6" t="s">
        <v>272</v>
      </c>
      <c r="D148" s="6" t="s">
        <v>30</v>
      </c>
      <c r="E148" s="18" t="s">
        <v>247</v>
      </c>
      <c r="F148" s="19"/>
      <c r="G148" s="9" t="s">
        <v>250</v>
      </c>
      <c r="H148" s="9"/>
      <c r="I148" s="9">
        <v>2020</v>
      </c>
      <c r="J148" s="9" t="s">
        <v>235</v>
      </c>
      <c r="K148" s="10">
        <v>0</v>
      </c>
      <c r="L148" s="10">
        <v>0</v>
      </c>
      <c r="M148" s="10">
        <v>344.21765624999972</v>
      </c>
      <c r="N148" s="10">
        <v>48.251296164772725</v>
      </c>
      <c r="O148" s="10">
        <v>203.02549547174945</v>
      </c>
      <c r="P148" s="10">
        <v>5.9584419762431695</v>
      </c>
      <c r="Q148" s="10">
        <v>54.185146999565895</v>
      </c>
      <c r="R148" s="11">
        <v>655.63803686233098</v>
      </c>
      <c r="S148" s="12" t="s">
        <v>15</v>
      </c>
      <c r="T148" s="12" t="s">
        <v>16</v>
      </c>
      <c r="U148" s="16" t="s">
        <v>41</v>
      </c>
    </row>
    <row r="149" spans="1:21" s="2" customFormat="1" ht="15.75">
      <c r="A149" s="6" t="s">
        <v>231</v>
      </c>
      <c r="B149" s="5" t="s">
        <v>232</v>
      </c>
      <c r="C149" s="6" t="s">
        <v>273</v>
      </c>
      <c r="D149" s="6" t="s">
        <v>30</v>
      </c>
      <c r="E149" s="18" t="s">
        <v>247</v>
      </c>
      <c r="F149" s="19"/>
      <c r="G149" s="9" t="s">
        <v>252</v>
      </c>
      <c r="H149" s="9"/>
      <c r="I149" s="9">
        <v>2020</v>
      </c>
      <c r="J149" s="9" t="s">
        <v>235</v>
      </c>
      <c r="K149" s="10">
        <v>0</v>
      </c>
      <c r="L149" s="10">
        <v>0</v>
      </c>
      <c r="M149" s="10">
        <v>146.9929180327868</v>
      </c>
      <c r="N149" s="10">
        <v>5.7856355120289544</v>
      </c>
      <c r="O149" s="10">
        <v>20.85243823271372</v>
      </c>
      <c r="P149" s="10">
        <v>0.73992879360092956</v>
      </c>
      <c r="Q149" s="10">
        <v>24.845420382412438</v>
      </c>
      <c r="R149" s="11">
        <v>199.21634095354287</v>
      </c>
      <c r="S149" s="12" t="s">
        <v>15</v>
      </c>
      <c r="T149" s="12" t="s">
        <v>16</v>
      </c>
      <c r="U149" s="16" t="s">
        <v>41</v>
      </c>
    </row>
    <row r="150" spans="1:21" s="2" customFormat="1" ht="15.75">
      <c r="A150" s="6" t="s">
        <v>231</v>
      </c>
      <c r="B150" s="5" t="s">
        <v>232</v>
      </c>
      <c r="C150" s="6" t="s">
        <v>274</v>
      </c>
      <c r="D150" s="6" t="s">
        <v>30</v>
      </c>
      <c r="E150" s="18" t="s">
        <v>247</v>
      </c>
      <c r="F150" s="19"/>
      <c r="G150" s="9" t="s">
        <v>254</v>
      </c>
      <c r="H150" s="9"/>
      <c r="I150" s="9">
        <v>2020</v>
      </c>
      <c r="J150" s="9" t="s">
        <v>235</v>
      </c>
      <c r="K150" s="10">
        <v>0</v>
      </c>
      <c r="L150" s="10">
        <v>0</v>
      </c>
      <c r="M150" s="10">
        <v>79.719869451697008</v>
      </c>
      <c r="N150" s="10">
        <v>2.4828595540043694</v>
      </c>
      <c r="O150" s="10">
        <v>10.806156204831165</v>
      </c>
      <c r="P150" s="10">
        <v>0.38678114414696407</v>
      </c>
      <c r="Q150" s="10">
        <v>15.477393605476038</v>
      </c>
      <c r="R150" s="11">
        <v>108.87305996015554</v>
      </c>
      <c r="S150" s="12" t="s">
        <v>15</v>
      </c>
      <c r="T150" s="12" t="s">
        <v>16</v>
      </c>
      <c r="U150" s="16" t="s">
        <v>41</v>
      </c>
    </row>
    <row r="151" spans="1:21" s="2" customFormat="1" ht="15.75">
      <c r="A151" s="6" t="s">
        <v>231</v>
      </c>
      <c r="B151" s="5" t="s">
        <v>232</v>
      </c>
      <c r="C151" s="6" t="s">
        <v>275</v>
      </c>
      <c r="D151" s="6" t="s">
        <v>30</v>
      </c>
      <c r="E151" s="20" t="s">
        <v>276</v>
      </c>
      <c r="F151" s="19" t="s">
        <v>48</v>
      </c>
      <c r="G151" s="9" t="s">
        <v>277</v>
      </c>
      <c r="H151" s="9" t="s">
        <v>50</v>
      </c>
      <c r="I151" s="14">
        <v>2020</v>
      </c>
      <c r="J151" s="9" t="s">
        <v>235</v>
      </c>
      <c r="K151" s="10">
        <v>106.25036239460606</v>
      </c>
      <c r="L151" s="10">
        <v>0</v>
      </c>
      <c r="M151" s="10">
        <v>23.11864705518531</v>
      </c>
      <c r="N151" s="10">
        <v>5.3018427901171794</v>
      </c>
      <c r="O151" s="10">
        <v>16.607310022935533</v>
      </c>
      <c r="P151" s="10">
        <v>0.53756623032809114</v>
      </c>
      <c r="Q151" s="10">
        <v>14.080173977940859</v>
      </c>
      <c r="R151" s="11">
        <v>165.89590247111303</v>
      </c>
      <c r="S151" s="12" t="s">
        <v>15</v>
      </c>
      <c r="T151" s="12" t="s">
        <v>16</v>
      </c>
      <c r="U151" s="16" t="s">
        <v>21</v>
      </c>
    </row>
    <row r="152" spans="1:21" s="2" customFormat="1" ht="15.75">
      <c r="A152" s="6" t="s">
        <v>231</v>
      </c>
      <c r="B152" s="5" t="s">
        <v>232</v>
      </c>
      <c r="C152" s="6" t="s">
        <v>278</v>
      </c>
      <c r="D152" s="6" t="s">
        <v>30</v>
      </c>
      <c r="E152" s="20" t="s">
        <v>276</v>
      </c>
      <c r="F152" s="19"/>
      <c r="G152" s="9" t="s">
        <v>279</v>
      </c>
      <c r="H152" s="9" t="s">
        <v>50</v>
      </c>
      <c r="I152" s="14">
        <v>2020</v>
      </c>
      <c r="J152" s="9" t="s">
        <v>235</v>
      </c>
      <c r="K152" s="10">
        <v>120.62375359387646</v>
      </c>
      <c r="L152" s="10">
        <v>0</v>
      </c>
      <c r="M152" s="10">
        <v>26.246103288114913</v>
      </c>
      <c r="N152" s="10">
        <v>6.676768484064068</v>
      </c>
      <c r="O152" s="10">
        <v>20.614532867432427</v>
      </c>
      <c r="P152" s="10">
        <v>0.69620520641981565</v>
      </c>
      <c r="Q152" s="10">
        <v>15.916513277414639</v>
      </c>
      <c r="R152" s="11">
        <v>190.77387671732234</v>
      </c>
      <c r="S152" s="12" t="s">
        <v>15</v>
      </c>
      <c r="T152" s="12" t="s">
        <v>16</v>
      </c>
      <c r="U152" s="16" t="s">
        <v>21</v>
      </c>
    </row>
    <row r="153" spans="1:21" s="2" customFormat="1" ht="15.75">
      <c r="A153" s="6" t="s">
        <v>231</v>
      </c>
      <c r="B153" s="5" t="s">
        <v>232</v>
      </c>
      <c r="C153" s="6" t="s">
        <v>280</v>
      </c>
      <c r="D153" s="6" t="s">
        <v>30</v>
      </c>
      <c r="E153" s="20" t="s">
        <v>276</v>
      </c>
      <c r="F153" s="19" t="s">
        <v>65</v>
      </c>
      <c r="G153" s="9" t="s">
        <v>277</v>
      </c>
      <c r="H153" s="9" t="s">
        <v>50</v>
      </c>
      <c r="I153" s="9">
        <v>2020</v>
      </c>
      <c r="J153" s="9" t="s">
        <v>235</v>
      </c>
      <c r="K153" s="10">
        <v>74.129620570716</v>
      </c>
      <c r="L153" s="10">
        <v>0</v>
      </c>
      <c r="M153" s="10">
        <v>28.844011124541503</v>
      </c>
      <c r="N153" s="10">
        <v>5.3018427901171794</v>
      </c>
      <c r="O153" s="10">
        <v>16.998832429983427</v>
      </c>
      <c r="P153" s="10">
        <v>0.53874420000717904</v>
      </c>
      <c r="Q153" s="10">
        <v>14.203832430443446</v>
      </c>
      <c r="R153" s="11">
        <v>140.01688354580872</v>
      </c>
      <c r="S153" s="12" t="s">
        <v>15</v>
      </c>
      <c r="T153" s="12" t="s">
        <v>16</v>
      </c>
      <c r="U153" s="16" t="s">
        <v>21</v>
      </c>
    </row>
    <row r="154" spans="1:21" s="2" customFormat="1" ht="15.75">
      <c r="A154" s="6" t="s">
        <v>231</v>
      </c>
      <c r="B154" s="5" t="s">
        <v>232</v>
      </c>
      <c r="C154" s="6" t="s">
        <v>281</v>
      </c>
      <c r="D154" s="6" t="s">
        <v>30</v>
      </c>
      <c r="E154" s="20" t="s">
        <v>276</v>
      </c>
      <c r="F154" s="19"/>
      <c r="G154" s="9" t="s">
        <v>279</v>
      </c>
      <c r="H154" s="9" t="s">
        <v>50</v>
      </c>
      <c r="I154" s="9">
        <v>2020</v>
      </c>
      <c r="J154" s="9" t="s">
        <v>235</v>
      </c>
      <c r="K154" s="10">
        <v>84.53611427522128</v>
      </c>
      <c r="L154" s="10">
        <v>0</v>
      </c>
      <c r="M154" s="10">
        <v>32.893202498641124</v>
      </c>
      <c r="N154" s="10">
        <v>6.6995301948051944</v>
      </c>
      <c r="O154" s="10">
        <v>21.087067127282953</v>
      </c>
      <c r="P154" s="10">
        <v>0.69961180632259168</v>
      </c>
      <c r="Q154" s="10">
        <v>16.079232412408409</v>
      </c>
      <c r="R154" s="11">
        <v>161.99475831468155</v>
      </c>
      <c r="S154" s="12" t="s">
        <v>15</v>
      </c>
      <c r="T154" s="12" t="s">
        <v>16</v>
      </c>
      <c r="U154" s="16" t="s">
        <v>21</v>
      </c>
    </row>
    <row r="155" spans="1:21" s="2" customFormat="1" ht="15.75">
      <c r="A155" s="6" t="s">
        <v>231</v>
      </c>
      <c r="B155" s="5" t="s">
        <v>232</v>
      </c>
      <c r="C155" s="6" t="s">
        <v>282</v>
      </c>
      <c r="D155" s="6" t="s">
        <v>30</v>
      </c>
      <c r="E155" s="20" t="s">
        <v>276</v>
      </c>
      <c r="F155" s="19" t="s">
        <v>60</v>
      </c>
      <c r="G155" s="9" t="s">
        <v>277</v>
      </c>
      <c r="H155" s="9" t="s">
        <v>50</v>
      </c>
      <c r="I155" s="9">
        <v>2020</v>
      </c>
      <c r="J155" s="9" t="s">
        <v>235</v>
      </c>
      <c r="K155" s="10">
        <v>99.486413594949411</v>
      </c>
      <c r="L155" s="10">
        <v>0</v>
      </c>
      <c r="M155" s="10">
        <v>21.646902945571387</v>
      </c>
      <c r="N155" s="10">
        <v>5.3018427901171794</v>
      </c>
      <c r="O155" s="10">
        <v>16.496547723668598</v>
      </c>
      <c r="P155" s="10">
        <v>0.5611759079018972</v>
      </c>
      <c r="Q155" s="10">
        <v>14.027534756616781</v>
      </c>
      <c r="R155" s="11">
        <v>157.52041771882523</v>
      </c>
      <c r="S155" s="12" t="s">
        <v>15</v>
      </c>
      <c r="T155" s="12" t="s">
        <v>16</v>
      </c>
      <c r="U155" s="16" t="s">
        <v>17</v>
      </c>
    </row>
    <row r="156" spans="1:21" s="2" customFormat="1" ht="15.75">
      <c r="A156" s="6" t="s">
        <v>231</v>
      </c>
      <c r="B156" s="5" t="s">
        <v>232</v>
      </c>
      <c r="C156" s="6" t="s">
        <v>283</v>
      </c>
      <c r="D156" s="6" t="s">
        <v>30</v>
      </c>
      <c r="E156" s="20" t="s">
        <v>276</v>
      </c>
      <c r="F156" s="19"/>
      <c r="G156" s="9" t="s">
        <v>279</v>
      </c>
      <c r="H156" s="9" t="s">
        <v>50</v>
      </c>
      <c r="I156" s="9">
        <v>2020</v>
      </c>
      <c r="J156" s="9" t="s">
        <v>235</v>
      </c>
      <c r="K156" s="10">
        <v>112.16881759430565</v>
      </c>
      <c r="L156" s="10">
        <v>0</v>
      </c>
      <c r="M156" s="10">
        <v>24.406423151097503</v>
      </c>
      <c r="N156" s="10">
        <v>6.676768484064068</v>
      </c>
      <c r="O156" s="10">
        <v>20.53094836784793</v>
      </c>
      <c r="P156" s="10">
        <v>0.73186134464008012</v>
      </c>
      <c r="Q156" s="10">
        <v>15.862918922777856</v>
      </c>
      <c r="R156" s="11">
        <v>180.37773786473309</v>
      </c>
      <c r="S156" s="12" t="s">
        <v>15</v>
      </c>
      <c r="T156" s="12" t="s">
        <v>16</v>
      </c>
      <c r="U156" s="16" t="s">
        <v>17</v>
      </c>
    </row>
    <row r="157" spans="1:21" s="2" customFormat="1" ht="15.75">
      <c r="A157" s="6" t="s">
        <v>231</v>
      </c>
      <c r="B157" s="5" t="s">
        <v>232</v>
      </c>
      <c r="C157" s="6" t="s">
        <v>284</v>
      </c>
      <c r="D157" s="6" t="s">
        <v>30</v>
      </c>
      <c r="E157" s="20" t="s">
        <v>276</v>
      </c>
      <c r="F157" s="19" t="s">
        <v>136</v>
      </c>
      <c r="G157" s="9" t="s">
        <v>277</v>
      </c>
      <c r="H157" s="9" t="s">
        <v>50</v>
      </c>
      <c r="I157" s="9">
        <v>2020</v>
      </c>
      <c r="J157" s="9" t="s">
        <v>235</v>
      </c>
      <c r="K157" s="10">
        <v>70.899732488418977</v>
      </c>
      <c r="L157" s="10">
        <v>0</v>
      </c>
      <c r="M157" s="10">
        <v>24.324091142532779</v>
      </c>
      <c r="N157" s="10">
        <v>5.3018427901171794</v>
      </c>
      <c r="O157" s="10">
        <v>18.767037233052861</v>
      </c>
      <c r="P157" s="10">
        <v>0.77011442264544316</v>
      </c>
      <c r="Q157" s="10">
        <v>14.691534970082346</v>
      </c>
      <c r="R157" s="11">
        <v>134.75435304684959</v>
      </c>
      <c r="S157" s="12" t="s">
        <v>15</v>
      </c>
      <c r="T157" s="12" t="s">
        <v>16</v>
      </c>
      <c r="U157" s="16" t="s">
        <v>41</v>
      </c>
    </row>
    <row r="158" spans="1:21" s="2" customFormat="1" ht="15.75">
      <c r="A158" s="6" t="s">
        <v>231</v>
      </c>
      <c r="B158" s="5" t="s">
        <v>232</v>
      </c>
      <c r="C158" s="6" t="s">
        <v>285</v>
      </c>
      <c r="D158" s="6" t="s">
        <v>30</v>
      </c>
      <c r="E158" s="20" t="s">
        <v>276</v>
      </c>
      <c r="F158" s="19"/>
      <c r="G158" s="9" t="s">
        <v>279</v>
      </c>
      <c r="H158" s="9" t="s">
        <v>50</v>
      </c>
      <c r="I158" s="9">
        <v>2020</v>
      </c>
      <c r="J158" s="9" t="s">
        <v>235</v>
      </c>
      <c r="K158" s="10">
        <v>78.107929294625748</v>
      </c>
      <c r="L158" s="10">
        <v>0</v>
      </c>
      <c r="M158" s="10">
        <v>27.362344366419798</v>
      </c>
      <c r="N158" s="10">
        <v>6.676768484064068</v>
      </c>
      <c r="O158" s="10">
        <v>22.965154906037128</v>
      </c>
      <c r="P158" s="10">
        <v>0.9651066613332846</v>
      </c>
      <c r="Q158" s="10">
        <v>16.586102069680784</v>
      </c>
      <c r="R158" s="11">
        <v>152.66340578216082</v>
      </c>
      <c r="S158" s="12" t="s">
        <v>15</v>
      </c>
      <c r="T158" s="12" t="s">
        <v>16</v>
      </c>
      <c r="U158" s="16" t="s">
        <v>41</v>
      </c>
    </row>
    <row r="159" spans="1:21" s="2" customFormat="1" ht="15.75">
      <c r="A159" s="6" t="s">
        <v>231</v>
      </c>
      <c r="B159" s="5" t="s">
        <v>232</v>
      </c>
      <c r="C159" s="6" t="s">
        <v>286</v>
      </c>
      <c r="D159" s="6" t="s">
        <v>30</v>
      </c>
      <c r="E159" s="20" t="s">
        <v>276</v>
      </c>
      <c r="F159" s="19" t="s">
        <v>14</v>
      </c>
      <c r="G159" s="9" t="s">
        <v>277</v>
      </c>
      <c r="H159" s="9"/>
      <c r="I159" s="9">
        <v>2020</v>
      </c>
      <c r="J159" s="9" t="s">
        <v>235</v>
      </c>
      <c r="K159" s="10">
        <v>0</v>
      </c>
      <c r="L159" s="10">
        <v>0</v>
      </c>
      <c r="M159" s="10">
        <v>24.714624386560967</v>
      </c>
      <c r="N159" s="10">
        <v>5.3018427901171794</v>
      </c>
      <c r="O159" s="10">
        <v>29.910978980243197</v>
      </c>
      <c r="P159" s="10">
        <v>1.8251985959714856</v>
      </c>
      <c r="Q159" s="10">
        <v>15.785618987358598</v>
      </c>
      <c r="R159" s="11">
        <v>77.538263740251438</v>
      </c>
      <c r="S159" s="12" t="s">
        <v>15</v>
      </c>
      <c r="T159" s="12" t="s">
        <v>16</v>
      </c>
      <c r="U159" s="16" t="s">
        <v>41</v>
      </c>
    </row>
    <row r="160" spans="1:21" s="2" customFormat="1" ht="15.75">
      <c r="A160" s="6" t="s">
        <v>231</v>
      </c>
      <c r="B160" s="5" t="s">
        <v>232</v>
      </c>
      <c r="C160" s="6" t="s">
        <v>287</v>
      </c>
      <c r="D160" s="6" t="s">
        <v>30</v>
      </c>
      <c r="E160" s="20" t="s">
        <v>276</v>
      </c>
      <c r="F160" s="19"/>
      <c r="G160" s="9" t="s">
        <v>279</v>
      </c>
      <c r="H160" s="9"/>
      <c r="I160" s="9">
        <v>2020</v>
      </c>
      <c r="J160" s="9" t="s">
        <v>235</v>
      </c>
      <c r="K160" s="10">
        <v>0</v>
      </c>
      <c r="L160" s="10">
        <v>0</v>
      </c>
      <c r="M160" s="10">
        <v>27.28187240468101</v>
      </c>
      <c r="N160" s="10">
        <v>6.676768484064068</v>
      </c>
      <c r="O160" s="10">
        <v>34.887566328688045</v>
      </c>
      <c r="P160" s="10">
        <v>2.1140566997711954</v>
      </c>
      <c r="Q160" s="10">
        <v>17.693515643499985</v>
      </c>
      <c r="R160" s="11">
        <v>88.653779560704294</v>
      </c>
      <c r="S160" s="12" t="s">
        <v>15</v>
      </c>
      <c r="T160" s="12" t="s">
        <v>16</v>
      </c>
      <c r="U160" s="16" t="s">
        <v>41</v>
      </c>
    </row>
    <row r="161" spans="1:21" s="2" customFormat="1" ht="15.75">
      <c r="A161" s="6" t="s">
        <v>231</v>
      </c>
      <c r="B161" s="5" t="s">
        <v>232</v>
      </c>
      <c r="C161" s="6" t="s">
        <v>288</v>
      </c>
      <c r="D161" s="6" t="s">
        <v>30</v>
      </c>
      <c r="E161" s="20" t="s">
        <v>276</v>
      </c>
      <c r="F161" s="19" t="s">
        <v>80</v>
      </c>
      <c r="G161" s="9" t="s">
        <v>277</v>
      </c>
      <c r="H161" s="9"/>
      <c r="I161" s="9">
        <v>2020</v>
      </c>
      <c r="J161" s="9" t="s">
        <v>235</v>
      </c>
      <c r="K161" s="10">
        <v>0</v>
      </c>
      <c r="L161" s="10">
        <v>0</v>
      </c>
      <c r="M161" s="10">
        <v>77.035379388448348</v>
      </c>
      <c r="N161" s="10">
        <v>5.3018427901171794</v>
      </c>
      <c r="O161" s="10">
        <v>17.490023137466554</v>
      </c>
      <c r="P161" s="10">
        <v>0.66969753468872817</v>
      </c>
      <c r="Q161" s="10">
        <v>13.979179829249238</v>
      </c>
      <c r="R161" s="11">
        <v>114.47612267997003</v>
      </c>
      <c r="S161" s="12" t="s">
        <v>15</v>
      </c>
      <c r="T161" s="12" t="s">
        <v>16</v>
      </c>
      <c r="U161" s="16" t="s">
        <v>41</v>
      </c>
    </row>
    <row r="162" spans="1:21" s="2" customFormat="1" ht="15.75">
      <c r="A162" s="6" t="s">
        <v>231</v>
      </c>
      <c r="B162" s="5" t="s">
        <v>232</v>
      </c>
      <c r="C162" s="6" t="s">
        <v>289</v>
      </c>
      <c r="D162" s="6" t="s">
        <v>30</v>
      </c>
      <c r="E162" s="20" t="s">
        <v>276</v>
      </c>
      <c r="F162" s="19"/>
      <c r="G162" s="9" t="s">
        <v>279</v>
      </c>
      <c r="H162" s="9"/>
      <c r="I162" s="9">
        <v>2020</v>
      </c>
      <c r="J162" s="9" t="s">
        <v>235</v>
      </c>
      <c r="K162" s="10">
        <v>0</v>
      </c>
      <c r="L162" s="10">
        <v>0</v>
      </c>
      <c r="M162" s="10">
        <v>85.789399773499284</v>
      </c>
      <c r="N162" s="10">
        <v>6.676768484064068</v>
      </c>
      <c r="O162" s="10">
        <v>21.303017173437244</v>
      </c>
      <c r="P162" s="10">
        <v>0.83628536096716155</v>
      </c>
      <c r="Q162" s="10">
        <v>15.738765724822883</v>
      </c>
      <c r="R162" s="11">
        <v>130.34423651679066</v>
      </c>
      <c r="S162" s="12" t="s">
        <v>15</v>
      </c>
      <c r="T162" s="12" t="s">
        <v>16</v>
      </c>
      <c r="U162" s="16" t="s">
        <v>41</v>
      </c>
    </row>
    <row r="163" spans="1:21" s="2" customFormat="1" ht="15.75">
      <c r="A163" s="6" t="s">
        <v>231</v>
      </c>
      <c r="B163" s="5" t="s">
        <v>232</v>
      </c>
      <c r="C163" s="6" t="s">
        <v>290</v>
      </c>
      <c r="D163" s="6" t="s">
        <v>30</v>
      </c>
      <c r="E163" s="20" t="s">
        <v>291</v>
      </c>
      <c r="F163" s="20" t="s">
        <v>48</v>
      </c>
      <c r="G163" s="9" t="s">
        <v>292</v>
      </c>
      <c r="H163" s="9"/>
      <c r="I163" s="9"/>
      <c r="J163" s="9" t="s">
        <v>235</v>
      </c>
      <c r="K163" s="10">
        <v>1080.7366</v>
      </c>
      <c r="L163" s="10">
        <v>0</v>
      </c>
      <c r="M163" s="10">
        <v>268.76251000000002</v>
      </c>
      <c r="N163" s="10">
        <v>5.2225904999999999</v>
      </c>
      <c r="O163" s="10">
        <v>11.146776000000001</v>
      </c>
      <c r="P163" s="10">
        <v>0</v>
      </c>
      <c r="Q163" s="10">
        <v>11.442726</v>
      </c>
      <c r="R163" s="11">
        <v>1377.3112025</v>
      </c>
      <c r="S163" s="12" t="s">
        <v>187</v>
      </c>
      <c r="T163" s="12"/>
      <c r="U163" s="16" t="s">
        <v>21</v>
      </c>
    </row>
    <row r="164" spans="1:21" s="2" customFormat="1" ht="15.75">
      <c r="A164" s="5" t="s">
        <v>231</v>
      </c>
      <c r="B164" s="5" t="s">
        <v>293</v>
      </c>
      <c r="C164" s="6" t="s">
        <v>294</v>
      </c>
      <c r="D164" s="6" t="s">
        <v>30</v>
      </c>
      <c r="E164" s="18" t="s">
        <v>234</v>
      </c>
      <c r="F164" s="19" t="s">
        <v>48</v>
      </c>
      <c r="G164" s="9" t="s">
        <v>44</v>
      </c>
      <c r="H164" s="9"/>
      <c r="I164" s="9">
        <v>2016.5269999999998</v>
      </c>
      <c r="J164" s="9" t="s">
        <v>235</v>
      </c>
      <c r="K164" s="10">
        <v>131.85735606060103</v>
      </c>
      <c r="L164" s="10">
        <v>0.49986851196366122</v>
      </c>
      <c r="M164" s="10">
        <v>28.719622203404072</v>
      </c>
      <c r="N164" s="10">
        <v>9.1271678366323332</v>
      </c>
      <c r="O164" s="10">
        <v>31.037881092570917</v>
      </c>
      <c r="P164" s="10">
        <v>0.8290982433013494</v>
      </c>
      <c r="Q164" s="10">
        <v>20.055987311601793</v>
      </c>
      <c r="R164" s="11">
        <v>222.12698126007518</v>
      </c>
      <c r="S164" s="12" t="s">
        <v>15</v>
      </c>
      <c r="T164" s="12" t="s">
        <v>16</v>
      </c>
      <c r="U164" s="16" t="s">
        <v>21</v>
      </c>
    </row>
    <row r="165" spans="1:21" s="2" customFormat="1" ht="15.75">
      <c r="A165" s="5" t="s">
        <v>231</v>
      </c>
      <c r="B165" s="5" t="s">
        <v>293</v>
      </c>
      <c r="C165" s="6" t="s">
        <v>295</v>
      </c>
      <c r="D165" s="6" t="s">
        <v>30</v>
      </c>
      <c r="E165" s="18" t="s">
        <v>234</v>
      </c>
      <c r="F165" s="19"/>
      <c r="G165" s="9" t="s">
        <v>237</v>
      </c>
      <c r="H165" s="9"/>
      <c r="I165" s="9">
        <v>2015.056746532156</v>
      </c>
      <c r="J165" s="9" t="s">
        <v>235</v>
      </c>
      <c r="K165" s="10">
        <v>443.07260549402577</v>
      </c>
      <c r="L165" s="10">
        <v>4.9615002483854935</v>
      </c>
      <c r="M165" s="10">
        <v>96.55020011248385</v>
      </c>
      <c r="N165" s="10">
        <v>49.051572995736834</v>
      </c>
      <c r="O165" s="10">
        <v>176.55816633649781</v>
      </c>
      <c r="P165" s="10">
        <v>3.503243587351653</v>
      </c>
      <c r="Q165" s="10">
        <v>54.229565665053073</v>
      </c>
      <c r="R165" s="11">
        <v>827.92685443953451</v>
      </c>
      <c r="S165" s="12" t="s">
        <v>15</v>
      </c>
      <c r="T165" s="12" t="s">
        <v>16</v>
      </c>
      <c r="U165" s="16" t="s">
        <v>21</v>
      </c>
    </row>
    <row r="166" spans="1:21" s="2" customFormat="1" ht="15.75">
      <c r="A166" s="5" t="s">
        <v>231</v>
      </c>
      <c r="B166" s="5" t="s">
        <v>293</v>
      </c>
      <c r="C166" s="6" t="s">
        <v>296</v>
      </c>
      <c r="D166" s="6" t="s">
        <v>30</v>
      </c>
      <c r="E166" s="18" t="s">
        <v>234</v>
      </c>
      <c r="F166" s="19"/>
      <c r="G166" s="9" t="s">
        <v>239</v>
      </c>
      <c r="H166" s="9"/>
      <c r="I166" s="9">
        <v>2015.4583333333335</v>
      </c>
      <c r="J166" s="9" t="s">
        <v>235</v>
      </c>
      <c r="K166" s="10">
        <v>179.21025323779054</v>
      </c>
      <c r="L166" s="10">
        <v>0.23057045305288867</v>
      </c>
      <c r="M166" s="10">
        <v>39.04579148277999</v>
      </c>
      <c r="N166" s="10">
        <v>5.8228259145776935</v>
      </c>
      <c r="O166" s="10">
        <v>20.635104394641417</v>
      </c>
      <c r="P166" s="10">
        <v>0.59378647879140689</v>
      </c>
      <c r="Q166" s="10">
        <v>25.935817275408333</v>
      </c>
      <c r="R166" s="11">
        <v>271.47414923704224</v>
      </c>
      <c r="S166" s="12" t="s">
        <v>15</v>
      </c>
      <c r="T166" s="12" t="s">
        <v>16</v>
      </c>
      <c r="U166" s="16" t="s">
        <v>21</v>
      </c>
    </row>
    <row r="167" spans="1:21" s="2" customFormat="1" ht="15.75">
      <c r="A167" s="5" t="s">
        <v>231</v>
      </c>
      <c r="B167" s="5" t="s">
        <v>293</v>
      </c>
      <c r="C167" s="6" t="s">
        <v>297</v>
      </c>
      <c r="D167" s="6" t="s">
        <v>30</v>
      </c>
      <c r="E167" s="18" t="s">
        <v>234</v>
      </c>
      <c r="F167" s="19"/>
      <c r="G167" s="9" t="s">
        <v>241</v>
      </c>
      <c r="H167" s="9"/>
      <c r="I167" s="9">
        <v>2016.671111111111</v>
      </c>
      <c r="J167" s="9" t="s">
        <v>235</v>
      </c>
      <c r="K167" s="10">
        <v>90.811313078719451</v>
      </c>
      <c r="L167" s="10">
        <v>6.9045270559630861E-2</v>
      </c>
      <c r="M167" s="10">
        <v>19.775971716636136</v>
      </c>
      <c r="N167" s="10">
        <v>2.4939963730208556</v>
      </c>
      <c r="O167" s="10">
        <v>10.762988380010553</v>
      </c>
      <c r="P167" s="10">
        <v>0.33501658817243579</v>
      </c>
      <c r="Q167" s="10">
        <v>15.995447046042276</v>
      </c>
      <c r="R167" s="11">
        <v>140.24377845316133</v>
      </c>
      <c r="S167" s="12" t="s">
        <v>15</v>
      </c>
      <c r="T167" s="12" t="s">
        <v>16</v>
      </c>
      <c r="U167" s="16" t="s">
        <v>21</v>
      </c>
    </row>
    <row r="168" spans="1:21" s="2" customFormat="1" ht="15.75">
      <c r="A168" s="6" t="s">
        <v>231</v>
      </c>
      <c r="B168" s="5" t="s">
        <v>293</v>
      </c>
      <c r="C168" s="6" t="s">
        <v>298</v>
      </c>
      <c r="D168" s="6" t="s">
        <v>30</v>
      </c>
      <c r="E168" s="18" t="s">
        <v>234</v>
      </c>
      <c r="F168" s="19"/>
      <c r="G168" s="9" t="s">
        <v>243</v>
      </c>
      <c r="H168" s="9"/>
      <c r="I168" s="9">
        <v>2015.0280160091481</v>
      </c>
      <c r="J168" s="9" t="s">
        <v>235</v>
      </c>
      <c r="K168" s="10">
        <v>86.90497813437193</v>
      </c>
      <c r="L168" s="10">
        <v>0.17543424402545321</v>
      </c>
      <c r="M168" s="10">
        <v>18.934976609901454</v>
      </c>
      <c r="N168" s="10">
        <v>5.330139868384375</v>
      </c>
      <c r="O168" s="10">
        <v>16.770110037913874</v>
      </c>
      <c r="P168" s="10">
        <v>0.53881143764520445</v>
      </c>
      <c r="Q168" s="10">
        <v>14.210890763451292</v>
      </c>
      <c r="R168" s="11">
        <v>142.86534109569357</v>
      </c>
      <c r="S168" s="12" t="s">
        <v>15</v>
      </c>
      <c r="T168" s="12" t="s">
        <v>16</v>
      </c>
      <c r="U168" s="16" t="s">
        <v>21</v>
      </c>
    </row>
    <row r="169" spans="1:21" s="2" customFormat="1" ht="15.75">
      <c r="A169" s="6" t="s">
        <v>231</v>
      </c>
      <c r="B169" s="5" t="s">
        <v>293</v>
      </c>
      <c r="C169" s="6" t="s">
        <v>299</v>
      </c>
      <c r="D169" s="6" t="s">
        <v>30</v>
      </c>
      <c r="E169" s="18" t="s">
        <v>234</v>
      </c>
      <c r="F169" s="19"/>
      <c r="G169" s="9" t="s">
        <v>245</v>
      </c>
      <c r="H169" s="9"/>
      <c r="I169" s="9">
        <v>2019.5693851944795</v>
      </c>
      <c r="J169" s="9" t="s">
        <v>235</v>
      </c>
      <c r="K169" s="10">
        <v>94.704846208816406</v>
      </c>
      <c r="L169" s="10">
        <v>1.1708361947011699E-2</v>
      </c>
      <c r="M169" s="10">
        <v>20.611619887129272</v>
      </c>
      <c r="N169" s="10">
        <v>6.6786570117927093</v>
      </c>
      <c r="O169" s="10">
        <v>20.711534959490471</v>
      </c>
      <c r="P169" s="10">
        <v>0.69673904694131339</v>
      </c>
      <c r="Q169" s="10">
        <v>15.9725536780663</v>
      </c>
      <c r="R169" s="11">
        <v>159.38765915418347</v>
      </c>
      <c r="S169" s="12" t="s">
        <v>15</v>
      </c>
      <c r="T169" s="12" t="s">
        <v>16</v>
      </c>
      <c r="U169" s="16" t="s">
        <v>21</v>
      </c>
    </row>
    <row r="170" spans="1:21" s="2" customFormat="1" ht="15.75">
      <c r="A170" s="6" t="s">
        <v>231</v>
      </c>
      <c r="B170" s="5" t="s">
        <v>293</v>
      </c>
      <c r="C170" s="6" t="s">
        <v>300</v>
      </c>
      <c r="D170" s="6" t="s">
        <v>30</v>
      </c>
      <c r="E170" s="18" t="s">
        <v>247</v>
      </c>
      <c r="F170" s="19" t="s">
        <v>48</v>
      </c>
      <c r="G170" s="9" t="s">
        <v>248</v>
      </c>
      <c r="H170" s="9" t="s">
        <v>50</v>
      </c>
      <c r="I170" s="14">
        <v>2020</v>
      </c>
      <c r="J170" s="9" t="s">
        <v>235</v>
      </c>
      <c r="K170" s="10">
        <v>604.36687756931337</v>
      </c>
      <c r="L170" s="10">
        <v>0</v>
      </c>
      <c r="M170" s="10">
        <v>131.50208827032353</v>
      </c>
      <c r="N170" s="10">
        <v>37.743236111111116</v>
      </c>
      <c r="O170" s="10">
        <v>173.8611904010383</v>
      </c>
      <c r="P170" s="10">
        <v>2.8180474246958269</v>
      </c>
      <c r="Q170" s="10">
        <v>64.499514494458708</v>
      </c>
      <c r="R170" s="11">
        <v>1014.7909542709408</v>
      </c>
      <c r="S170" s="12" t="s">
        <v>15</v>
      </c>
      <c r="T170" s="12" t="s">
        <v>16</v>
      </c>
      <c r="U170" s="16" t="s">
        <v>21</v>
      </c>
    </row>
    <row r="171" spans="1:21" s="2" customFormat="1" ht="15.75">
      <c r="A171" s="6" t="s">
        <v>231</v>
      </c>
      <c r="B171" s="5" t="s">
        <v>293</v>
      </c>
      <c r="C171" s="6" t="s">
        <v>301</v>
      </c>
      <c r="D171" s="6" t="s">
        <v>30</v>
      </c>
      <c r="E171" s="18" t="s">
        <v>247</v>
      </c>
      <c r="F171" s="19"/>
      <c r="G171" s="9" t="s">
        <v>250</v>
      </c>
      <c r="H171" s="9" t="s">
        <v>50</v>
      </c>
      <c r="I171" s="14">
        <v>2020</v>
      </c>
      <c r="J171" s="9" t="s">
        <v>235</v>
      </c>
      <c r="K171" s="10">
        <v>443.27644145249258</v>
      </c>
      <c r="L171" s="10">
        <v>0</v>
      </c>
      <c r="M171" s="10">
        <v>96.450980183564454</v>
      </c>
      <c r="N171" s="10">
        <v>48.251296164772725</v>
      </c>
      <c r="O171" s="10">
        <v>179.72362343955425</v>
      </c>
      <c r="P171" s="10">
        <v>3.5027826008002556</v>
      </c>
      <c r="Q171" s="10">
        <v>54.181173177043974</v>
      </c>
      <c r="R171" s="11">
        <v>825.38629701822822</v>
      </c>
      <c r="S171" s="12" t="s">
        <v>15</v>
      </c>
      <c r="T171" s="12" t="s">
        <v>16</v>
      </c>
      <c r="U171" s="16" t="s">
        <v>21</v>
      </c>
    </row>
    <row r="172" spans="1:21" s="2" customFormat="1" ht="15.75">
      <c r="A172" s="6" t="s">
        <v>231</v>
      </c>
      <c r="B172" s="5" t="s">
        <v>293</v>
      </c>
      <c r="C172" s="6" t="s">
        <v>302</v>
      </c>
      <c r="D172" s="6" t="s">
        <v>30</v>
      </c>
      <c r="E172" s="18" t="s">
        <v>247</v>
      </c>
      <c r="F172" s="19"/>
      <c r="G172" s="9" t="s">
        <v>252</v>
      </c>
      <c r="H172" s="9" t="s">
        <v>50</v>
      </c>
      <c r="I172" s="14">
        <v>2020</v>
      </c>
      <c r="J172" s="9" t="s">
        <v>235</v>
      </c>
      <c r="K172" s="10">
        <v>177.0556001982238</v>
      </c>
      <c r="L172" s="10">
        <v>0</v>
      </c>
      <c r="M172" s="10">
        <v>38.524912648528868</v>
      </c>
      <c r="N172" s="10">
        <v>5.7856355120289544</v>
      </c>
      <c r="O172" s="10">
        <v>20.533058632244622</v>
      </c>
      <c r="P172" s="10">
        <v>0.59001985550788916</v>
      </c>
      <c r="Q172" s="10">
        <v>25.540412525465467</v>
      </c>
      <c r="R172" s="11">
        <v>268.02963937199962</v>
      </c>
      <c r="S172" s="12" t="s">
        <v>15</v>
      </c>
      <c r="T172" s="12" t="s">
        <v>16</v>
      </c>
      <c r="U172" s="16" t="s">
        <v>21</v>
      </c>
    </row>
    <row r="173" spans="1:21" s="2" customFormat="1" ht="15.75">
      <c r="A173" s="6" t="s">
        <v>231</v>
      </c>
      <c r="B173" s="5" t="s">
        <v>293</v>
      </c>
      <c r="C173" s="6" t="s">
        <v>303</v>
      </c>
      <c r="D173" s="6" t="s">
        <v>30</v>
      </c>
      <c r="E173" s="18" t="s">
        <v>247</v>
      </c>
      <c r="F173" s="19"/>
      <c r="G173" s="9" t="s">
        <v>254</v>
      </c>
      <c r="H173" s="9" t="s">
        <v>50</v>
      </c>
      <c r="I173" s="14">
        <v>2020</v>
      </c>
      <c r="J173" s="9" t="s">
        <v>235</v>
      </c>
      <c r="K173" s="10">
        <v>89.99135122154091</v>
      </c>
      <c r="L173" s="10">
        <v>0</v>
      </c>
      <c r="M173" s="10">
        <v>19.580905326075779</v>
      </c>
      <c r="N173" s="10">
        <v>2.4828595540043694</v>
      </c>
      <c r="O173" s="10">
        <v>10.738701481366256</v>
      </c>
      <c r="P173" s="10">
        <v>0.3335241902885962</v>
      </c>
      <c r="Q173" s="10">
        <v>15.83878120301596</v>
      </c>
      <c r="R173" s="11">
        <v>138.96612297629187</v>
      </c>
      <c r="S173" s="12" t="s">
        <v>15</v>
      </c>
      <c r="T173" s="12" t="s">
        <v>16</v>
      </c>
      <c r="U173" s="16" t="s">
        <v>21</v>
      </c>
    </row>
    <row r="174" spans="1:21" s="2" customFormat="1" ht="15.75">
      <c r="A174" s="6" t="s">
        <v>231</v>
      </c>
      <c r="B174" s="5" t="s">
        <v>293</v>
      </c>
      <c r="C174" s="6" t="s">
        <v>304</v>
      </c>
      <c r="D174" s="6" t="s">
        <v>30</v>
      </c>
      <c r="E174" s="18" t="s">
        <v>247</v>
      </c>
      <c r="F174" s="19" t="s">
        <v>65</v>
      </c>
      <c r="G174" s="9" t="s">
        <v>248</v>
      </c>
      <c r="H174" s="9" t="s">
        <v>50</v>
      </c>
      <c r="I174" s="9">
        <v>2020</v>
      </c>
      <c r="J174" s="9" t="s">
        <v>235</v>
      </c>
      <c r="K174" s="10">
        <v>439.34491313666143</v>
      </c>
      <c r="L174" s="10">
        <v>0</v>
      </c>
      <c r="M174" s="10">
        <v>170.95014738319981</v>
      </c>
      <c r="N174" s="10">
        <v>37.743236111111116</v>
      </c>
      <c r="O174" s="10">
        <v>195.94213960744804</v>
      </c>
      <c r="P174" s="10">
        <v>2.8498549550547527</v>
      </c>
      <c r="Q174" s="10">
        <v>67.838539302940603</v>
      </c>
      <c r="R174" s="11">
        <v>914.66883049641581</v>
      </c>
      <c r="S174" s="12" t="s">
        <v>15</v>
      </c>
      <c r="T174" s="12" t="s">
        <v>16</v>
      </c>
      <c r="U174" s="16" t="s">
        <v>21</v>
      </c>
    </row>
    <row r="175" spans="1:21" s="2" customFormat="1" ht="15.75">
      <c r="A175" s="6" t="s">
        <v>231</v>
      </c>
      <c r="B175" s="5" t="s">
        <v>293</v>
      </c>
      <c r="C175" s="6" t="s">
        <v>305</v>
      </c>
      <c r="D175" s="6" t="s">
        <v>30</v>
      </c>
      <c r="E175" s="18" t="s">
        <v>247</v>
      </c>
      <c r="F175" s="19"/>
      <c r="G175" s="9" t="s">
        <v>250</v>
      </c>
      <c r="H175" s="9" t="s">
        <v>50</v>
      </c>
      <c r="I175" s="9">
        <v>2020</v>
      </c>
      <c r="J175" s="9" t="s">
        <v>235</v>
      </c>
      <c r="K175" s="10">
        <v>314.94425255468002</v>
      </c>
      <c r="L175" s="10">
        <v>0</v>
      </c>
      <c r="M175" s="10">
        <v>122.54555539821854</v>
      </c>
      <c r="N175" s="10">
        <v>48.251296164772725</v>
      </c>
      <c r="O175" s="10">
        <v>190.59914849905689</v>
      </c>
      <c r="P175" s="10">
        <v>3.5181869786432971</v>
      </c>
      <c r="Q175" s="10">
        <v>55.798261935483524</v>
      </c>
      <c r="R175" s="11">
        <v>735.656701530855</v>
      </c>
      <c r="S175" s="12" t="s">
        <v>15</v>
      </c>
      <c r="T175" s="12" t="s">
        <v>16</v>
      </c>
      <c r="U175" s="16" t="s">
        <v>21</v>
      </c>
    </row>
    <row r="176" spans="1:21" s="2" customFormat="1" ht="15.75">
      <c r="A176" s="6" t="s">
        <v>231</v>
      </c>
      <c r="B176" s="5" t="s">
        <v>293</v>
      </c>
      <c r="C176" s="6" t="s">
        <v>306</v>
      </c>
      <c r="D176" s="6" t="s">
        <v>30</v>
      </c>
      <c r="E176" s="18" t="s">
        <v>247</v>
      </c>
      <c r="F176" s="19"/>
      <c r="G176" s="9" t="s">
        <v>252</v>
      </c>
      <c r="H176" s="9" t="s">
        <v>50</v>
      </c>
      <c r="I176" s="9">
        <v>2020</v>
      </c>
      <c r="J176" s="9" t="s">
        <v>235</v>
      </c>
      <c r="K176" s="10">
        <v>124.67896183607972</v>
      </c>
      <c r="L176" s="10">
        <v>0</v>
      </c>
      <c r="M176" s="10">
        <v>48.512879662800003</v>
      </c>
      <c r="N176" s="10">
        <v>5.7856355120289544</v>
      </c>
      <c r="O176" s="10">
        <v>21.337539806817375</v>
      </c>
      <c r="P176" s="10">
        <v>0.59485556302613152</v>
      </c>
      <c r="Q176" s="10">
        <v>26.048045378056383</v>
      </c>
      <c r="R176" s="11">
        <v>226.95791775880858</v>
      </c>
      <c r="S176" s="12" t="s">
        <v>15</v>
      </c>
      <c r="T176" s="12" t="s">
        <v>16</v>
      </c>
      <c r="U176" s="16" t="s">
        <v>21</v>
      </c>
    </row>
    <row r="177" spans="1:21" s="2" customFormat="1" ht="15.75">
      <c r="A177" s="6" t="s">
        <v>231</v>
      </c>
      <c r="B177" s="5" t="s">
        <v>293</v>
      </c>
      <c r="C177" s="6" t="s">
        <v>307</v>
      </c>
      <c r="D177" s="6" t="s">
        <v>30</v>
      </c>
      <c r="E177" s="18" t="s">
        <v>247</v>
      </c>
      <c r="F177" s="19"/>
      <c r="G177" s="9" t="s">
        <v>254</v>
      </c>
      <c r="H177" s="9" t="s">
        <v>50</v>
      </c>
      <c r="I177" s="9">
        <v>2020</v>
      </c>
      <c r="J177" s="9" t="s">
        <v>235</v>
      </c>
      <c r="K177" s="10">
        <v>63.207567684522743</v>
      </c>
      <c r="L177" s="10">
        <v>0</v>
      </c>
      <c r="M177" s="10">
        <v>24.594214450462204</v>
      </c>
      <c r="N177" s="10">
        <v>2.4828595540043694</v>
      </c>
      <c r="O177" s="10">
        <v>11.039792485875001</v>
      </c>
      <c r="P177" s="10">
        <v>0.33540769853812918</v>
      </c>
      <c r="Q177" s="10">
        <v>16.036504217069648</v>
      </c>
      <c r="R177" s="11">
        <v>117.69634609047209</v>
      </c>
      <c r="S177" s="12" t="s">
        <v>15</v>
      </c>
      <c r="T177" s="12" t="s">
        <v>16</v>
      </c>
      <c r="U177" s="16" t="s">
        <v>21</v>
      </c>
    </row>
    <row r="178" spans="1:21" s="2" customFormat="1" ht="15.75">
      <c r="A178" s="6" t="s">
        <v>231</v>
      </c>
      <c r="B178" s="5" t="s">
        <v>293</v>
      </c>
      <c r="C178" s="6" t="s">
        <v>308</v>
      </c>
      <c r="D178" s="6" t="s">
        <v>30</v>
      </c>
      <c r="E178" s="18" t="s">
        <v>247</v>
      </c>
      <c r="F178" s="19" t="s">
        <v>60</v>
      </c>
      <c r="G178" s="9" t="s">
        <v>248</v>
      </c>
      <c r="H178" s="9" t="s">
        <v>50</v>
      </c>
      <c r="I178" s="9">
        <v>2020</v>
      </c>
      <c r="J178" s="9" t="s">
        <v>235</v>
      </c>
      <c r="K178" s="10">
        <v>533.26489197292381</v>
      </c>
      <c r="L178" s="10">
        <v>0</v>
      </c>
      <c r="M178" s="10">
        <v>116.03125435616784</v>
      </c>
      <c r="N178" s="10">
        <v>37.743236111111116</v>
      </c>
      <c r="O178" s="10">
        <v>170.75330941885625</v>
      </c>
      <c r="P178" s="10">
        <v>3.4012344525845255</v>
      </c>
      <c r="Q178" s="10">
        <v>63.638173601471465</v>
      </c>
      <c r="R178" s="11">
        <v>924.83209991311514</v>
      </c>
      <c r="S178" s="12" t="s">
        <v>15</v>
      </c>
      <c r="T178" s="12" t="s">
        <v>16</v>
      </c>
      <c r="U178" s="16" t="s">
        <v>17</v>
      </c>
    </row>
    <row r="179" spans="1:21" s="2" customFormat="1" ht="15.75">
      <c r="A179" s="6" t="s">
        <v>231</v>
      </c>
      <c r="B179" s="5" t="s">
        <v>293</v>
      </c>
      <c r="C179" s="6" t="s">
        <v>309</v>
      </c>
      <c r="D179" s="6" t="s">
        <v>30</v>
      </c>
      <c r="E179" s="18" t="s">
        <v>247</v>
      </c>
      <c r="F179" s="19"/>
      <c r="G179" s="9" t="s">
        <v>250</v>
      </c>
      <c r="H179" s="9" t="s">
        <v>50</v>
      </c>
      <c r="I179" s="9">
        <v>2020</v>
      </c>
      <c r="J179" s="9" t="s">
        <v>235</v>
      </c>
      <c r="K179" s="10">
        <v>408.28093291676936</v>
      </c>
      <c r="L179" s="10">
        <v>0</v>
      </c>
      <c r="M179" s="10">
        <v>88.836429116440939</v>
      </c>
      <c r="N179" s="10">
        <v>48.251296164772725</v>
      </c>
      <c r="O179" s="10">
        <v>177.42673876936314</v>
      </c>
      <c r="P179" s="10">
        <v>3.8506021126916936</v>
      </c>
      <c r="Q179" s="10">
        <v>53.656327987583076</v>
      </c>
      <c r="R179" s="11">
        <v>780.30232706762092</v>
      </c>
      <c r="S179" s="12" t="s">
        <v>15</v>
      </c>
      <c r="T179" s="12" t="s">
        <v>16</v>
      </c>
      <c r="U179" s="16" t="s">
        <v>17</v>
      </c>
    </row>
    <row r="180" spans="1:21" s="2" customFormat="1" ht="15.75">
      <c r="A180" s="6" t="s">
        <v>231</v>
      </c>
      <c r="B180" s="5" t="s">
        <v>293</v>
      </c>
      <c r="C180" s="6" t="s">
        <v>310</v>
      </c>
      <c r="D180" s="6" t="s">
        <v>30</v>
      </c>
      <c r="E180" s="18" t="s">
        <v>247</v>
      </c>
      <c r="F180" s="19"/>
      <c r="G180" s="9" t="s">
        <v>252</v>
      </c>
      <c r="H180" s="9" t="s">
        <v>50</v>
      </c>
      <c r="I180" s="9">
        <v>2020</v>
      </c>
      <c r="J180" s="9" t="s">
        <v>235</v>
      </c>
      <c r="K180" s="10">
        <v>162.36896055044463</v>
      </c>
      <c r="L180" s="10">
        <v>0</v>
      </c>
      <c r="M180" s="10">
        <v>35.329297774457302</v>
      </c>
      <c r="N180" s="10">
        <v>5.7856355120289544</v>
      </c>
      <c r="O180" s="10">
        <v>20.006000041584969</v>
      </c>
      <c r="P180" s="10">
        <v>0.61346468961226863</v>
      </c>
      <c r="Q180" s="10">
        <v>25.225910140679506</v>
      </c>
      <c r="R180" s="11">
        <v>249.32926870880763</v>
      </c>
      <c r="S180" s="12" t="s">
        <v>15</v>
      </c>
      <c r="T180" s="12" t="s">
        <v>16</v>
      </c>
      <c r="U180" s="16" t="s">
        <v>17</v>
      </c>
    </row>
    <row r="181" spans="1:21" s="2" customFormat="1" ht="15.75">
      <c r="A181" s="6" t="s">
        <v>231</v>
      </c>
      <c r="B181" s="5" t="s">
        <v>293</v>
      </c>
      <c r="C181" s="6" t="s">
        <v>311</v>
      </c>
      <c r="D181" s="6" t="s">
        <v>30</v>
      </c>
      <c r="E181" s="18" t="s">
        <v>247</v>
      </c>
      <c r="F181" s="19"/>
      <c r="G181" s="9" t="s">
        <v>254</v>
      </c>
      <c r="H181" s="9" t="s">
        <v>50</v>
      </c>
      <c r="I181" s="9">
        <v>2020</v>
      </c>
      <c r="J181" s="9" t="s">
        <v>235</v>
      </c>
      <c r="K181" s="10">
        <v>85.443051881824005</v>
      </c>
      <c r="L181" s="10">
        <v>0</v>
      </c>
      <c r="M181" s="10">
        <v>18.591256681436569</v>
      </c>
      <c r="N181" s="10">
        <v>2.4828595540043694</v>
      </c>
      <c r="O181" s="10">
        <v>10.688559784780864</v>
      </c>
      <c r="P181" s="10">
        <v>0.34689022427177263</v>
      </c>
      <c r="Q181" s="10">
        <v>15.783048475149073</v>
      </c>
      <c r="R181" s="11">
        <v>133.33566660146664</v>
      </c>
      <c r="S181" s="12" t="s">
        <v>15</v>
      </c>
      <c r="T181" s="12" t="s">
        <v>16</v>
      </c>
      <c r="U181" s="16" t="s">
        <v>17</v>
      </c>
    </row>
    <row r="182" spans="1:21" s="2" customFormat="1" ht="15.75">
      <c r="A182" s="6" t="s">
        <v>231</v>
      </c>
      <c r="B182" s="5" t="s">
        <v>293</v>
      </c>
      <c r="C182" s="6" t="s">
        <v>312</v>
      </c>
      <c r="D182" s="6" t="s">
        <v>30</v>
      </c>
      <c r="E182" s="18" t="s">
        <v>247</v>
      </c>
      <c r="F182" s="19" t="s">
        <v>14</v>
      </c>
      <c r="G182" s="9" t="s">
        <v>250</v>
      </c>
      <c r="H182" s="9"/>
      <c r="I182" s="9">
        <v>2020</v>
      </c>
      <c r="J182" s="9" t="s">
        <v>235</v>
      </c>
      <c r="K182" s="10">
        <v>0</v>
      </c>
      <c r="L182" s="10">
        <v>0</v>
      </c>
      <c r="M182" s="10">
        <v>133.30799999999999</v>
      </c>
      <c r="N182" s="10">
        <v>48.251296164772725</v>
      </c>
      <c r="O182" s="10">
        <v>599.56593619746366</v>
      </c>
      <c r="P182" s="10">
        <v>42.60722845488251</v>
      </c>
      <c r="Q182" s="10">
        <v>95.233879269033977</v>
      </c>
      <c r="R182" s="11">
        <v>918.96634008615285</v>
      </c>
      <c r="S182" s="12" t="s">
        <v>15</v>
      </c>
      <c r="T182" s="12" t="s">
        <v>16</v>
      </c>
      <c r="U182" s="16" t="s">
        <v>41</v>
      </c>
    </row>
    <row r="183" spans="1:21" s="2" customFormat="1" ht="15.75">
      <c r="A183" s="6" t="s">
        <v>231</v>
      </c>
      <c r="B183" s="5" t="s">
        <v>293</v>
      </c>
      <c r="C183" s="6" t="s">
        <v>313</v>
      </c>
      <c r="D183" s="6" t="s">
        <v>30</v>
      </c>
      <c r="E183" s="18" t="s">
        <v>247</v>
      </c>
      <c r="F183" s="19"/>
      <c r="G183" s="9" t="s">
        <v>252</v>
      </c>
      <c r="H183" s="9"/>
      <c r="I183" s="9">
        <v>2020</v>
      </c>
      <c r="J183" s="9" t="s">
        <v>235</v>
      </c>
      <c r="K183" s="10">
        <v>0</v>
      </c>
      <c r="L183" s="10">
        <v>0</v>
      </c>
      <c r="M183" s="10">
        <v>51.080813114754093</v>
      </c>
      <c r="N183" s="10">
        <v>5.7856355120289544</v>
      </c>
      <c r="O183" s="10">
        <v>59.11076461180032</v>
      </c>
      <c r="P183" s="10">
        <v>4.2045430369230683</v>
      </c>
      <c r="Q183" s="10">
        <v>34.437420668494376</v>
      </c>
      <c r="R183" s="11">
        <v>154.61917694400083</v>
      </c>
      <c r="S183" s="12" t="s">
        <v>15</v>
      </c>
      <c r="T183" s="12" t="s">
        <v>16</v>
      </c>
      <c r="U183" s="16" t="s">
        <v>41</v>
      </c>
    </row>
    <row r="184" spans="1:21" s="2" customFormat="1" ht="15.75">
      <c r="A184" s="6" t="s">
        <v>231</v>
      </c>
      <c r="B184" s="5" t="s">
        <v>293</v>
      </c>
      <c r="C184" s="6" t="s">
        <v>314</v>
      </c>
      <c r="D184" s="6" t="s">
        <v>30</v>
      </c>
      <c r="E184" s="18" t="s">
        <v>247</v>
      </c>
      <c r="F184" s="19"/>
      <c r="G184" s="9" t="s">
        <v>254</v>
      </c>
      <c r="H184" s="9"/>
      <c r="I184" s="9">
        <v>2020</v>
      </c>
      <c r="J184" s="9" t="s">
        <v>235</v>
      </c>
      <c r="K184" s="10">
        <v>0</v>
      </c>
      <c r="L184" s="10">
        <v>0</v>
      </c>
      <c r="M184" s="10">
        <v>25.564950391644906</v>
      </c>
      <c r="N184" s="10">
        <v>2.4828595540043694</v>
      </c>
      <c r="O184" s="10">
        <v>30.007387017204433</v>
      </c>
      <c r="P184" s="10">
        <v>2.1239218242338871</v>
      </c>
      <c r="Q184" s="10">
        <v>20.601483692545461</v>
      </c>
      <c r="R184" s="11">
        <v>80.78060247963306</v>
      </c>
      <c r="S184" s="12" t="s">
        <v>15</v>
      </c>
      <c r="T184" s="12" t="s">
        <v>16</v>
      </c>
      <c r="U184" s="16" t="s">
        <v>41</v>
      </c>
    </row>
    <row r="185" spans="1:21" s="2" customFormat="1" ht="15.75">
      <c r="A185" s="6" t="s">
        <v>231</v>
      </c>
      <c r="B185" s="5" t="s">
        <v>293</v>
      </c>
      <c r="C185" s="6" t="s">
        <v>315</v>
      </c>
      <c r="D185" s="6" t="s">
        <v>30</v>
      </c>
      <c r="E185" s="18" t="s">
        <v>247</v>
      </c>
      <c r="F185" s="19" t="s">
        <v>80</v>
      </c>
      <c r="G185" s="9" t="s">
        <v>248</v>
      </c>
      <c r="H185" s="9"/>
      <c r="I185" s="9">
        <v>2020</v>
      </c>
      <c r="J185" s="9" t="s">
        <v>235</v>
      </c>
      <c r="K185" s="10">
        <v>0</v>
      </c>
      <c r="L185" s="10">
        <v>0</v>
      </c>
      <c r="M185" s="10">
        <v>430.66028571428586</v>
      </c>
      <c r="N185" s="10">
        <v>37.743236111111116</v>
      </c>
      <c r="O185" s="10">
        <v>224.75914427340956</v>
      </c>
      <c r="P185" s="10">
        <v>7.946991919783172</v>
      </c>
      <c r="Q185" s="10">
        <v>66.527257370943644</v>
      </c>
      <c r="R185" s="11">
        <v>767.63691538953333</v>
      </c>
      <c r="S185" s="12" t="s">
        <v>15</v>
      </c>
      <c r="T185" s="12" t="s">
        <v>16</v>
      </c>
      <c r="U185" s="16" t="s">
        <v>41</v>
      </c>
    </row>
    <row r="186" spans="1:21" s="2" customFormat="1" ht="15.75">
      <c r="A186" s="6" t="s">
        <v>231</v>
      </c>
      <c r="B186" s="5" t="s">
        <v>293</v>
      </c>
      <c r="C186" s="6" t="s">
        <v>316</v>
      </c>
      <c r="D186" s="6" t="s">
        <v>30</v>
      </c>
      <c r="E186" s="18" t="s">
        <v>247</v>
      </c>
      <c r="F186" s="19"/>
      <c r="G186" s="9" t="s">
        <v>250</v>
      </c>
      <c r="H186" s="9"/>
      <c r="I186" s="9">
        <v>2020</v>
      </c>
      <c r="J186" s="9" t="s">
        <v>235</v>
      </c>
      <c r="K186" s="10">
        <v>0</v>
      </c>
      <c r="L186" s="10">
        <v>0</v>
      </c>
      <c r="M186" s="10">
        <v>398.56781250000029</v>
      </c>
      <c r="N186" s="10">
        <v>48.251296164772725</v>
      </c>
      <c r="O186" s="10">
        <v>219.95317662080794</v>
      </c>
      <c r="P186" s="10">
        <v>7.413249998256469</v>
      </c>
      <c r="Q186" s="10">
        <v>55.791882333169546</v>
      </c>
      <c r="R186" s="11">
        <v>729.97741761700684</v>
      </c>
      <c r="S186" s="12" t="s">
        <v>15</v>
      </c>
      <c r="T186" s="12" t="s">
        <v>16</v>
      </c>
      <c r="U186" s="16" t="s">
        <v>41</v>
      </c>
    </row>
    <row r="187" spans="1:21" s="2" customFormat="1" ht="15.75">
      <c r="A187" s="6" t="s">
        <v>231</v>
      </c>
      <c r="B187" s="5" t="s">
        <v>293</v>
      </c>
      <c r="C187" s="6" t="s">
        <v>317</v>
      </c>
      <c r="D187" s="6" t="s">
        <v>30</v>
      </c>
      <c r="E187" s="18" t="s">
        <v>247</v>
      </c>
      <c r="F187" s="19"/>
      <c r="G187" s="9" t="s">
        <v>252</v>
      </c>
      <c r="H187" s="9"/>
      <c r="I187" s="9">
        <v>2020</v>
      </c>
      <c r="J187" s="9" t="s">
        <v>235</v>
      </c>
      <c r="K187" s="10">
        <v>0</v>
      </c>
      <c r="L187" s="10">
        <v>0</v>
      </c>
      <c r="M187" s="10">
        <v>149.52727868852452</v>
      </c>
      <c r="N187" s="10">
        <v>5.7856355120289544</v>
      </c>
      <c r="O187" s="10">
        <v>23.423311268243705</v>
      </c>
      <c r="P187" s="10">
        <v>0.87590439899671191</v>
      </c>
      <c r="Q187" s="10">
        <v>25.796486702509043</v>
      </c>
      <c r="R187" s="11">
        <v>205.40861657030294</v>
      </c>
      <c r="S187" s="12" t="s">
        <v>15</v>
      </c>
      <c r="T187" s="12" t="s">
        <v>16</v>
      </c>
      <c r="U187" s="16" t="s">
        <v>41</v>
      </c>
    </row>
    <row r="188" spans="1:21" s="2" customFormat="1" ht="15.75">
      <c r="A188" s="6" t="s">
        <v>231</v>
      </c>
      <c r="B188" s="5" t="s">
        <v>293</v>
      </c>
      <c r="C188" s="6" t="s">
        <v>318</v>
      </c>
      <c r="D188" s="6" t="s">
        <v>30</v>
      </c>
      <c r="E188" s="18" t="s">
        <v>247</v>
      </c>
      <c r="F188" s="19"/>
      <c r="G188" s="9" t="s">
        <v>254</v>
      </c>
      <c r="H188" s="9"/>
      <c r="I188" s="9">
        <v>2020</v>
      </c>
      <c r="J188" s="9" t="s">
        <v>235</v>
      </c>
      <c r="K188" s="10">
        <v>0</v>
      </c>
      <c r="L188" s="10">
        <v>0</v>
      </c>
      <c r="M188" s="10">
        <v>74.674308093994668</v>
      </c>
      <c r="N188" s="10">
        <v>2.4828595540043694</v>
      </c>
      <c r="O188" s="10">
        <v>12.115829870188415</v>
      </c>
      <c r="P188" s="10">
        <v>0.4665617772992855</v>
      </c>
      <c r="Q188" s="10">
        <v>15.974678993039158</v>
      </c>
      <c r="R188" s="11">
        <v>105.71423828852591</v>
      </c>
      <c r="S188" s="12" t="s">
        <v>15</v>
      </c>
      <c r="T188" s="12" t="s">
        <v>16</v>
      </c>
      <c r="U188" s="16" t="s">
        <v>41</v>
      </c>
    </row>
    <row r="189" spans="1:21" s="2" customFormat="1" ht="15.75">
      <c r="A189" s="6" t="s">
        <v>231</v>
      </c>
      <c r="B189" s="5" t="s">
        <v>293</v>
      </c>
      <c r="C189" s="6" t="s">
        <v>319</v>
      </c>
      <c r="D189" s="6" t="s">
        <v>30</v>
      </c>
      <c r="E189" s="20" t="s">
        <v>276</v>
      </c>
      <c r="F189" s="19" t="s">
        <v>48</v>
      </c>
      <c r="G189" s="9" t="s">
        <v>277</v>
      </c>
      <c r="H189" s="9" t="s">
        <v>50</v>
      </c>
      <c r="I189" s="14">
        <v>2020</v>
      </c>
      <c r="J189" s="9" t="s">
        <v>235</v>
      </c>
      <c r="K189" s="10">
        <v>86.522178395607455</v>
      </c>
      <c r="L189" s="10">
        <v>0</v>
      </c>
      <c r="M189" s="10">
        <v>18.826060068811355</v>
      </c>
      <c r="N189" s="10">
        <v>5.3018427901171794</v>
      </c>
      <c r="O189" s="10">
        <v>16.700136460256175</v>
      </c>
      <c r="P189" s="10">
        <v>0.53801555205251128</v>
      </c>
      <c r="Q189" s="10">
        <v>14.127341939989435</v>
      </c>
      <c r="R189" s="11">
        <v>142.01557520683411</v>
      </c>
      <c r="S189" s="12" t="s">
        <v>15</v>
      </c>
      <c r="T189" s="12" t="s">
        <v>16</v>
      </c>
      <c r="U189" s="16" t="s">
        <v>21</v>
      </c>
    </row>
    <row r="190" spans="1:21" s="2" customFormat="1" ht="15.75">
      <c r="A190" s="6" t="s">
        <v>231</v>
      </c>
      <c r="B190" s="5" t="s">
        <v>293</v>
      </c>
      <c r="C190" s="6" t="s">
        <v>320</v>
      </c>
      <c r="D190" s="6" t="s">
        <v>30</v>
      </c>
      <c r="E190" s="20" t="s">
        <v>276</v>
      </c>
      <c r="F190" s="19"/>
      <c r="G190" s="9" t="s">
        <v>279</v>
      </c>
      <c r="H190" s="9" t="s">
        <v>50</v>
      </c>
      <c r="I190" s="14">
        <v>2020</v>
      </c>
      <c r="J190" s="9" t="s">
        <v>235</v>
      </c>
      <c r="K190" s="10">
        <v>94.695283195192587</v>
      </c>
      <c r="L190" s="10">
        <v>0</v>
      </c>
      <c r="M190" s="10">
        <v>20.604417534594848</v>
      </c>
      <c r="N190" s="10">
        <v>6.676768484064068</v>
      </c>
      <c r="O190" s="10">
        <v>20.704011341793837</v>
      </c>
      <c r="P190" s="10">
        <v>0.69666901852419461</v>
      </c>
      <c r="Q190" s="10">
        <v>15.96520238045156</v>
      </c>
      <c r="R190" s="11">
        <v>159.34235195462111</v>
      </c>
      <c r="S190" s="12" t="s">
        <v>15</v>
      </c>
      <c r="T190" s="12" t="s">
        <v>16</v>
      </c>
      <c r="U190" s="16" t="s">
        <v>21</v>
      </c>
    </row>
    <row r="191" spans="1:21" s="2" customFormat="1" ht="15.75">
      <c r="A191" s="6" t="s">
        <v>231</v>
      </c>
      <c r="B191" s="5" t="s">
        <v>293</v>
      </c>
      <c r="C191" s="6" t="s">
        <v>321</v>
      </c>
      <c r="D191" s="6" t="s">
        <v>30</v>
      </c>
      <c r="E191" s="20" t="s">
        <v>276</v>
      </c>
      <c r="F191" s="19" t="s">
        <v>65</v>
      </c>
      <c r="G191" s="9" t="s">
        <v>277</v>
      </c>
      <c r="H191" s="9" t="s">
        <v>50</v>
      </c>
      <c r="I191" s="9">
        <v>2020</v>
      </c>
      <c r="J191" s="9" t="s">
        <v>235</v>
      </c>
      <c r="K191" s="10">
        <v>60.480357100552304</v>
      </c>
      <c r="L191" s="10">
        <v>0</v>
      </c>
      <c r="M191" s="10">
        <v>23.533050346054452</v>
      </c>
      <c r="N191" s="10">
        <v>5.3018427901171794</v>
      </c>
      <c r="O191" s="10">
        <v>17.204362395105704</v>
      </c>
      <c r="P191" s="10">
        <v>0.53961982904005368</v>
      </c>
      <c r="Q191" s="10">
        <v>14.295752395017971</v>
      </c>
      <c r="R191" s="11">
        <v>121.35498485588765</v>
      </c>
      <c r="S191" s="12" t="s">
        <v>15</v>
      </c>
      <c r="T191" s="12" t="s">
        <v>16</v>
      </c>
      <c r="U191" s="16" t="s">
        <v>21</v>
      </c>
    </row>
    <row r="192" spans="1:21" s="2" customFormat="1" ht="15.75">
      <c r="A192" s="6" t="s">
        <v>231</v>
      </c>
      <c r="B192" s="5" t="s">
        <v>293</v>
      </c>
      <c r="C192" s="6" t="s">
        <v>322</v>
      </c>
      <c r="D192" s="6" t="s">
        <v>30</v>
      </c>
      <c r="E192" s="20" t="s">
        <v>276</v>
      </c>
      <c r="F192" s="19"/>
      <c r="G192" s="9" t="s">
        <v>279</v>
      </c>
      <c r="H192" s="9" t="s">
        <v>50</v>
      </c>
      <c r="I192" s="9">
        <v>2020</v>
      </c>
      <c r="J192" s="9" t="s">
        <v>235</v>
      </c>
      <c r="K192" s="10">
        <v>66.128328191654532</v>
      </c>
      <c r="L192" s="10">
        <v>0</v>
      </c>
      <c r="M192" s="10">
        <v>25.730689288876675</v>
      </c>
      <c r="N192" s="10">
        <v>6.676768484064068</v>
      </c>
      <c r="O192" s="10">
        <v>21.221228093138095</v>
      </c>
      <c r="P192" s="10">
        <v>0.6983098244004744</v>
      </c>
      <c r="Q192" s="10">
        <v>16.137447489234859</v>
      </c>
      <c r="R192" s="11">
        <v>136.59277137136871</v>
      </c>
      <c r="S192" s="12" t="s">
        <v>15</v>
      </c>
      <c r="T192" s="12" t="s">
        <v>16</v>
      </c>
      <c r="U192" s="16" t="s">
        <v>21</v>
      </c>
    </row>
    <row r="193" spans="1:21" s="2" customFormat="1" ht="15.75">
      <c r="A193" s="6" t="s">
        <v>231</v>
      </c>
      <c r="B193" s="5" t="s">
        <v>293</v>
      </c>
      <c r="C193" s="6" t="s">
        <v>323</v>
      </c>
      <c r="D193" s="6" t="s">
        <v>30</v>
      </c>
      <c r="E193" s="20" t="s">
        <v>276</v>
      </c>
      <c r="F193" s="19" t="s">
        <v>60</v>
      </c>
      <c r="G193" s="9" t="s">
        <v>277</v>
      </c>
      <c r="H193" s="9" t="s">
        <v>50</v>
      </c>
      <c r="I193" s="9">
        <v>2020</v>
      </c>
      <c r="J193" s="9" t="s">
        <v>235</v>
      </c>
      <c r="K193" s="10">
        <v>83.140203995779103</v>
      </c>
      <c r="L193" s="10">
        <v>0</v>
      </c>
      <c r="M193" s="10">
        <v>18.090188014004386</v>
      </c>
      <c r="N193" s="10">
        <v>5.3018427901171794</v>
      </c>
      <c r="O193" s="10">
        <v>16.588208149239655</v>
      </c>
      <c r="P193" s="10">
        <v>0.56161395967943206</v>
      </c>
      <c r="Q193" s="10">
        <v>14.073519645606378</v>
      </c>
      <c r="R193" s="11">
        <v>137.75557655442611</v>
      </c>
      <c r="S193" s="12" t="s">
        <v>15</v>
      </c>
      <c r="T193" s="12" t="s">
        <v>16</v>
      </c>
      <c r="U193" s="16" t="s">
        <v>17</v>
      </c>
    </row>
    <row r="194" spans="1:21" s="2" customFormat="1" ht="15.75">
      <c r="A194" s="6" t="s">
        <v>231</v>
      </c>
      <c r="B194" s="5" t="s">
        <v>293</v>
      </c>
      <c r="C194" s="6" t="s">
        <v>324</v>
      </c>
      <c r="D194" s="6" t="s">
        <v>30</v>
      </c>
      <c r="E194" s="20" t="s">
        <v>276</v>
      </c>
      <c r="F194" s="19"/>
      <c r="G194" s="9" t="s">
        <v>279</v>
      </c>
      <c r="H194" s="9" t="s">
        <v>50</v>
      </c>
      <c r="I194" s="9">
        <v>2020</v>
      </c>
      <c r="J194" s="9" t="s">
        <v>235</v>
      </c>
      <c r="K194" s="10">
        <v>90.185983995421481</v>
      </c>
      <c r="L194" s="10">
        <v>0</v>
      </c>
      <c r="M194" s="10">
        <v>19.62325479485223</v>
      </c>
      <c r="N194" s="10">
        <v>6.676768484064068</v>
      </c>
      <c r="O194" s="10">
        <v>20.619448329257658</v>
      </c>
      <c r="P194" s="10">
        <v>0.73231249635628004</v>
      </c>
      <c r="Q194" s="10">
        <v>15.910278989899762</v>
      </c>
      <c r="R194" s="11">
        <v>153.74804708985147</v>
      </c>
      <c r="S194" s="12" t="s">
        <v>15</v>
      </c>
      <c r="T194" s="12" t="s">
        <v>16</v>
      </c>
      <c r="U194" s="16" t="s">
        <v>17</v>
      </c>
    </row>
    <row r="195" spans="1:21" s="2" customFormat="1" ht="15.75">
      <c r="A195" s="6" t="s">
        <v>231</v>
      </c>
      <c r="B195" s="5" t="s">
        <v>293</v>
      </c>
      <c r="C195" s="6" t="s">
        <v>325</v>
      </c>
      <c r="D195" s="6" t="s">
        <v>30</v>
      </c>
      <c r="E195" s="20" t="s">
        <v>276</v>
      </c>
      <c r="F195" s="19" t="s">
        <v>14</v>
      </c>
      <c r="G195" s="9" t="s">
        <v>277</v>
      </c>
      <c r="H195" s="9"/>
      <c r="I195" s="9">
        <v>2020</v>
      </c>
      <c r="J195" s="9" t="s">
        <v>235</v>
      </c>
      <c r="K195" s="10">
        <v>0</v>
      </c>
      <c r="L195" s="10">
        <v>0</v>
      </c>
      <c r="M195" s="10">
        <v>26.416398640996604</v>
      </c>
      <c r="N195" s="10">
        <v>5.3018427901171794</v>
      </c>
      <c r="O195" s="10">
        <v>57.392909315903552</v>
      </c>
      <c r="P195" s="10">
        <v>4.2130045923844719</v>
      </c>
      <c r="Q195" s="10">
        <v>19.663508267697118</v>
      </c>
      <c r="R195" s="11">
        <v>112.98766360709894</v>
      </c>
      <c r="S195" s="12" t="s">
        <v>15</v>
      </c>
      <c r="T195" s="12" t="s">
        <v>16</v>
      </c>
      <c r="U195" s="16" t="s">
        <v>41</v>
      </c>
    </row>
    <row r="196" spans="1:21" s="2" customFormat="1" ht="15.75">
      <c r="A196" s="6" t="s">
        <v>231</v>
      </c>
      <c r="B196" s="5" t="s">
        <v>293</v>
      </c>
      <c r="C196" s="6" t="s">
        <v>326</v>
      </c>
      <c r="D196" s="6" t="s">
        <v>30</v>
      </c>
      <c r="E196" s="20" t="s">
        <v>276</v>
      </c>
      <c r="F196" s="19"/>
      <c r="G196" s="9" t="s">
        <v>279</v>
      </c>
      <c r="H196" s="9"/>
      <c r="I196" s="9">
        <v>2020</v>
      </c>
      <c r="J196" s="9" t="s">
        <v>235</v>
      </c>
      <c r="K196" s="10">
        <v>0</v>
      </c>
      <c r="L196" s="10">
        <v>0</v>
      </c>
      <c r="M196" s="10">
        <v>28.079275198188</v>
      </c>
      <c r="N196" s="10">
        <v>6.676768484064068</v>
      </c>
      <c r="O196" s="10">
        <v>63.409802773882987</v>
      </c>
      <c r="P196" s="10">
        <v>4.5990974699080667</v>
      </c>
      <c r="Q196" s="10">
        <v>21.705888548120239</v>
      </c>
      <c r="R196" s="11">
        <v>124.47083247416336</v>
      </c>
      <c r="S196" s="12" t="s">
        <v>15</v>
      </c>
      <c r="T196" s="12" t="s">
        <v>16</v>
      </c>
      <c r="U196" s="16" t="s">
        <v>41</v>
      </c>
    </row>
    <row r="197" spans="1:21" s="2" customFormat="1" ht="15.75">
      <c r="A197" s="6" t="s">
        <v>231</v>
      </c>
      <c r="B197" s="5" t="s">
        <v>293</v>
      </c>
      <c r="C197" s="6" t="s">
        <v>327</v>
      </c>
      <c r="D197" s="6" t="s">
        <v>30</v>
      </c>
      <c r="E197" s="20" t="s">
        <v>276</v>
      </c>
      <c r="F197" s="19" t="s">
        <v>80</v>
      </c>
      <c r="G197" s="9" t="s">
        <v>277</v>
      </c>
      <c r="H197" s="9"/>
      <c r="I197" s="9">
        <v>2020</v>
      </c>
      <c r="J197" s="9" t="s">
        <v>235</v>
      </c>
      <c r="K197" s="10">
        <v>0</v>
      </c>
      <c r="L197" s="10">
        <v>0</v>
      </c>
      <c r="M197" s="10">
        <v>77.035379388448348</v>
      </c>
      <c r="N197" s="10">
        <v>5.3018427901171794</v>
      </c>
      <c r="O197" s="10">
        <v>20.459651774947961</v>
      </c>
      <c r="P197" s="10">
        <v>0.80223126115204513</v>
      </c>
      <c r="Q197" s="10">
        <v>14.527891162744456</v>
      </c>
      <c r="R197" s="11">
        <v>118.12699637740998</v>
      </c>
      <c r="S197" s="12" t="s">
        <v>15</v>
      </c>
      <c r="T197" s="12" t="s">
        <v>16</v>
      </c>
      <c r="U197" s="16" t="s">
        <v>41</v>
      </c>
    </row>
    <row r="198" spans="1:21" s="2" customFormat="1" ht="15.75">
      <c r="A198" s="6" t="s">
        <v>231</v>
      </c>
      <c r="B198" s="5" t="s">
        <v>293</v>
      </c>
      <c r="C198" s="6" t="s">
        <v>328</v>
      </c>
      <c r="D198" s="6" t="s">
        <v>30</v>
      </c>
      <c r="E198" s="20" t="s">
        <v>276</v>
      </c>
      <c r="F198" s="19"/>
      <c r="G198" s="9" t="s">
        <v>279</v>
      </c>
      <c r="H198" s="9"/>
      <c r="I198" s="9">
        <v>2020</v>
      </c>
      <c r="J198" s="9" t="s">
        <v>235</v>
      </c>
      <c r="K198" s="10">
        <v>0</v>
      </c>
      <c r="L198" s="10">
        <v>0</v>
      </c>
      <c r="M198" s="10">
        <v>82.287791619478909</v>
      </c>
      <c r="N198" s="10">
        <v>6.676768484064068</v>
      </c>
      <c r="O198" s="10">
        <v>24.357065391884014</v>
      </c>
      <c r="P198" s="10">
        <v>0.97478758148711775</v>
      </c>
      <c r="Q198" s="10">
        <v>16.30656437043746</v>
      </c>
      <c r="R198" s="11">
        <v>130.60297744735158</v>
      </c>
      <c r="S198" s="12" t="s">
        <v>15</v>
      </c>
      <c r="T198" s="12" t="s">
        <v>16</v>
      </c>
      <c r="U198" s="16" t="s">
        <v>41</v>
      </c>
    </row>
    <row r="199" spans="1:21" s="4" customFormat="1" ht="15.75">
      <c r="A199" s="22" t="str">
        <f>INDEX([1]language!$B$2:$D$1123,MATCH("goods_transport",[1]language!$A$2:$A$1125,0),MATCH([1]Instructions!$A$3,[1]language!$B$1:$D$1,0))</f>
        <v>Transport de marchandises</v>
      </c>
      <c r="B199" s="5" t="s">
        <v>293</v>
      </c>
      <c r="C199" s="6" t="s">
        <v>329</v>
      </c>
      <c r="D199" s="23" t="str">
        <f>INDEX([1]language!$B$2:$D$1123,MATCH("rail_mobility",[1]language!$A$2:$A$1125,0),MATCH([1]Instructions!$A$3,[1]language!$B$1:$D$1,0))</f>
        <v>Ferroviaire</v>
      </c>
      <c r="E199" s="23" t="str">
        <f>INDEX([1]language!$B$2:$D$1123,MATCH("rail_ch",[1]language!$A$2:$A$1125,0),MATCH([1]Instructions!$A$3,[1]language!$B$1:$D$1,0))</f>
        <v>Train Suisse</v>
      </c>
      <c r="F199" s="24" t="str">
        <f>INDEX([1]language!$B$2:$D$1123,MATCH("el_sbb_diesel",[1]language!$A$2:$A$1125,0),MATCH([1]Instructions!$A$3,[1]language!$B$1:$D$1,0))</f>
        <v>Mix électrique CFF, peu de diesel</v>
      </c>
      <c r="G199" s="9" t="s">
        <v>330</v>
      </c>
      <c r="H199" s="9"/>
      <c r="I199" s="9"/>
      <c r="J199" s="9" t="s">
        <v>235</v>
      </c>
      <c r="K199" s="10">
        <v>1.4996526999999999</v>
      </c>
      <c r="L199" s="10">
        <v>0</v>
      </c>
      <c r="M199" s="10">
        <v>0.76637304000000006</v>
      </c>
      <c r="N199" s="10">
        <v>2.3944029999999996</v>
      </c>
      <c r="O199" s="10">
        <v>2.3320878999999999</v>
      </c>
      <c r="P199" s="10">
        <v>0</v>
      </c>
      <c r="Q199" s="10">
        <v>4.1581489000000005</v>
      </c>
      <c r="R199" s="11">
        <v>11.15066554</v>
      </c>
      <c r="S199" s="12" t="s">
        <v>45</v>
      </c>
      <c r="T199" s="16"/>
      <c r="U199" s="16" t="s">
        <v>21</v>
      </c>
    </row>
    <row r="200" spans="1:21" s="4" customFormat="1" ht="15.75">
      <c r="A200" s="22" t="str">
        <f>INDEX([1]language!$B$2:$D$1123,MATCH("goods_transport",[1]language!$A$2:$A$1125,0),MATCH([1]Instructions!$A$3,[1]language!$B$1:$D$1,0))</f>
        <v>Transport de marchandises</v>
      </c>
      <c r="B200" s="5" t="s">
        <v>293</v>
      </c>
      <c r="C200" s="6" t="s">
        <v>331</v>
      </c>
      <c r="D200" s="23" t="str">
        <f>INDEX([1]language!$B$2:$D$1123,MATCH("rail_mobility",[1]language!$A$2:$A$1125,0),MATCH([1]Instructions!$A$3,[1]language!$B$1:$D$1,0))</f>
        <v>Ferroviaire</v>
      </c>
      <c r="E200" s="23" t="str">
        <f>INDEX([1]language!$B$2:$D$1123,MATCH("rail_ch",[1]language!$A$2:$A$1125,0),MATCH([1]Instructions!$A$3,[1]language!$B$1:$D$1,0))</f>
        <v>Train Suisse</v>
      </c>
      <c r="F200" s="24" t="str">
        <f>INDEX([1]language!$B$2:$D$1123,MATCH("el_sbb",[1]language!$A$2:$A$1125,0),MATCH([1]Instructions!$A$3,[1]language!$B$1:$D$1,0))</f>
        <v>Mix électrique CFF</v>
      </c>
      <c r="G200" s="9" t="s">
        <v>332</v>
      </c>
      <c r="H200" s="9"/>
      <c r="I200" s="9"/>
      <c r="J200" s="9" t="s">
        <v>235</v>
      </c>
      <c r="K200" s="10">
        <v>0</v>
      </c>
      <c r="L200" s="10">
        <v>0</v>
      </c>
      <c r="M200" s="10">
        <v>0.39512081999999998</v>
      </c>
      <c r="N200" s="10">
        <v>2.3944029999999996</v>
      </c>
      <c r="O200" s="10">
        <v>2.3320878999999999</v>
      </c>
      <c r="P200" s="10">
        <v>0</v>
      </c>
      <c r="Q200" s="10">
        <v>4.1581489000000005</v>
      </c>
      <c r="R200" s="11">
        <v>9.2797606199999993</v>
      </c>
      <c r="S200" s="12" t="s">
        <v>45</v>
      </c>
      <c r="T200" s="16"/>
      <c r="U200" s="16" t="s">
        <v>21</v>
      </c>
    </row>
    <row r="201" spans="1:21" s="4" customFormat="1" ht="15.75">
      <c r="A201" s="22" t="str">
        <f>INDEX([1]language!$B$2:$D$1123,MATCH("goods_transport",[1]language!$A$2:$A$1125,0),MATCH([1]Instructions!$A$3,[1]language!$B$1:$D$1,0))</f>
        <v>Transport de marchandises</v>
      </c>
      <c r="B201" s="5" t="s">
        <v>293</v>
      </c>
      <c r="C201" s="6" t="s">
        <v>333</v>
      </c>
      <c r="D201" s="23" t="str">
        <f>INDEX([1]language!$B$2:$D$1123,MATCH("rail_mobility",[1]language!$A$2:$A$1125,0),MATCH([1]Instructions!$A$3,[1]language!$B$1:$D$1,0))</f>
        <v>Ferroviaire</v>
      </c>
      <c r="E201" s="23" t="str">
        <f>INDEX([1]language!$B$2:$D$1123,MATCH("rail_ch",[1]language!$A$2:$A$1125,0),MATCH([1]Instructions!$A$3,[1]language!$B$1:$D$1,0))</f>
        <v>Train Suisse</v>
      </c>
      <c r="F201" s="25" t="str">
        <f>INDEX([1]language!$B$2:$D$1123,MATCH("icevd",[1]language!$A$2:$A$1125,0),MATCH([1]Instructions!$A$3,[1]language!$B$1:$D$1,0))</f>
        <v>Diesel</v>
      </c>
      <c r="G201" s="9" t="s">
        <v>334</v>
      </c>
      <c r="H201" s="9"/>
      <c r="I201" s="9"/>
      <c r="J201" s="9" t="s">
        <v>235</v>
      </c>
      <c r="K201" s="10">
        <v>34.141429000000002</v>
      </c>
      <c r="L201" s="10">
        <v>0</v>
      </c>
      <c r="M201" s="10">
        <v>8.4524210999999987</v>
      </c>
      <c r="N201" s="10">
        <v>2.3944029999999996</v>
      </c>
      <c r="O201" s="10">
        <v>2.3320878999999999</v>
      </c>
      <c r="P201" s="10">
        <v>0</v>
      </c>
      <c r="Q201" s="10">
        <v>4.1581489000000005</v>
      </c>
      <c r="R201" s="11">
        <v>51.478489899999992</v>
      </c>
      <c r="S201" s="12" t="s">
        <v>45</v>
      </c>
      <c r="T201" s="16"/>
      <c r="U201" s="16" t="s">
        <v>41</v>
      </c>
    </row>
    <row r="202" spans="1:21" s="4" customFormat="1" ht="15.75">
      <c r="A202" s="22" t="str">
        <f>INDEX([1]language!$B$2:$D$1123,MATCH("goods_transport",[1]language!$A$2:$A$1125,0),MATCH([1]Instructions!$A$3,[1]language!$B$1:$D$1,0))</f>
        <v>Transport de marchandises</v>
      </c>
      <c r="B202" s="5" t="s">
        <v>293</v>
      </c>
      <c r="C202" s="6" t="s">
        <v>335</v>
      </c>
      <c r="D202" s="23" t="str">
        <f>INDEX([1]language!$B$2:$D$1123,MATCH("rail_mobility",[1]language!$A$2:$A$1125,0),MATCH([1]Instructions!$A$3,[1]language!$B$1:$D$1,0))</f>
        <v>Ferroviaire</v>
      </c>
      <c r="E202" s="23" t="str">
        <f>INDEX([1]language!$B$2:$D$1123,MATCH("rail_ch",[1]language!$A$2:$A$1125,0),MATCH([1]Instructions!$A$3,[1]language!$B$1:$D$1,0))</f>
        <v>Train Suisse</v>
      </c>
      <c r="F202" s="25"/>
      <c r="G202" s="9" t="s">
        <v>336</v>
      </c>
      <c r="H202" s="9"/>
      <c r="I202" s="9"/>
      <c r="J202" s="9" t="s">
        <v>235</v>
      </c>
      <c r="K202" s="10">
        <v>34.167089999999995</v>
      </c>
      <c r="L202" s="10">
        <v>0</v>
      </c>
      <c r="M202" s="10">
        <v>8.4524210999999987</v>
      </c>
      <c r="N202" s="10">
        <v>2.3944029999999996</v>
      </c>
      <c r="O202" s="10">
        <v>2.3320878999999999</v>
      </c>
      <c r="P202" s="10">
        <v>0</v>
      </c>
      <c r="Q202" s="10">
        <v>4.1581489000000005</v>
      </c>
      <c r="R202" s="11">
        <v>51.504150899999992</v>
      </c>
      <c r="S202" s="12" t="s">
        <v>45</v>
      </c>
      <c r="T202" s="16"/>
      <c r="U202" s="16" t="s">
        <v>21</v>
      </c>
    </row>
    <row r="203" spans="1:21" s="2" customFormat="1" ht="15.75">
      <c r="A203" s="5" t="s">
        <v>231</v>
      </c>
      <c r="B203" s="5" t="s">
        <v>337</v>
      </c>
      <c r="C203" s="6" t="s">
        <v>338</v>
      </c>
      <c r="D203" s="6" t="s">
        <v>30</v>
      </c>
      <c r="E203" s="18" t="s">
        <v>234</v>
      </c>
      <c r="F203" s="26" t="s">
        <v>48</v>
      </c>
      <c r="G203" s="9" t="s">
        <v>44</v>
      </c>
      <c r="H203" s="9"/>
      <c r="I203" s="9">
        <v>2016.5269999999998</v>
      </c>
      <c r="J203" s="9" t="s">
        <v>235</v>
      </c>
      <c r="K203" s="10">
        <v>128.34276169399806</v>
      </c>
      <c r="L203" s="10">
        <v>0.49986851196366122</v>
      </c>
      <c r="M203" s="10">
        <v>27.953891640171165</v>
      </c>
      <c r="N203" s="10">
        <v>9.1271678366323332</v>
      </c>
      <c r="O203" s="10">
        <v>31.334072333238161</v>
      </c>
      <c r="P203" s="10">
        <v>0.83026051832492798</v>
      </c>
      <c r="Q203" s="10">
        <v>20.177998203180458</v>
      </c>
      <c r="R203" s="11">
        <v>218.26602073750877</v>
      </c>
      <c r="S203" s="12" t="s">
        <v>15</v>
      </c>
      <c r="T203" s="12" t="s">
        <v>16</v>
      </c>
      <c r="U203" s="16" t="s">
        <v>21</v>
      </c>
    </row>
    <row r="204" spans="1:21" s="2" customFormat="1" ht="15.75">
      <c r="A204" s="5" t="s">
        <v>231</v>
      </c>
      <c r="B204" s="5" t="s">
        <v>337</v>
      </c>
      <c r="C204" s="6" t="s">
        <v>339</v>
      </c>
      <c r="D204" s="6" t="s">
        <v>30</v>
      </c>
      <c r="E204" s="18" t="s">
        <v>234</v>
      </c>
      <c r="F204" s="26"/>
      <c r="G204" s="9" t="s">
        <v>237</v>
      </c>
      <c r="H204" s="9"/>
      <c r="I204" s="9">
        <v>2015.056746532156</v>
      </c>
      <c r="J204" s="9" t="s">
        <v>235</v>
      </c>
      <c r="K204" s="10">
        <v>469.97603181825366</v>
      </c>
      <c r="L204" s="10">
        <v>4.9615002483854935</v>
      </c>
      <c r="M204" s="10">
        <v>102.40418007648316</v>
      </c>
      <c r="N204" s="10">
        <v>49.051572995736834</v>
      </c>
      <c r="O204" s="10">
        <v>179.24239058406394</v>
      </c>
      <c r="P204" s="10">
        <v>3.5084063449701657</v>
      </c>
      <c r="Q204" s="10">
        <v>54.771530903280215</v>
      </c>
      <c r="R204" s="11">
        <v>863.91561297117346</v>
      </c>
      <c r="S204" s="12" t="s">
        <v>15</v>
      </c>
      <c r="T204" s="12" t="s">
        <v>16</v>
      </c>
      <c r="U204" s="16" t="s">
        <v>21</v>
      </c>
    </row>
    <row r="205" spans="1:21" s="2" customFormat="1" ht="15.75">
      <c r="A205" s="5" t="s">
        <v>231</v>
      </c>
      <c r="B205" s="5" t="s">
        <v>337</v>
      </c>
      <c r="C205" s="6" t="s">
        <v>340</v>
      </c>
      <c r="D205" s="6" t="s">
        <v>30</v>
      </c>
      <c r="E205" s="18" t="s">
        <v>234</v>
      </c>
      <c r="F205" s="26"/>
      <c r="G205" s="9" t="s">
        <v>239</v>
      </c>
      <c r="H205" s="9"/>
      <c r="I205" s="9">
        <v>2015.4583333333335</v>
      </c>
      <c r="J205" s="9" t="s">
        <v>235</v>
      </c>
      <c r="K205" s="10">
        <v>172.28125216879334</v>
      </c>
      <c r="L205" s="10">
        <v>0.23057045305288867</v>
      </c>
      <c r="M205" s="10">
        <v>37.535972620747096</v>
      </c>
      <c r="N205" s="10">
        <v>5.8228259145776935</v>
      </c>
      <c r="O205" s="10">
        <v>20.766619555107251</v>
      </c>
      <c r="P205" s="10">
        <v>0.59531560670556094</v>
      </c>
      <c r="Q205" s="10">
        <v>26.0963388872118</v>
      </c>
      <c r="R205" s="11">
        <v>263.32889520619563</v>
      </c>
      <c r="S205" s="12" t="s">
        <v>15</v>
      </c>
      <c r="T205" s="12" t="s">
        <v>16</v>
      </c>
      <c r="U205" s="16" t="s">
        <v>21</v>
      </c>
    </row>
    <row r="206" spans="1:21" s="2" customFormat="1" ht="15.75">
      <c r="A206" s="5" t="s">
        <v>231</v>
      </c>
      <c r="B206" s="5" t="s">
        <v>337</v>
      </c>
      <c r="C206" s="6" t="s">
        <v>341</v>
      </c>
      <c r="D206" s="6" t="s">
        <v>30</v>
      </c>
      <c r="E206" s="18" t="s">
        <v>234</v>
      </c>
      <c r="F206" s="26"/>
      <c r="G206" s="9" t="s">
        <v>241</v>
      </c>
      <c r="H206" s="9"/>
      <c r="I206" s="9">
        <v>2016.671111111111</v>
      </c>
      <c r="J206" s="9" t="s">
        <v>235</v>
      </c>
      <c r="K206" s="10">
        <v>84.14312600304865</v>
      </c>
      <c r="L206" s="10">
        <v>6.9045270559630861E-2</v>
      </c>
      <c r="M206" s="10">
        <v>18.323793220241374</v>
      </c>
      <c r="N206" s="10">
        <v>2.4939963730208556</v>
      </c>
      <c r="O206" s="10">
        <v>10.812184208684883</v>
      </c>
      <c r="P206" s="10">
        <v>0.33569940617396832</v>
      </c>
      <c r="Q206" s="10">
        <v>16.067126494935909</v>
      </c>
      <c r="R206" s="11">
        <v>132.24497097666526</v>
      </c>
      <c r="S206" s="12" t="s">
        <v>15</v>
      </c>
      <c r="T206" s="12" t="s">
        <v>16</v>
      </c>
      <c r="U206" s="16" t="s">
        <v>21</v>
      </c>
    </row>
    <row r="207" spans="1:21" s="2" customFormat="1" ht="15.75">
      <c r="A207" s="6" t="s">
        <v>231</v>
      </c>
      <c r="B207" s="5" t="s">
        <v>337</v>
      </c>
      <c r="C207" s="6" t="s">
        <v>342</v>
      </c>
      <c r="D207" s="6" t="s">
        <v>30</v>
      </c>
      <c r="E207" s="18" t="s">
        <v>234</v>
      </c>
      <c r="F207" s="26"/>
      <c r="G207" s="9" t="s">
        <v>243</v>
      </c>
      <c r="H207" s="9"/>
      <c r="I207" s="9">
        <v>2015.0280160091481</v>
      </c>
      <c r="J207" s="9" t="s">
        <v>235</v>
      </c>
      <c r="K207" s="10">
        <v>81.22124200823518</v>
      </c>
      <c r="L207" s="10">
        <v>0.17543424402545321</v>
      </c>
      <c r="M207" s="10">
        <v>17.696585831050424</v>
      </c>
      <c r="N207" s="10">
        <v>5.330139868384375</v>
      </c>
      <c r="O207" s="10">
        <v>16.859187403906862</v>
      </c>
      <c r="P207" s="10">
        <v>0.53946967157196113</v>
      </c>
      <c r="Q207" s="10">
        <v>14.279989476442324</v>
      </c>
      <c r="R207" s="11">
        <v>136.10204850361657</v>
      </c>
      <c r="S207" s="12" t="s">
        <v>15</v>
      </c>
      <c r="T207" s="12" t="s">
        <v>16</v>
      </c>
      <c r="U207" s="16" t="s">
        <v>21</v>
      </c>
    </row>
    <row r="208" spans="1:21" s="2" customFormat="1" ht="15.75">
      <c r="A208" s="6" t="s">
        <v>231</v>
      </c>
      <c r="B208" s="5" t="s">
        <v>337</v>
      </c>
      <c r="C208" s="6" t="s">
        <v>343</v>
      </c>
      <c r="D208" s="6" t="s">
        <v>30</v>
      </c>
      <c r="E208" s="18" t="s">
        <v>234</v>
      </c>
      <c r="F208" s="26"/>
      <c r="G208" s="9" t="s">
        <v>245</v>
      </c>
      <c r="H208" s="9"/>
      <c r="I208" s="9">
        <v>2019.5693851944795</v>
      </c>
      <c r="J208" s="9" t="s">
        <v>235</v>
      </c>
      <c r="K208" s="10">
        <v>88.785952228528373</v>
      </c>
      <c r="L208" s="10">
        <v>1.1708361947011699E-2</v>
      </c>
      <c r="M208" s="10">
        <v>19.32342835420479</v>
      </c>
      <c r="N208" s="10">
        <v>6.6786570117927093</v>
      </c>
      <c r="O208" s="10">
        <v>20.802474342242416</v>
      </c>
      <c r="P208" s="10">
        <v>0.69745148151796155</v>
      </c>
      <c r="Q208" s="10">
        <v>16.047342154222882</v>
      </c>
      <c r="R208" s="11">
        <v>152.34701393445616</v>
      </c>
      <c r="S208" s="12" t="s">
        <v>15</v>
      </c>
      <c r="T208" s="12" t="s">
        <v>16</v>
      </c>
      <c r="U208" s="16" t="s">
        <v>21</v>
      </c>
    </row>
    <row r="209" spans="1:21" s="2" customFormat="1" ht="15.75">
      <c r="A209" s="6" t="s">
        <v>231</v>
      </c>
      <c r="B209" s="5" t="s">
        <v>337</v>
      </c>
      <c r="C209" s="6" t="s">
        <v>344</v>
      </c>
      <c r="D209" s="6" t="s">
        <v>30</v>
      </c>
      <c r="E209" s="18" t="s">
        <v>247</v>
      </c>
      <c r="F209" s="19" t="s">
        <v>48</v>
      </c>
      <c r="G209" s="9" t="s">
        <v>248</v>
      </c>
      <c r="H209" s="9" t="s">
        <v>50</v>
      </c>
      <c r="I209" s="14">
        <v>2020</v>
      </c>
      <c r="J209" s="9" t="s">
        <v>235</v>
      </c>
      <c r="K209" s="10">
        <v>625.69747324823038</v>
      </c>
      <c r="L209" s="10">
        <v>0</v>
      </c>
      <c r="M209" s="10">
        <v>136.14333844457022</v>
      </c>
      <c r="N209" s="10">
        <v>37.743236111111116</v>
      </c>
      <c r="O209" s="10">
        <v>178.62342358772918</v>
      </c>
      <c r="P209" s="10">
        <v>2.826038448362826</v>
      </c>
      <c r="Q209" s="10">
        <v>65.338379567231911</v>
      </c>
      <c r="R209" s="11">
        <v>1046.3718894072356</v>
      </c>
      <c r="S209" s="12" t="s">
        <v>15</v>
      </c>
      <c r="T209" s="12" t="s">
        <v>16</v>
      </c>
      <c r="U209" s="16" t="s">
        <v>21</v>
      </c>
    </row>
    <row r="210" spans="1:21" s="2" customFormat="1" ht="15.75">
      <c r="A210" s="6" t="s">
        <v>231</v>
      </c>
      <c r="B210" s="5" t="s">
        <v>337</v>
      </c>
      <c r="C210" s="6" t="s">
        <v>345</v>
      </c>
      <c r="D210" s="6" t="s">
        <v>30</v>
      </c>
      <c r="E210" s="18" t="s">
        <v>247</v>
      </c>
      <c r="F210" s="19"/>
      <c r="G210" s="9" t="s">
        <v>250</v>
      </c>
      <c r="H210" s="9" t="s">
        <v>50</v>
      </c>
      <c r="I210" s="14">
        <v>2020</v>
      </c>
      <c r="J210" s="9" t="s">
        <v>235</v>
      </c>
      <c r="K210" s="10">
        <v>470.49517031361046</v>
      </c>
      <c r="L210" s="10">
        <v>0</v>
      </c>
      <c r="M210" s="10">
        <v>102.37340879132718</v>
      </c>
      <c r="N210" s="10">
        <v>48.251296164772725</v>
      </c>
      <c r="O210" s="10">
        <v>182.39118610480116</v>
      </c>
      <c r="P210" s="10">
        <v>3.5079237058310948</v>
      </c>
      <c r="Q210" s="10">
        <v>54.720865414928312</v>
      </c>
      <c r="R210" s="11">
        <v>861.73985049527096</v>
      </c>
      <c r="S210" s="12" t="s">
        <v>15</v>
      </c>
      <c r="T210" s="12" t="s">
        <v>16</v>
      </c>
      <c r="U210" s="16" t="s">
        <v>21</v>
      </c>
    </row>
    <row r="211" spans="1:21" s="2" customFormat="1" ht="15.75">
      <c r="A211" s="6" t="s">
        <v>231</v>
      </c>
      <c r="B211" s="5" t="s">
        <v>337</v>
      </c>
      <c r="C211" s="6" t="s">
        <v>346</v>
      </c>
      <c r="D211" s="6" t="s">
        <v>30</v>
      </c>
      <c r="E211" s="18" t="s">
        <v>247</v>
      </c>
      <c r="F211" s="19"/>
      <c r="G211" s="9" t="s">
        <v>252</v>
      </c>
      <c r="H211" s="9" t="s">
        <v>50</v>
      </c>
      <c r="I211" s="14">
        <v>2020</v>
      </c>
      <c r="J211" s="9" t="s">
        <v>235</v>
      </c>
      <c r="K211" s="10">
        <v>170.52820479921084</v>
      </c>
      <c r="L211" s="10">
        <v>0</v>
      </c>
      <c r="M211" s="10">
        <v>37.104639371163721</v>
      </c>
      <c r="N211" s="10">
        <v>5.7856355120289544</v>
      </c>
      <c r="O211" s="10">
        <v>20.663570044103555</v>
      </c>
      <c r="P211" s="10">
        <v>0.59153302789900397</v>
      </c>
      <c r="Q211" s="10">
        <v>25.699259191535667</v>
      </c>
      <c r="R211" s="11">
        <v>260.37284194594173</v>
      </c>
      <c r="S211" s="12" t="s">
        <v>15</v>
      </c>
      <c r="T211" s="12" t="s">
        <v>16</v>
      </c>
      <c r="U211" s="16" t="s">
        <v>21</v>
      </c>
    </row>
    <row r="212" spans="1:21" s="2" customFormat="1" ht="15.75">
      <c r="A212" s="6" t="s">
        <v>231</v>
      </c>
      <c r="B212" s="5" t="s">
        <v>337</v>
      </c>
      <c r="C212" s="6" t="s">
        <v>347</v>
      </c>
      <c r="D212" s="6" t="s">
        <v>30</v>
      </c>
      <c r="E212" s="18" t="s">
        <v>247</v>
      </c>
      <c r="F212" s="19"/>
      <c r="G212" s="9" t="s">
        <v>254</v>
      </c>
      <c r="H212" s="9" t="s">
        <v>50</v>
      </c>
      <c r="I212" s="14">
        <v>2020</v>
      </c>
      <c r="J212" s="9" t="s">
        <v>235</v>
      </c>
      <c r="K212" s="10">
        <v>83.493780736231031</v>
      </c>
      <c r="L212" s="10">
        <v>0</v>
      </c>
      <c r="M212" s="10">
        <v>18.167121548019757</v>
      </c>
      <c r="N212" s="10">
        <v>2.4828595540043694</v>
      </c>
      <c r="O212" s="10">
        <v>10.78763516140558</v>
      </c>
      <c r="P212" s="10">
        <v>0.33420197748883806</v>
      </c>
      <c r="Q212" s="10">
        <v>15.909932538908466</v>
      </c>
      <c r="R212" s="11">
        <v>131.17553151605804</v>
      </c>
      <c r="S212" s="12" t="s">
        <v>15</v>
      </c>
      <c r="T212" s="12" t="s">
        <v>16</v>
      </c>
      <c r="U212" s="16" t="s">
        <v>21</v>
      </c>
    </row>
    <row r="213" spans="1:21" s="2" customFormat="1" ht="15.75">
      <c r="A213" s="6" t="s">
        <v>231</v>
      </c>
      <c r="B213" s="5" t="s">
        <v>337</v>
      </c>
      <c r="C213" s="6" t="s">
        <v>348</v>
      </c>
      <c r="D213" s="6" t="s">
        <v>30</v>
      </c>
      <c r="E213" s="18" t="s">
        <v>247</v>
      </c>
      <c r="F213" s="19" t="s">
        <v>65</v>
      </c>
      <c r="G213" s="9" t="s">
        <v>248</v>
      </c>
      <c r="H213" s="9" t="s">
        <v>50</v>
      </c>
      <c r="I213" s="9">
        <v>2020</v>
      </c>
      <c r="J213" s="9" t="s">
        <v>235</v>
      </c>
      <c r="K213" s="10">
        <v>457.15619339895846</v>
      </c>
      <c r="L213" s="10">
        <v>0</v>
      </c>
      <c r="M213" s="10">
        <v>177.88055876359982</v>
      </c>
      <c r="N213" s="10">
        <v>37.743236111111116</v>
      </c>
      <c r="O213" s="10">
        <v>207.84439424425676</v>
      </c>
      <c r="P213" s="10">
        <v>2.8703921014367442</v>
      </c>
      <c r="Q213" s="10">
        <v>69.994445168346829</v>
      </c>
      <c r="R213" s="11">
        <v>953.48921978770989</v>
      </c>
      <c r="S213" s="12" t="s">
        <v>15</v>
      </c>
      <c r="T213" s="12" t="s">
        <v>16</v>
      </c>
      <c r="U213" s="16" t="s">
        <v>21</v>
      </c>
    </row>
    <row r="214" spans="1:21" s="2" customFormat="1" ht="15.75">
      <c r="A214" s="6" t="s">
        <v>231</v>
      </c>
      <c r="B214" s="5" t="s">
        <v>337</v>
      </c>
      <c r="C214" s="6" t="s">
        <v>349</v>
      </c>
      <c r="D214" s="6" t="s">
        <v>30</v>
      </c>
      <c r="E214" s="18" t="s">
        <v>247</v>
      </c>
      <c r="F214" s="19"/>
      <c r="G214" s="9" t="s">
        <v>250</v>
      </c>
      <c r="H214" s="9" t="s">
        <v>50</v>
      </c>
      <c r="I214" s="9">
        <v>2020</v>
      </c>
      <c r="J214" s="9" t="s">
        <v>235</v>
      </c>
      <c r="K214" s="10">
        <v>334.42534034156745</v>
      </c>
      <c r="L214" s="10">
        <v>0</v>
      </c>
      <c r="M214" s="10">
        <v>130.12569284553101</v>
      </c>
      <c r="N214" s="10">
        <v>48.251296164772725</v>
      </c>
      <c r="O214" s="10">
        <v>196.83813395104218</v>
      </c>
      <c r="P214" s="10">
        <v>3.5295170151266753</v>
      </c>
      <c r="Q214" s="10">
        <v>56.987642955390001</v>
      </c>
      <c r="R214" s="11">
        <v>770.15762327343009</v>
      </c>
      <c r="S214" s="12" t="s">
        <v>15</v>
      </c>
      <c r="T214" s="12" t="s">
        <v>16</v>
      </c>
      <c r="U214" s="16" t="s">
        <v>21</v>
      </c>
    </row>
    <row r="215" spans="1:21" s="2" customFormat="1" ht="15.75">
      <c r="A215" s="6" t="s">
        <v>231</v>
      </c>
      <c r="B215" s="5" t="s">
        <v>337</v>
      </c>
      <c r="C215" s="6" t="s">
        <v>350</v>
      </c>
      <c r="D215" s="6" t="s">
        <v>30</v>
      </c>
      <c r="E215" s="18" t="s">
        <v>247</v>
      </c>
      <c r="F215" s="19"/>
      <c r="G215" s="9" t="s">
        <v>252</v>
      </c>
      <c r="H215" s="9" t="s">
        <v>50</v>
      </c>
      <c r="I215" s="9">
        <v>2020</v>
      </c>
      <c r="J215" s="9" t="s">
        <v>235</v>
      </c>
      <c r="K215" s="10">
        <v>119.90982121939898</v>
      </c>
      <c r="L215" s="10">
        <v>0</v>
      </c>
      <c r="M215" s="10">
        <v>46.657195741272091</v>
      </c>
      <c r="N215" s="10">
        <v>5.7856355120289544</v>
      </c>
      <c r="O215" s="10">
        <v>21.657256731528996</v>
      </c>
      <c r="P215" s="10">
        <v>0.59768393543830589</v>
      </c>
      <c r="Q215" s="10">
        <v>26.344956378228574</v>
      </c>
      <c r="R215" s="11">
        <v>220.95254951789593</v>
      </c>
      <c r="S215" s="12" t="s">
        <v>15</v>
      </c>
      <c r="T215" s="12" t="s">
        <v>16</v>
      </c>
      <c r="U215" s="16" t="s">
        <v>21</v>
      </c>
    </row>
    <row r="216" spans="1:21" s="2" customFormat="1" ht="15.75">
      <c r="A216" s="6" t="s">
        <v>231</v>
      </c>
      <c r="B216" s="5" t="s">
        <v>337</v>
      </c>
      <c r="C216" s="6" t="s">
        <v>351</v>
      </c>
      <c r="D216" s="6" t="s">
        <v>30</v>
      </c>
      <c r="E216" s="18" t="s">
        <v>247</v>
      </c>
      <c r="F216" s="19"/>
      <c r="G216" s="9" t="s">
        <v>254</v>
      </c>
      <c r="H216" s="9" t="s">
        <v>50</v>
      </c>
      <c r="I216" s="9">
        <v>2020</v>
      </c>
      <c r="J216" s="9" t="s">
        <v>235</v>
      </c>
      <c r="K216" s="10">
        <v>58.86713385210912</v>
      </c>
      <c r="L216" s="10">
        <v>0</v>
      </c>
      <c r="M216" s="10">
        <v>22.905341355151478</v>
      </c>
      <c r="N216" s="10">
        <v>2.4828595540043694</v>
      </c>
      <c r="O216" s="10">
        <v>11.271793075224831</v>
      </c>
      <c r="P216" s="10">
        <v>0.33719433793600773</v>
      </c>
      <c r="Q216" s="10">
        <v>16.224058334161093</v>
      </c>
      <c r="R216" s="11">
        <v>112.08838050858691</v>
      </c>
      <c r="S216" s="12" t="s">
        <v>15</v>
      </c>
      <c r="T216" s="12" t="s">
        <v>16</v>
      </c>
      <c r="U216" s="16" t="s">
        <v>21</v>
      </c>
    </row>
    <row r="217" spans="1:21" s="2" customFormat="1" ht="15.75">
      <c r="A217" s="6" t="s">
        <v>231</v>
      </c>
      <c r="B217" s="5" t="s">
        <v>337</v>
      </c>
      <c r="C217" s="6" t="s">
        <v>352</v>
      </c>
      <c r="D217" s="6" t="s">
        <v>30</v>
      </c>
      <c r="E217" s="18" t="s">
        <v>247</v>
      </c>
      <c r="F217" s="19" t="s">
        <v>60</v>
      </c>
      <c r="G217" s="9" t="s">
        <v>248</v>
      </c>
      <c r="H217" s="9" t="s">
        <v>50</v>
      </c>
      <c r="I217" s="9">
        <v>2020</v>
      </c>
      <c r="J217" s="9" t="s">
        <v>235</v>
      </c>
      <c r="K217" s="10">
        <v>554.5954876518407</v>
      </c>
      <c r="L217" s="10">
        <v>0</v>
      </c>
      <c r="M217" s="10">
        <v>120.67250453041456</v>
      </c>
      <c r="N217" s="10">
        <v>37.743236111111116</v>
      </c>
      <c r="O217" s="10">
        <v>175.0494402394217</v>
      </c>
      <c r="P217" s="10">
        <v>3.4081972846870356</v>
      </c>
      <c r="Q217" s="10">
        <v>64.36910331733516</v>
      </c>
      <c r="R217" s="11">
        <v>955.83796913481046</v>
      </c>
      <c r="S217" s="12" t="s">
        <v>15</v>
      </c>
      <c r="T217" s="12" t="s">
        <v>16</v>
      </c>
      <c r="U217" s="16" t="s">
        <v>17</v>
      </c>
    </row>
    <row r="218" spans="1:21" s="2" customFormat="1" ht="15.75">
      <c r="A218" s="6" t="s">
        <v>231</v>
      </c>
      <c r="B218" s="5" t="s">
        <v>337</v>
      </c>
      <c r="C218" s="6" t="s">
        <v>353</v>
      </c>
      <c r="D218" s="6" t="s">
        <v>30</v>
      </c>
      <c r="E218" s="18" t="s">
        <v>247</v>
      </c>
      <c r="F218" s="19"/>
      <c r="G218" s="9" t="s">
        <v>250</v>
      </c>
      <c r="H218" s="9" t="s">
        <v>50</v>
      </c>
      <c r="I218" s="9">
        <v>2020</v>
      </c>
      <c r="J218" s="9" t="s">
        <v>235</v>
      </c>
      <c r="K218" s="10">
        <v>439.38805161518997</v>
      </c>
      <c r="L218" s="10">
        <v>0</v>
      </c>
      <c r="M218" s="10">
        <v>95.604918953884052</v>
      </c>
      <c r="N218" s="10">
        <v>48.251296164772725</v>
      </c>
      <c r="O218" s="10">
        <v>179.95193040843816</v>
      </c>
      <c r="P218" s="10">
        <v>3.855378570886657</v>
      </c>
      <c r="Q218" s="10">
        <v>54.157741087867464</v>
      </c>
      <c r="R218" s="11">
        <v>821.20931680103899</v>
      </c>
      <c r="S218" s="12" t="s">
        <v>15</v>
      </c>
      <c r="T218" s="12" t="s">
        <v>16</v>
      </c>
      <c r="U218" s="16" t="s">
        <v>17</v>
      </c>
    </row>
    <row r="219" spans="1:21" s="2" customFormat="1" ht="15.75">
      <c r="A219" s="6" t="s">
        <v>231</v>
      </c>
      <c r="B219" s="5" t="s">
        <v>337</v>
      </c>
      <c r="C219" s="6" t="s">
        <v>354</v>
      </c>
      <c r="D219" s="6" t="s">
        <v>30</v>
      </c>
      <c r="E219" s="18" t="s">
        <v>247</v>
      </c>
      <c r="F219" s="19"/>
      <c r="G219" s="9" t="s">
        <v>252</v>
      </c>
      <c r="H219" s="9" t="s">
        <v>50</v>
      </c>
      <c r="I219" s="9">
        <v>2020</v>
      </c>
      <c r="J219" s="9" t="s">
        <v>235</v>
      </c>
      <c r="K219" s="10">
        <v>155.84156515143175</v>
      </c>
      <c r="L219" s="10">
        <v>0</v>
      </c>
      <c r="M219" s="10">
        <v>33.909024497092162</v>
      </c>
      <c r="N219" s="10">
        <v>5.7856355120289544</v>
      </c>
      <c r="O219" s="10">
        <v>20.124947435582893</v>
      </c>
      <c r="P219" s="10">
        <v>0.61483191701673912</v>
      </c>
      <c r="Q219" s="10">
        <v>25.369436097295697</v>
      </c>
      <c r="R219" s="11">
        <v>241.64544061044822</v>
      </c>
      <c r="S219" s="12" t="s">
        <v>15</v>
      </c>
      <c r="T219" s="12" t="s">
        <v>16</v>
      </c>
      <c r="U219" s="16" t="s">
        <v>17</v>
      </c>
    </row>
    <row r="220" spans="1:21" s="2" customFormat="1" ht="15.75">
      <c r="A220" s="6" t="s">
        <v>231</v>
      </c>
      <c r="B220" s="5" t="s">
        <v>337</v>
      </c>
      <c r="C220" s="6" t="s">
        <v>355</v>
      </c>
      <c r="D220" s="6" t="s">
        <v>30</v>
      </c>
      <c r="E220" s="18" t="s">
        <v>247</v>
      </c>
      <c r="F220" s="19"/>
      <c r="G220" s="9" t="s">
        <v>254</v>
      </c>
      <c r="H220" s="9" t="s">
        <v>50</v>
      </c>
      <c r="I220" s="9">
        <v>2020</v>
      </c>
      <c r="J220" s="9" t="s">
        <v>235</v>
      </c>
      <c r="K220" s="10">
        <v>79.27035992077964</v>
      </c>
      <c r="L220" s="10">
        <v>0</v>
      </c>
      <c r="M220" s="10">
        <v>17.248162092283341</v>
      </c>
      <c r="N220" s="10">
        <v>2.4828595540043694</v>
      </c>
      <c r="O220" s="10">
        <v>10.734667558816067</v>
      </c>
      <c r="P220" s="10">
        <v>0.34752875243317927</v>
      </c>
      <c r="Q220" s="10">
        <v>15.850078557264601</v>
      </c>
      <c r="R220" s="11">
        <v>125.93365643558118</v>
      </c>
      <c r="S220" s="12" t="s">
        <v>15</v>
      </c>
      <c r="T220" s="12" t="s">
        <v>16</v>
      </c>
      <c r="U220" s="16" t="s">
        <v>17</v>
      </c>
    </row>
    <row r="221" spans="1:21" s="2" customFormat="1" ht="15.75">
      <c r="A221" s="6" t="s">
        <v>231</v>
      </c>
      <c r="B221" s="5" t="s">
        <v>337</v>
      </c>
      <c r="C221" s="6" t="s">
        <v>356</v>
      </c>
      <c r="D221" s="6" t="s">
        <v>30</v>
      </c>
      <c r="E221" s="18" t="s">
        <v>247</v>
      </c>
      <c r="F221" s="19" t="s">
        <v>80</v>
      </c>
      <c r="G221" s="9" t="s">
        <v>248</v>
      </c>
      <c r="H221" s="9"/>
      <c r="I221" s="9">
        <v>2020</v>
      </c>
      <c r="J221" s="9" t="s">
        <v>235</v>
      </c>
      <c r="K221" s="10">
        <v>0</v>
      </c>
      <c r="L221" s="10">
        <v>0</v>
      </c>
      <c r="M221" s="10">
        <v>485.87314285714308</v>
      </c>
      <c r="N221" s="10">
        <v>37.743236111111116</v>
      </c>
      <c r="O221" s="10">
        <v>291.62053934403087</v>
      </c>
      <c r="P221" s="10">
        <v>10.703454847649921</v>
      </c>
      <c r="Q221" s="10">
        <v>72.795862620331761</v>
      </c>
      <c r="R221" s="11">
        <v>898.73623578026672</v>
      </c>
      <c r="S221" s="12" t="s">
        <v>15</v>
      </c>
      <c r="T221" s="12" t="s">
        <v>16</v>
      </c>
      <c r="U221" s="16" t="s">
        <v>41</v>
      </c>
    </row>
    <row r="222" spans="1:21" s="2" customFormat="1" ht="15.75">
      <c r="A222" s="6" t="s">
        <v>231</v>
      </c>
      <c r="B222" s="5" t="s">
        <v>337</v>
      </c>
      <c r="C222" s="6" t="s">
        <v>357</v>
      </c>
      <c r="D222" s="6" t="s">
        <v>30</v>
      </c>
      <c r="E222" s="18" t="s">
        <v>247</v>
      </c>
      <c r="F222" s="19"/>
      <c r="G222" s="9" t="s">
        <v>250</v>
      </c>
      <c r="H222" s="9"/>
      <c r="I222" s="9">
        <v>2020</v>
      </c>
      <c r="J222" s="9" t="s">
        <v>235</v>
      </c>
      <c r="K222" s="10">
        <v>0</v>
      </c>
      <c r="L222" s="10">
        <v>0</v>
      </c>
      <c r="M222" s="10">
        <v>458.95687500000031</v>
      </c>
      <c r="N222" s="10">
        <v>48.251296164772725</v>
      </c>
      <c r="O222" s="10">
        <v>294.77984632078397</v>
      </c>
      <c r="P222" s="10">
        <v>10.268484478415186</v>
      </c>
      <c r="Q222" s="10">
        <v>62.185602771111455</v>
      </c>
      <c r="R222" s="11">
        <v>874.44210473508372</v>
      </c>
      <c r="S222" s="12" t="s">
        <v>15</v>
      </c>
      <c r="T222" s="12" t="s">
        <v>16</v>
      </c>
      <c r="U222" s="16" t="s">
        <v>41</v>
      </c>
    </row>
    <row r="223" spans="1:21" s="2" customFormat="1" ht="15.75">
      <c r="A223" s="6" t="s">
        <v>231</v>
      </c>
      <c r="B223" s="5" t="s">
        <v>337</v>
      </c>
      <c r="C223" s="6" t="s">
        <v>358</v>
      </c>
      <c r="D223" s="6" t="s">
        <v>30</v>
      </c>
      <c r="E223" s="18" t="s">
        <v>247</v>
      </c>
      <c r="F223" s="19"/>
      <c r="G223" s="9" t="s">
        <v>252</v>
      </c>
      <c r="H223" s="9"/>
      <c r="I223" s="9">
        <v>2020</v>
      </c>
      <c r="J223" s="9" t="s">
        <v>235</v>
      </c>
      <c r="K223" s="10">
        <v>0</v>
      </c>
      <c r="L223" s="10">
        <v>0</v>
      </c>
      <c r="M223" s="10">
        <v>154.59599999999989</v>
      </c>
      <c r="N223" s="10">
        <v>5.7856355120289544</v>
      </c>
      <c r="O223" s="10">
        <v>27.980160553724822</v>
      </c>
      <c r="P223" s="10">
        <v>1.0949086171742337</v>
      </c>
      <c r="Q223" s="10">
        <v>27.469699265455858</v>
      </c>
      <c r="R223" s="11">
        <v>216.92640394838378</v>
      </c>
      <c r="S223" s="12" t="s">
        <v>15</v>
      </c>
      <c r="T223" s="12" t="s">
        <v>16</v>
      </c>
      <c r="U223" s="16" t="s">
        <v>41</v>
      </c>
    </row>
    <row r="224" spans="1:21" s="2" customFormat="1" ht="15.75">
      <c r="A224" s="6" t="s">
        <v>231</v>
      </c>
      <c r="B224" s="5" t="s">
        <v>337</v>
      </c>
      <c r="C224" s="6" t="s">
        <v>359</v>
      </c>
      <c r="D224" s="6" t="s">
        <v>30</v>
      </c>
      <c r="E224" s="18" t="s">
        <v>247</v>
      </c>
      <c r="F224" s="19"/>
      <c r="G224" s="9" t="s">
        <v>254</v>
      </c>
      <c r="H224" s="9"/>
      <c r="I224" s="9">
        <v>2020</v>
      </c>
      <c r="J224" s="9" t="s">
        <v>235</v>
      </c>
      <c r="K224" s="10">
        <v>0</v>
      </c>
      <c r="L224" s="10">
        <v>0</v>
      </c>
      <c r="M224" s="10">
        <v>74.674308093994668</v>
      </c>
      <c r="N224" s="10">
        <v>2.4828595540043694</v>
      </c>
      <c r="O224" s="10">
        <v>14.088371819129033</v>
      </c>
      <c r="P224" s="10">
        <v>0.56701013341331585</v>
      </c>
      <c r="Q224" s="10">
        <v>16.715902953756089</v>
      </c>
      <c r="R224" s="11">
        <v>108.52845255429747</v>
      </c>
      <c r="S224" s="12" t="s">
        <v>15</v>
      </c>
      <c r="T224" s="12" t="s">
        <v>16</v>
      </c>
      <c r="U224" s="16" t="s">
        <v>41</v>
      </c>
    </row>
    <row r="225" spans="1:21" s="2" customFormat="1" ht="15.75">
      <c r="A225" s="6" t="s">
        <v>231</v>
      </c>
      <c r="B225" s="5" t="s">
        <v>337</v>
      </c>
      <c r="C225" s="6" t="s">
        <v>360</v>
      </c>
      <c r="D225" s="6" t="s">
        <v>30</v>
      </c>
      <c r="E225" s="20" t="s">
        <v>276</v>
      </c>
      <c r="F225" s="19" t="s">
        <v>48</v>
      </c>
      <c r="G225" s="9" t="s">
        <v>277</v>
      </c>
      <c r="H225" s="9" t="s">
        <v>50</v>
      </c>
      <c r="I225" s="14">
        <v>2020</v>
      </c>
      <c r="J225" s="9" t="s">
        <v>235</v>
      </c>
      <c r="K225" s="10">
        <v>80.885554395893578</v>
      </c>
      <c r="L225" s="10">
        <v>0</v>
      </c>
      <c r="M225" s="10">
        <v>17.599606644133083</v>
      </c>
      <c r="N225" s="10">
        <v>5.3018427901171794</v>
      </c>
      <c r="O225" s="10">
        <v>16.788477440685547</v>
      </c>
      <c r="P225" s="10">
        <v>0.53866974963520131</v>
      </c>
      <c r="Q225" s="10">
        <v>14.196016934042776</v>
      </c>
      <c r="R225" s="11">
        <v>135.31016795450736</v>
      </c>
      <c r="S225" s="12" t="s">
        <v>15</v>
      </c>
      <c r="T225" s="12" t="s">
        <v>16</v>
      </c>
      <c r="U225" s="16" t="s">
        <v>21</v>
      </c>
    </row>
    <row r="226" spans="1:21" s="2" customFormat="1" ht="15.75">
      <c r="A226" s="6" t="s">
        <v>231</v>
      </c>
      <c r="B226" s="5" t="s">
        <v>337</v>
      </c>
      <c r="C226" s="6" t="s">
        <v>361</v>
      </c>
      <c r="D226" s="6" t="s">
        <v>30</v>
      </c>
      <c r="E226" s="20" t="s">
        <v>276</v>
      </c>
      <c r="F226" s="19"/>
      <c r="G226" s="9" t="s">
        <v>279</v>
      </c>
      <c r="H226" s="9" t="s">
        <v>50</v>
      </c>
      <c r="I226" s="14">
        <v>2020</v>
      </c>
      <c r="J226" s="9" t="s">
        <v>235</v>
      </c>
      <c r="K226" s="10">
        <v>88.776827995493036</v>
      </c>
      <c r="L226" s="10">
        <v>0</v>
      </c>
      <c r="M226" s="10">
        <v>19.316641438682669</v>
      </c>
      <c r="N226" s="10">
        <v>6.676768484064068</v>
      </c>
      <c r="O226" s="10">
        <v>20.794881801033501</v>
      </c>
      <c r="P226" s="10">
        <v>0.69738111007776826</v>
      </c>
      <c r="Q226" s="10">
        <v>16.039954847444822</v>
      </c>
      <c r="R226" s="11">
        <v>152.30245567679586</v>
      </c>
      <c r="S226" s="12" t="s">
        <v>15</v>
      </c>
      <c r="T226" s="12" t="s">
        <v>16</v>
      </c>
      <c r="U226" s="16" t="s">
        <v>21</v>
      </c>
    </row>
    <row r="227" spans="1:21" s="2" customFormat="1" ht="15.75">
      <c r="A227" s="6" t="s">
        <v>231</v>
      </c>
      <c r="B227" s="5" t="s">
        <v>337</v>
      </c>
      <c r="C227" s="6" t="s">
        <v>362</v>
      </c>
      <c r="D227" s="6" t="s">
        <v>30</v>
      </c>
      <c r="E227" s="20" t="s">
        <v>276</v>
      </c>
      <c r="F227" s="19" t="s">
        <v>65</v>
      </c>
      <c r="G227" s="9" t="s">
        <v>277</v>
      </c>
      <c r="H227" s="9" t="s">
        <v>50</v>
      </c>
      <c r="I227" s="9">
        <v>2020</v>
      </c>
      <c r="J227" s="9" t="s">
        <v>235</v>
      </c>
      <c r="K227" s="10">
        <v>56.950375168613412</v>
      </c>
      <c r="L227" s="10">
        <v>0</v>
      </c>
      <c r="M227" s="10">
        <v>22.159526006790557</v>
      </c>
      <c r="N227" s="10">
        <v>5.3018427901171794</v>
      </c>
      <c r="O227" s="10">
        <v>17.608928126691513</v>
      </c>
      <c r="P227" s="10">
        <v>0.54123406614520819</v>
      </c>
      <c r="Q227" s="10">
        <v>14.465208422570592</v>
      </c>
      <c r="R227" s="11">
        <v>117.02711458092845</v>
      </c>
      <c r="S227" s="12" t="s">
        <v>15</v>
      </c>
      <c r="T227" s="12" t="s">
        <v>16</v>
      </c>
      <c r="U227" s="16" t="s">
        <v>21</v>
      </c>
    </row>
    <row r="228" spans="1:21" s="2" customFormat="1" ht="15.75">
      <c r="A228" s="6" t="s">
        <v>231</v>
      </c>
      <c r="B228" s="5" t="s">
        <v>337</v>
      </c>
      <c r="C228" s="6" t="s">
        <v>363</v>
      </c>
      <c r="D228" s="6" t="s">
        <v>30</v>
      </c>
      <c r="E228" s="20" t="s">
        <v>276</v>
      </c>
      <c r="F228" s="19"/>
      <c r="G228" s="9" t="s">
        <v>279</v>
      </c>
      <c r="H228" s="9" t="s">
        <v>50</v>
      </c>
      <c r="I228" s="9">
        <v>2020</v>
      </c>
      <c r="J228" s="9" t="s">
        <v>235</v>
      </c>
      <c r="K228" s="10">
        <v>62.363014130919709</v>
      </c>
      <c r="L228" s="10">
        <v>0</v>
      </c>
      <c r="M228" s="10">
        <v>24.265596660328526</v>
      </c>
      <c r="N228" s="10">
        <v>6.676768484064068</v>
      </c>
      <c r="O228" s="10">
        <v>21.62735294852164</v>
      </c>
      <c r="P228" s="10">
        <v>0.69998006524639955</v>
      </c>
      <c r="Q228" s="10">
        <v>16.31278256107953</v>
      </c>
      <c r="R228" s="11">
        <v>131.94549485015986</v>
      </c>
      <c r="S228" s="12" t="s">
        <v>15</v>
      </c>
      <c r="T228" s="12" t="s">
        <v>16</v>
      </c>
      <c r="U228" s="16" t="s">
        <v>21</v>
      </c>
    </row>
    <row r="229" spans="1:21" s="2" customFormat="1" ht="15.75">
      <c r="A229" s="6" t="s">
        <v>231</v>
      </c>
      <c r="B229" s="5" t="s">
        <v>337</v>
      </c>
      <c r="C229" s="6" t="s">
        <v>364</v>
      </c>
      <c r="D229" s="6" t="s">
        <v>30</v>
      </c>
      <c r="E229" s="20" t="s">
        <v>276</v>
      </c>
      <c r="F229" s="19" t="s">
        <v>60</v>
      </c>
      <c r="G229" s="9" t="s">
        <v>277</v>
      </c>
      <c r="H229" s="9" t="s">
        <v>50</v>
      </c>
      <c r="I229" s="9">
        <v>2020</v>
      </c>
      <c r="J229" s="9" t="s">
        <v>235</v>
      </c>
      <c r="K229" s="10">
        <v>78.067242396036619</v>
      </c>
      <c r="L229" s="10">
        <v>0</v>
      </c>
      <c r="M229" s="10">
        <v>16.986379931793937</v>
      </c>
      <c r="N229" s="10">
        <v>5.3018427901171794</v>
      </c>
      <c r="O229" s="10">
        <v>16.671118269817239</v>
      </c>
      <c r="P229" s="10">
        <v>0.56223739692526342</v>
      </c>
      <c r="Q229" s="10">
        <v>14.138965544953866</v>
      </c>
      <c r="R229" s="11">
        <v>131.72778632964412</v>
      </c>
      <c r="S229" s="12" t="s">
        <v>15</v>
      </c>
      <c r="T229" s="12" t="s">
        <v>16</v>
      </c>
      <c r="U229" s="16" t="s">
        <v>17</v>
      </c>
    </row>
    <row r="230" spans="1:21" s="2" customFormat="1" ht="15.75">
      <c r="A230" s="6" t="s">
        <v>231</v>
      </c>
      <c r="B230" s="5" t="s">
        <v>337</v>
      </c>
      <c r="C230" s="6" t="s">
        <v>365</v>
      </c>
      <c r="D230" s="6" t="s">
        <v>30</v>
      </c>
      <c r="E230" s="20" t="s">
        <v>276</v>
      </c>
      <c r="F230" s="19"/>
      <c r="G230" s="9" t="s">
        <v>279</v>
      </c>
      <c r="H230" s="9" t="s">
        <v>50</v>
      </c>
      <c r="I230" s="9">
        <v>2020</v>
      </c>
      <c r="J230" s="9" t="s">
        <v>235</v>
      </c>
      <c r="K230" s="10">
        <v>84.549359995707604</v>
      </c>
      <c r="L230" s="10">
        <v>0</v>
      </c>
      <c r="M230" s="10">
        <v>18.396801370173957</v>
      </c>
      <c r="N230" s="10">
        <v>6.676768484064068</v>
      </c>
      <c r="O230" s="10">
        <v>20.704035551316544</v>
      </c>
      <c r="P230" s="10">
        <v>0.73298335003534798</v>
      </c>
      <c r="Q230" s="10">
        <v>15.980702473018148</v>
      </c>
      <c r="R230" s="11">
        <v>147.04065122431567</v>
      </c>
      <c r="S230" s="12" t="s">
        <v>15</v>
      </c>
      <c r="T230" s="12" t="s">
        <v>16</v>
      </c>
      <c r="U230" s="16" t="s">
        <v>17</v>
      </c>
    </row>
    <row r="231" spans="1:21" s="2" customFormat="1" ht="15.75">
      <c r="A231" s="6" t="s">
        <v>231</v>
      </c>
      <c r="B231" s="5" t="s">
        <v>337</v>
      </c>
      <c r="C231" s="6" t="s">
        <v>366</v>
      </c>
      <c r="D231" s="6" t="s">
        <v>30</v>
      </c>
      <c r="E231" s="20" t="s">
        <v>276</v>
      </c>
      <c r="F231" s="19" t="s">
        <v>80</v>
      </c>
      <c r="G231" s="9" t="s">
        <v>277</v>
      </c>
      <c r="H231" s="9"/>
      <c r="I231" s="9">
        <v>2020</v>
      </c>
      <c r="J231" s="9" t="s">
        <v>235</v>
      </c>
      <c r="K231" s="10">
        <v>0</v>
      </c>
      <c r="L231" s="10">
        <v>0</v>
      </c>
      <c r="M231" s="10">
        <v>77.035379388448348</v>
      </c>
      <c r="N231" s="10">
        <v>5.3018427901171794</v>
      </c>
      <c r="O231" s="10">
        <v>24.314241037878237</v>
      </c>
      <c r="P231" s="10">
        <v>1.008824718101542</v>
      </c>
      <c r="Q231" s="10">
        <v>15.257830307050234</v>
      </c>
      <c r="R231" s="11">
        <v>122.91811824159552</v>
      </c>
      <c r="S231" s="12" t="s">
        <v>15</v>
      </c>
      <c r="T231" s="12" t="s">
        <v>16</v>
      </c>
      <c r="U231" s="16" t="s">
        <v>41</v>
      </c>
    </row>
    <row r="232" spans="1:21" s="2" customFormat="1" ht="15.75">
      <c r="A232" s="6" t="s">
        <v>231</v>
      </c>
      <c r="B232" s="5" t="s">
        <v>337</v>
      </c>
      <c r="C232" s="6" t="s">
        <v>367</v>
      </c>
      <c r="D232" s="6" t="s">
        <v>30</v>
      </c>
      <c r="E232" s="20" t="s">
        <v>276</v>
      </c>
      <c r="F232" s="19"/>
      <c r="G232" s="9" t="s">
        <v>279</v>
      </c>
      <c r="H232" s="9"/>
      <c r="I232" s="9">
        <v>2020</v>
      </c>
      <c r="J232" s="9" t="s">
        <v>235</v>
      </c>
      <c r="K232" s="10">
        <v>0</v>
      </c>
      <c r="L232" s="10">
        <v>0</v>
      </c>
      <c r="M232" s="10">
        <v>82.287791619478909</v>
      </c>
      <c r="N232" s="10">
        <v>6.676768484064068</v>
      </c>
      <c r="O232" s="10">
        <v>29.112421738291175</v>
      </c>
      <c r="P232" s="10">
        <v>1.1944849975461143</v>
      </c>
      <c r="Q232" s="10">
        <v>17.197181994615896</v>
      </c>
      <c r="R232" s="11">
        <v>136.46864883399616</v>
      </c>
      <c r="S232" s="12" t="s">
        <v>15</v>
      </c>
      <c r="T232" s="12" t="s">
        <v>16</v>
      </c>
      <c r="U232" s="16" t="s">
        <v>41</v>
      </c>
    </row>
    <row r="233" spans="1:21" s="4" customFormat="1" ht="15.75">
      <c r="A233" s="22" t="str">
        <f>INDEX([1]language!$B$2:$D$1123,MATCH("goods_transport",[1]language!$A$2:$A$1125,0),MATCH([1]Instructions!$A$3,[1]language!$B$1:$D$1,0))</f>
        <v>Transport de marchandises</v>
      </c>
      <c r="B233" s="5" t="s">
        <v>337</v>
      </c>
      <c r="C233" s="6" t="s">
        <v>368</v>
      </c>
      <c r="D233" s="23" t="str">
        <f>INDEX([1]language!$B$2:$D$1123,MATCH("combined_mobility",[1]language!$A$2:$A$1125,0),MATCH([1]Instructions!$A$3,[1]language!$B$1:$D$1,0))</f>
        <v>Combiné</v>
      </c>
      <c r="E233" s="24" t="str">
        <f>INDEX([1]language!$B$2:$D$1123,MATCH("roll_road",[1]language!$A$2:$A$1125,0),MATCH([1]Instructions!$A$3,[1]language!$B$1:$D$1,0))</f>
        <v>Autoroute ferroviaire</v>
      </c>
      <c r="F233" s="24" t="str">
        <f>INDEX([1]language!$B$2:$D$1123,MATCH("el_loco",[1]language!$A$2:$A$1125,0),MATCH([1]Instructions!$A$3,[1]language!$B$1:$D$1,0))</f>
        <v>Locomotive électrique</v>
      </c>
      <c r="G233" s="9" t="s">
        <v>11</v>
      </c>
      <c r="H233" s="9"/>
      <c r="I233" s="9"/>
      <c r="J233" s="9" t="s">
        <v>235</v>
      </c>
      <c r="K233" s="10">
        <v>0</v>
      </c>
      <c r="L233" s="10">
        <v>0</v>
      </c>
      <c r="M233" s="10">
        <v>0.58797741071428566</v>
      </c>
      <c r="N233" s="10">
        <v>3.5630997023809514</v>
      </c>
      <c r="O233" s="10">
        <v>3.4703688988095234</v>
      </c>
      <c r="P233" s="10">
        <v>0</v>
      </c>
      <c r="Q233" s="10">
        <v>6.1877215773809526</v>
      </c>
      <c r="R233" s="11">
        <v>13.809167589285714</v>
      </c>
      <c r="S233" s="12" t="s">
        <v>45</v>
      </c>
      <c r="T233" s="16"/>
      <c r="U233" s="16" t="s">
        <v>21</v>
      </c>
    </row>
    <row r="234" spans="1:21" s="4" customFormat="1" ht="15.75">
      <c r="A234" s="22" t="str">
        <f>INDEX([1]language!$B$2:$D$1123,MATCH("goods_transport",[1]language!$A$2:$A$1125,0),MATCH([1]Instructions!$A$3,[1]language!$B$1:$D$1,0))</f>
        <v>Transport de marchandises</v>
      </c>
      <c r="B234" s="5" t="s">
        <v>337</v>
      </c>
      <c r="C234" s="6" t="s">
        <v>369</v>
      </c>
      <c r="D234" s="23" t="str">
        <f>INDEX([1]language!$B$2:$D$1123,MATCH("combined_mobility",[1]language!$A$2:$A$1125,0),MATCH([1]Instructions!$A$3,[1]language!$B$1:$D$1,0))</f>
        <v>Combiné</v>
      </c>
      <c r="E234" s="24" t="str">
        <f>INDEX([1]language!$B$2:$D$1123,MATCH("pig_transport",[1]language!$A$2:$A$1125,0),MATCH([1]Instructions!$A$3,[1]language!$B$1:$D$1,0))</f>
        <v>Transport sur ferroutage</v>
      </c>
      <c r="F234" s="24" t="str">
        <f>INDEX([1]language!$B$2:$D$1123,MATCH("el_loco",[1]language!$A$2:$A$1125,0),MATCH([1]Instructions!$A$3,[1]language!$B$1:$D$1,0))</f>
        <v>Locomotive électrique</v>
      </c>
      <c r="G234" s="9" t="s">
        <v>11</v>
      </c>
      <c r="H234" s="9"/>
      <c r="I234" s="9"/>
      <c r="J234" s="9" t="s">
        <v>235</v>
      </c>
      <c r="K234" s="10">
        <v>0</v>
      </c>
      <c r="L234" s="10">
        <v>0</v>
      </c>
      <c r="M234" s="10">
        <v>0.43277198247535592</v>
      </c>
      <c r="N234" s="10">
        <v>2.6225662650602404</v>
      </c>
      <c r="O234" s="10">
        <v>2.5543131434830229</v>
      </c>
      <c r="P234" s="10">
        <v>0</v>
      </c>
      <c r="Q234" s="10">
        <v>4.5543799561883906</v>
      </c>
      <c r="R234" s="11">
        <v>10.164031347207011</v>
      </c>
      <c r="S234" s="12" t="s">
        <v>45</v>
      </c>
      <c r="T234" s="16"/>
      <c r="U234" s="16" t="s">
        <v>21</v>
      </c>
    </row>
    <row r="235" spans="1:21" s="4" customFormat="1" ht="15.75">
      <c r="A235" s="22" t="str">
        <f>INDEX([1]language!$B$2:$D$1123,MATCH("goods_transport",[1]language!$A$2:$A$1125,0),MATCH([1]Instructions!$A$3,[1]language!$B$1:$D$1,0))</f>
        <v>Transport de marchandises</v>
      </c>
      <c r="B235" s="5" t="s">
        <v>337</v>
      </c>
      <c r="C235" s="6" t="s">
        <v>329</v>
      </c>
      <c r="D235" s="23" t="str">
        <f>INDEX([1]language!$B$2:$D$1123,MATCH("rail_mobility",[1]language!$A$2:$A$1125,0),MATCH([1]Instructions!$A$3,[1]language!$B$1:$D$1,0))</f>
        <v>Ferroviaire</v>
      </c>
      <c r="E235" s="23" t="str">
        <f>INDEX([1]language!$B$2:$D$1123,MATCH("rail_ch",[1]language!$A$2:$A$1125,0),MATCH([1]Instructions!$A$3,[1]language!$B$1:$D$1,0))</f>
        <v>Train Suisse</v>
      </c>
      <c r="F235" s="24" t="str">
        <f>INDEX([1]language!$B$2:$D$1123,MATCH("el_sbb_diesel",[1]language!$A$2:$A$1125,0),MATCH([1]Instructions!$A$3,[1]language!$B$1:$D$1,0))</f>
        <v>Mix électrique CFF, peu de diesel</v>
      </c>
      <c r="G235" s="9" t="s">
        <v>330</v>
      </c>
      <c r="H235" s="9"/>
      <c r="I235" s="9"/>
      <c r="J235" s="9" t="s">
        <v>235</v>
      </c>
      <c r="K235" s="10">
        <v>1.4996526999999999</v>
      </c>
      <c r="L235" s="10">
        <v>0</v>
      </c>
      <c r="M235" s="10">
        <v>0.76637304000000006</v>
      </c>
      <c r="N235" s="10">
        <v>2.3944029999999996</v>
      </c>
      <c r="O235" s="10">
        <v>2.3320878999999999</v>
      </c>
      <c r="P235" s="10">
        <v>0</v>
      </c>
      <c r="Q235" s="10">
        <v>4.1581489000000005</v>
      </c>
      <c r="R235" s="11">
        <v>11.15066554</v>
      </c>
      <c r="S235" s="12" t="s">
        <v>45</v>
      </c>
      <c r="T235" s="16"/>
      <c r="U235" s="16" t="s">
        <v>21</v>
      </c>
    </row>
    <row r="236" spans="1:21" s="4" customFormat="1" ht="15.75">
      <c r="A236" s="22" t="str">
        <f>INDEX([1]language!$B$2:$D$1123,MATCH("goods_transport",[1]language!$A$2:$A$1125,0),MATCH([1]Instructions!$A$3,[1]language!$B$1:$D$1,0))</f>
        <v>Transport de marchandises</v>
      </c>
      <c r="B236" s="5" t="s">
        <v>337</v>
      </c>
      <c r="C236" s="6" t="s">
        <v>331</v>
      </c>
      <c r="D236" s="23" t="str">
        <f>INDEX([1]language!$B$2:$D$1123,MATCH("rail_mobility",[1]language!$A$2:$A$1125,0),MATCH([1]Instructions!$A$3,[1]language!$B$1:$D$1,0))</f>
        <v>Ferroviaire</v>
      </c>
      <c r="E236" s="23" t="str">
        <f>INDEX([1]language!$B$2:$D$1123,MATCH("rail_ch",[1]language!$A$2:$A$1125,0),MATCH([1]Instructions!$A$3,[1]language!$B$1:$D$1,0))</f>
        <v>Train Suisse</v>
      </c>
      <c r="F236" s="24" t="str">
        <f>INDEX([1]language!$B$2:$D$1123,MATCH("el_sbb",[1]language!$A$2:$A$1125,0),MATCH([1]Instructions!$A$3,[1]language!$B$1:$D$1,0))</f>
        <v>Mix électrique CFF</v>
      </c>
      <c r="G236" s="9" t="s">
        <v>332</v>
      </c>
      <c r="H236" s="9"/>
      <c r="I236" s="9"/>
      <c r="J236" s="9" t="s">
        <v>235</v>
      </c>
      <c r="K236" s="10">
        <v>0</v>
      </c>
      <c r="L236" s="10">
        <v>0</v>
      </c>
      <c r="M236" s="10">
        <v>0.39512081999999998</v>
      </c>
      <c r="N236" s="10">
        <v>2.3944029999999996</v>
      </c>
      <c r="O236" s="10">
        <v>2.3320878999999999</v>
      </c>
      <c r="P236" s="10">
        <v>0</v>
      </c>
      <c r="Q236" s="10">
        <v>4.1581489000000005</v>
      </c>
      <c r="R236" s="11">
        <v>9.2797606199999993</v>
      </c>
      <c r="S236" s="12" t="s">
        <v>45</v>
      </c>
      <c r="T236" s="16"/>
      <c r="U236" s="16" t="s">
        <v>21</v>
      </c>
    </row>
    <row r="237" spans="1:21" s="4" customFormat="1" ht="15.75">
      <c r="A237" s="22" t="str">
        <f>INDEX([1]language!$B$2:$D$1123,MATCH("goods_transport",[1]language!$A$2:$A$1125,0),MATCH([1]Instructions!$A$3,[1]language!$B$1:$D$1,0))</f>
        <v>Transport de marchandises</v>
      </c>
      <c r="B237" s="5" t="s">
        <v>337</v>
      </c>
      <c r="C237" s="6" t="s">
        <v>333</v>
      </c>
      <c r="D237" s="23" t="str">
        <f>INDEX([1]language!$B$2:$D$1123,MATCH("rail_mobility",[1]language!$A$2:$A$1125,0),MATCH([1]Instructions!$A$3,[1]language!$B$1:$D$1,0))</f>
        <v>Ferroviaire</v>
      </c>
      <c r="E237" s="23" t="str">
        <f>INDEX([1]language!$B$2:$D$1123,MATCH("rail_ch",[1]language!$A$2:$A$1125,0),MATCH([1]Instructions!$A$3,[1]language!$B$1:$D$1,0))</f>
        <v>Train Suisse</v>
      </c>
      <c r="F237" s="25" t="str">
        <f>INDEX([1]language!$B$2:$D$1123,MATCH("icevd",[1]language!$A$2:$A$1125,0),MATCH([1]Instructions!$A$3,[1]language!$B$1:$D$1,0))</f>
        <v>Diesel</v>
      </c>
      <c r="G237" s="9" t="s">
        <v>334</v>
      </c>
      <c r="H237" s="9"/>
      <c r="I237" s="9"/>
      <c r="J237" s="9" t="s">
        <v>235</v>
      </c>
      <c r="K237" s="10">
        <v>34.141429000000002</v>
      </c>
      <c r="L237" s="10">
        <v>0</v>
      </c>
      <c r="M237" s="10">
        <v>8.4524210999999987</v>
      </c>
      <c r="N237" s="10">
        <v>2.3944029999999996</v>
      </c>
      <c r="O237" s="10">
        <v>2.3320878999999999</v>
      </c>
      <c r="P237" s="10">
        <v>0</v>
      </c>
      <c r="Q237" s="10">
        <v>4.1581489000000005</v>
      </c>
      <c r="R237" s="11">
        <v>51.478489899999992</v>
      </c>
      <c r="S237" s="12" t="s">
        <v>45</v>
      </c>
      <c r="T237" s="16"/>
      <c r="U237" s="16" t="s">
        <v>41</v>
      </c>
    </row>
    <row r="238" spans="1:21" s="4" customFormat="1" ht="15.75">
      <c r="A238" s="22" t="str">
        <f>INDEX([1]language!$B$2:$D$1123,MATCH("goods_transport",[1]language!$A$2:$A$1125,0),MATCH([1]Instructions!$A$3,[1]language!$B$1:$D$1,0))</f>
        <v>Transport de marchandises</v>
      </c>
      <c r="B238" s="5" t="s">
        <v>337</v>
      </c>
      <c r="C238" s="6" t="s">
        <v>335</v>
      </c>
      <c r="D238" s="23" t="str">
        <f>INDEX([1]language!$B$2:$D$1123,MATCH("rail_mobility",[1]language!$A$2:$A$1125,0),MATCH([1]Instructions!$A$3,[1]language!$B$1:$D$1,0))</f>
        <v>Ferroviaire</v>
      </c>
      <c r="E238" s="23" t="str">
        <f>INDEX([1]language!$B$2:$D$1123,MATCH("rail_ch",[1]language!$A$2:$A$1125,0),MATCH([1]Instructions!$A$3,[1]language!$B$1:$D$1,0))</f>
        <v>Train Suisse</v>
      </c>
      <c r="F238" s="25"/>
      <c r="G238" s="9" t="s">
        <v>336</v>
      </c>
      <c r="H238" s="9"/>
      <c r="I238" s="9"/>
      <c r="J238" s="9" t="s">
        <v>235</v>
      </c>
      <c r="K238" s="10">
        <v>34.167089999999995</v>
      </c>
      <c r="L238" s="10">
        <v>0</v>
      </c>
      <c r="M238" s="10">
        <v>8.4524210999999987</v>
      </c>
      <c r="N238" s="10">
        <v>2.3944029999999996</v>
      </c>
      <c r="O238" s="10">
        <v>2.3320878999999999</v>
      </c>
      <c r="P238" s="10">
        <v>0</v>
      </c>
      <c r="Q238" s="10">
        <v>4.1581489000000005</v>
      </c>
      <c r="R238" s="11">
        <v>51.504150899999992</v>
      </c>
      <c r="S238" s="12" t="s">
        <v>45</v>
      </c>
      <c r="T238" s="16"/>
      <c r="U238" s="16" t="s">
        <v>21</v>
      </c>
    </row>
    <row r="239" spans="1:21" s="4" customFormat="1" ht="15.75">
      <c r="A239" s="22" t="str">
        <f>INDEX([1]language!$B$2:$D$1123,MATCH("goods_transport",[1]language!$A$2:$A$1125,0),MATCH([1]Instructions!$A$3,[1]language!$B$1:$D$1,0))</f>
        <v>Transport de marchandises</v>
      </c>
      <c r="B239" s="5" t="s">
        <v>337</v>
      </c>
      <c r="C239" s="6" t="s">
        <v>370</v>
      </c>
      <c r="D239" s="23" t="str">
        <f>INDEX([1]language!$B$2:$D$1123,MATCH("rail_mobility",[1]language!$A$2:$A$1125,0),MATCH([1]Instructions!$A$3,[1]language!$B$1:$D$1,0))</f>
        <v>Ferroviaire</v>
      </c>
      <c r="E239" s="23" t="str">
        <f>INDEX([1]language!$B$2:$D$1123,MATCH("rail_it",[1]language!$A$2:$A$1125,0),MATCH([1]Instructions!$A$3,[1]language!$B$1:$D$1,0))</f>
        <v>Train Italie</v>
      </c>
      <c r="F239" s="24" t="str">
        <f>INDEX([1]language!$B$2:$D$1123,MATCH("el_it_diesel",[1]language!$A$2:$A$1125,0),MATCH([1]Instructions!$A$3,[1]language!$B$1:$D$1,0))</f>
        <v>Mix électrique IT &amp; diesel</v>
      </c>
      <c r="G239" s="9" t="s">
        <v>371</v>
      </c>
      <c r="H239" s="9"/>
      <c r="I239" s="9"/>
      <c r="J239" s="9" t="s">
        <v>235</v>
      </c>
      <c r="K239" s="10">
        <v>0.63189660000000003</v>
      </c>
      <c r="L239" s="10">
        <v>0</v>
      </c>
      <c r="M239" s="10">
        <v>24.203999</v>
      </c>
      <c r="N239" s="10">
        <v>0.38252659999999999</v>
      </c>
      <c r="O239" s="10">
        <v>0.52661818000000005</v>
      </c>
      <c r="P239" s="10">
        <v>0</v>
      </c>
      <c r="Q239" s="10">
        <v>5.7836121999999994</v>
      </c>
      <c r="R239" s="11">
        <v>31.528652579999999</v>
      </c>
      <c r="S239" s="12" t="s">
        <v>45</v>
      </c>
      <c r="T239" s="16"/>
      <c r="U239" s="16" t="s">
        <v>21</v>
      </c>
    </row>
    <row r="240" spans="1:21" s="4" customFormat="1" ht="15.75">
      <c r="A240" s="22" t="str">
        <f>INDEX([1]language!$B$2:$D$1123,MATCH("goods_transport",[1]language!$A$2:$A$1125,0),MATCH([1]Instructions!$A$3,[1]language!$B$1:$D$1,0))</f>
        <v>Transport de marchandises</v>
      </c>
      <c r="B240" s="5" t="s">
        <v>337</v>
      </c>
      <c r="C240" s="6" t="s">
        <v>372</v>
      </c>
      <c r="D240" s="23" t="str">
        <f>INDEX([1]language!$B$2:$D$1123,MATCH("rail_mobility",[1]language!$A$2:$A$1125,0),MATCH([1]Instructions!$A$3,[1]language!$B$1:$D$1,0))</f>
        <v>Ferroviaire</v>
      </c>
      <c r="E240" s="23" t="str">
        <f>INDEX([1]language!$B$2:$D$1123,MATCH("rail_it",[1]language!$A$2:$A$1125,0),MATCH([1]Instructions!$A$3,[1]language!$B$1:$D$1,0))</f>
        <v>Train Italie</v>
      </c>
      <c r="F240" s="24" t="str">
        <f>INDEX([1]language!$B$2:$D$1123,MATCH("el_it",[1]language!$A$2:$A$1125,0),MATCH([1]Instructions!$A$3,[1]language!$B$1:$D$1,0))</f>
        <v>Mix électrique IT</v>
      </c>
      <c r="G240" s="9" t="s">
        <v>332</v>
      </c>
      <c r="H240" s="9"/>
      <c r="I240" s="9"/>
      <c r="J240" s="9" t="s">
        <v>235</v>
      </c>
      <c r="K240" s="10">
        <v>0</v>
      </c>
      <c r="L240" s="10">
        <v>0</v>
      </c>
      <c r="M240" s="10">
        <v>24.267176000000003</v>
      </c>
      <c r="N240" s="10">
        <v>0.38252659999999999</v>
      </c>
      <c r="O240" s="10">
        <v>0.52661818000000005</v>
      </c>
      <c r="P240" s="10">
        <v>0</v>
      </c>
      <c r="Q240" s="10">
        <v>5.7836121999999994</v>
      </c>
      <c r="R240" s="11">
        <v>30.959932980000001</v>
      </c>
      <c r="S240" s="12" t="s">
        <v>45</v>
      </c>
      <c r="T240" s="16"/>
      <c r="U240" s="16" t="s">
        <v>21</v>
      </c>
    </row>
    <row r="241" spans="1:21" s="4" customFormat="1" ht="15.75">
      <c r="A241" s="22" t="str">
        <f>INDEX([1]language!$B$2:$D$1123,MATCH("goods_transport",[1]language!$A$2:$A$1125,0),MATCH([1]Instructions!$A$3,[1]language!$B$1:$D$1,0))</f>
        <v>Transport de marchandises</v>
      </c>
      <c r="B241" s="5" t="s">
        <v>337</v>
      </c>
      <c r="C241" s="6" t="s">
        <v>373</v>
      </c>
      <c r="D241" s="23" t="str">
        <f>INDEX([1]language!$B$2:$D$1123,MATCH("rail_mobility",[1]language!$A$2:$A$1125,0),MATCH([1]Instructions!$A$3,[1]language!$B$1:$D$1,0))</f>
        <v>Ferroviaire</v>
      </c>
      <c r="E241" s="23" t="str">
        <f>INDEX([1]language!$B$2:$D$1123,MATCH("rail_fr",[1]language!$A$2:$A$1125,0),MATCH([1]Instructions!$A$3,[1]language!$B$1:$D$1,0))</f>
        <v>Train France</v>
      </c>
      <c r="F241" s="24" t="str">
        <f>INDEX([1]language!$B$2:$D$1123,MATCH("el_fr_diesel",[1]language!$A$2:$A$1125,0),MATCH([1]Instructions!$A$3,[1]language!$B$1:$D$1,0))</f>
        <v>Mix électrique FR &amp; diesel</v>
      </c>
      <c r="G241" s="9" t="s">
        <v>371</v>
      </c>
      <c r="H241" s="9"/>
      <c r="I241" s="9"/>
      <c r="J241" s="9" t="s">
        <v>235</v>
      </c>
      <c r="K241" s="10">
        <v>3.5784731000000001</v>
      </c>
      <c r="L241" s="10">
        <v>0</v>
      </c>
      <c r="M241" s="10">
        <v>3.4604021999999999</v>
      </c>
      <c r="N241" s="10">
        <v>0.26116339</v>
      </c>
      <c r="O241" s="10">
        <v>0.35954055000000001</v>
      </c>
      <c r="P241" s="10">
        <v>0</v>
      </c>
      <c r="Q241" s="10">
        <v>3.5849058999999999</v>
      </c>
      <c r="R241" s="11">
        <v>11.24448514</v>
      </c>
      <c r="S241" s="12" t="s">
        <v>45</v>
      </c>
      <c r="T241" s="16"/>
      <c r="U241" s="16" t="s">
        <v>21</v>
      </c>
    </row>
    <row r="242" spans="1:21" s="4" customFormat="1" ht="15.75">
      <c r="A242" s="22" t="str">
        <f>INDEX([1]language!$B$2:$D$1123,MATCH("goods_transport",[1]language!$A$2:$A$1125,0),MATCH([1]Instructions!$A$3,[1]language!$B$1:$D$1,0))</f>
        <v>Transport de marchandises</v>
      </c>
      <c r="B242" s="5" t="s">
        <v>337</v>
      </c>
      <c r="C242" s="6" t="s">
        <v>374</v>
      </c>
      <c r="D242" s="23" t="str">
        <f>INDEX([1]language!$B$2:$D$1123,MATCH("rail_mobility",[1]language!$A$2:$A$1125,0),MATCH([1]Instructions!$A$3,[1]language!$B$1:$D$1,0))</f>
        <v>Ferroviaire</v>
      </c>
      <c r="E242" s="23" t="str">
        <f>INDEX([1]language!$B$2:$D$1123,MATCH("rail_fr",[1]language!$A$2:$A$1125,0),MATCH([1]Instructions!$A$3,[1]language!$B$1:$D$1,0))</f>
        <v>Train France</v>
      </c>
      <c r="F242" s="24" t="str">
        <f>INDEX([1]language!$B$2:$D$1123,MATCH("el_fr",[1]language!$A$2:$A$1125,0),MATCH([1]Instructions!$A$3,[1]language!$B$1:$D$1,0))</f>
        <v>Mix électrique FR</v>
      </c>
      <c r="G242" s="9" t="s">
        <v>332</v>
      </c>
      <c r="H242" s="9"/>
      <c r="I242" s="9"/>
      <c r="J242" s="9" t="s">
        <v>235</v>
      </c>
      <c r="K242" s="10">
        <v>0</v>
      </c>
      <c r="L242" s="10">
        <v>0</v>
      </c>
      <c r="M242" s="10">
        <v>2.8470998999999999</v>
      </c>
      <c r="N242" s="10">
        <v>0.26116339</v>
      </c>
      <c r="O242" s="10">
        <v>0.35954055000000001</v>
      </c>
      <c r="P242" s="10">
        <v>0</v>
      </c>
      <c r="Q242" s="10">
        <v>3.5849058999999999</v>
      </c>
      <c r="R242" s="11">
        <v>7.0527097400000001</v>
      </c>
      <c r="S242" s="12" t="s">
        <v>45</v>
      </c>
      <c r="T242" s="16"/>
      <c r="U242" s="16" t="s">
        <v>21</v>
      </c>
    </row>
    <row r="243" spans="1:21" s="4" customFormat="1" ht="15.75">
      <c r="A243" s="22" t="str">
        <f>INDEX([1]language!$B$2:$D$1123,MATCH("goods_transport",[1]language!$A$2:$A$1125,0),MATCH([1]Instructions!$A$3,[1]language!$B$1:$D$1,0))</f>
        <v>Transport de marchandises</v>
      </c>
      <c r="B243" s="5" t="s">
        <v>337</v>
      </c>
      <c r="C243" s="6" t="s">
        <v>375</v>
      </c>
      <c r="D243" s="23" t="str">
        <f>INDEX([1]language!$B$2:$D$1123,MATCH("rail_mobility",[1]language!$A$2:$A$1125,0),MATCH([1]Instructions!$A$3,[1]language!$B$1:$D$1,0))</f>
        <v>Ferroviaire</v>
      </c>
      <c r="E243" s="23" t="str">
        <f>INDEX([1]language!$B$2:$D$1123,MATCH("rail_de",[1]language!$A$2:$A$1125,0),MATCH([1]Instructions!$A$3,[1]language!$B$1:$D$1,0))</f>
        <v>Train Allemagne</v>
      </c>
      <c r="F243" s="24" t="str">
        <f>INDEX([1]language!$B$2:$D$1123,MATCH("el_de_diesel",[1]language!$A$2:$A$1125,0),MATCH([1]Instructions!$A$3,[1]language!$B$1:$D$1,0))</f>
        <v>Mix électrique DE &amp; diesel</v>
      </c>
      <c r="G243" s="9" t="s">
        <v>371</v>
      </c>
      <c r="H243" s="9"/>
      <c r="I243" s="9"/>
      <c r="J243" s="9" t="s">
        <v>235</v>
      </c>
      <c r="K243" s="10">
        <v>2.6308660000000001</v>
      </c>
      <c r="L243" s="10">
        <v>0</v>
      </c>
      <c r="M243" s="10">
        <v>12.888606000000001</v>
      </c>
      <c r="N243" s="10">
        <v>0.27881017000000002</v>
      </c>
      <c r="O243" s="10">
        <v>0.38383313000000002</v>
      </c>
      <c r="P243" s="10">
        <v>0</v>
      </c>
      <c r="Q243" s="10">
        <v>3.8333375000000003</v>
      </c>
      <c r="R243" s="11">
        <v>20.015452799999998</v>
      </c>
      <c r="S243" s="12" t="s">
        <v>45</v>
      </c>
      <c r="T243" s="16"/>
      <c r="U243" s="16" t="s">
        <v>21</v>
      </c>
    </row>
    <row r="244" spans="1:21" s="4" customFormat="1" ht="15.75">
      <c r="A244" s="22" t="str">
        <f>INDEX([1]language!$B$2:$D$1123,MATCH("goods_transport",[1]language!$A$2:$A$1125,0),MATCH([1]Instructions!$A$3,[1]language!$B$1:$D$1,0))</f>
        <v>Transport de marchandises</v>
      </c>
      <c r="B244" s="5" t="s">
        <v>337</v>
      </c>
      <c r="C244" s="6" t="s">
        <v>376</v>
      </c>
      <c r="D244" s="23" t="str">
        <f>INDEX([1]language!$B$2:$D$1123,MATCH("rail_mobility",[1]language!$A$2:$A$1125,0),MATCH([1]Instructions!$A$3,[1]language!$B$1:$D$1,0))</f>
        <v>Ferroviaire</v>
      </c>
      <c r="E244" s="23" t="str">
        <f>INDEX([1]language!$B$2:$D$1123,MATCH("rail_de",[1]language!$A$2:$A$1125,0),MATCH([1]Instructions!$A$3,[1]language!$B$1:$D$1,0))</f>
        <v>Train Allemagne</v>
      </c>
      <c r="F244" s="24" t="str">
        <f>INDEX([1]language!$B$2:$D$1123,MATCH("el_de",[1]language!$A$2:$A$1125,0),MATCH([1]Instructions!$A$3,[1]language!$B$1:$D$1,0))</f>
        <v>Mix électrique DE</v>
      </c>
      <c r="G244" s="9" t="s">
        <v>332</v>
      </c>
      <c r="H244" s="9"/>
      <c r="I244" s="9"/>
      <c r="J244" s="9" t="s">
        <v>235</v>
      </c>
      <c r="K244" s="10">
        <v>0</v>
      </c>
      <c r="L244" s="10">
        <v>0</v>
      </c>
      <c r="M244" s="10">
        <v>12.782678000000001</v>
      </c>
      <c r="N244" s="10">
        <v>0.27881017000000002</v>
      </c>
      <c r="O244" s="10">
        <v>0.38383313000000002</v>
      </c>
      <c r="P244" s="10">
        <v>0</v>
      </c>
      <c r="Q244" s="10">
        <v>3.8333375000000003</v>
      </c>
      <c r="R244" s="11">
        <v>17.278658799999999</v>
      </c>
      <c r="S244" s="12" t="s">
        <v>45</v>
      </c>
      <c r="T244" s="16"/>
      <c r="U244" s="16" t="s">
        <v>21</v>
      </c>
    </row>
    <row r="245" spans="1:21" s="4" customFormat="1" ht="15.75">
      <c r="A245" s="22" t="str">
        <f>INDEX([1]language!$B$2:$D$1123,MATCH("goods_transport",[1]language!$A$2:$A$1125,0),MATCH([1]Instructions!$A$3,[1]language!$B$1:$D$1,0))</f>
        <v>Transport de marchandises</v>
      </c>
      <c r="B245" s="5" t="s">
        <v>337</v>
      </c>
      <c r="C245" s="6" t="s">
        <v>377</v>
      </c>
      <c r="D245" s="23" t="str">
        <f>INDEX([1]language!$B$2:$D$1123,MATCH("rail_mobility",[1]language!$A$2:$A$1125,0),MATCH([1]Instructions!$A$3,[1]language!$B$1:$D$1,0))</f>
        <v>Ferroviaire</v>
      </c>
      <c r="E245" s="23" t="str">
        <f>INDEX([1]language!$B$2:$D$1123,MATCH("rail_at",[1]language!$A$2:$A$1125,0),MATCH([1]Instructions!$A$3,[1]language!$B$1:$D$1,0))</f>
        <v>Train Autriche</v>
      </c>
      <c r="F245" s="24" t="str">
        <f>INDEX([1]language!$B$2:$D$1123,MATCH("el_at_diesel",[1]language!$A$2:$A$1125,0),MATCH([1]Instructions!$A$3,[1]language!$B$1:$D$1,0))</f>
        <v>Mix électrique AT &amp; diesel</v>
      </c>
      <c r="G245" s="9" t="s">
        <v>371</v>
      </c>
      <c r="H245" s="9"/>
      <c r="I245" s="9"/>
      <c r="J245" s="9" t="s">
        <v>235</v>
      </c>
      <c r="K245" s="10">
        <v>2.0900339000000003</v>
      </c>
      <c r="L245" s="10">
        <v>0</v>
      </c>
      <c r="M245" s="10">
        <v>1.3924592</v>
      </c>
      <c r="N245" s="10">
        <v>0.27823808999999999</v>
      </c>
      <c r="O245" s="10">
        <v>0.38304485999999999</v>
      </c>
      <c r="P245" s="10">
        <v>0</v>
      </c>
      <c r="Q245" s="10">
        <v>3.8025155000000002</v>
      </c>
      <c r="R245" s="11">
        <v>7.9462915499999998</v>
      </c>
      <c r="S245" s="12" t="s">
        <v>45</v>
      </c>
      <c r="T245" s="16"/>
      <c r="U245" s="16" t="s">
        <v>21</v>
      </c>
    </row>
    <row r="246" spans="1:21" s="4" customFormat="1" ht="15.75">
      <c r="A246" s="22" t="str">
        <f>INDEX([1]language!$B$2:$D$1123,MATCH("goods_transport",[1]language!$A$2:$A$1125,0),MATCH([1]Instructions!$A$3,[1]language!$B$1:$D$1,0))</f>
        <v>Transport de marchandises</v>
      </c>
      <c r="B246" s="5" t="s">
        <v>337</v>
      </c>
      <c r="C246" s="6" t="s">
        <v>378</v>
      </c>
      <c r="D246" s="23" t="str">
        <f>INDEX([1]language!$B$2:$D$1123,MATCH("rail_mobility",[1]language!$A$2:$A$1125,0),MATCH([1]Instructions!$A$3,[1]language!$B$1:$D$1,0))</f>
        <v>Ferroviaire</v>
      </c>
      <c r="E246" s="23" t="str">
        <f>INDEX([1]language!$B$2:$D$1123,MATCH("rail_at",[1]language!$A$2:$A$1125,0),MATCH([1]Instructions!$A$3,[1]language!$B$1:$D$1,0))</f>
        <v>Train Autriche</v>
      </c>
      <c r="F246" s="24" t="str">
        <f>INDEX([1]language!$B$2:$D$1123,MATCH("el_at",[1]language!$A$2:$A$1125,0),MATCH([1]Instructions!$A$3,[1]language!$B$1:$D$1,0))</f>
        <v>Mix électrique AT</v>
      </c>
      <c r="G246" s="9" t="s">
        <v>332</v>
      </c>
      <c r="H246" s="9"/>
      <c r="I246" s="9"/>
      <c r="J246" s="9" t="s">
        <v>235</v>
      </c>
      <c r="K246" s="10">
        <v>0</v>
      </c>
      <c r="L246" s="10">
        <v>0</v>
      </c>
      <c r="M246" s="10">
        <v>0.93514558000000003</v>
      </c>
      <c r="N246" s="10">
        <v>0.27823808999999999</v>
      </c>
      <c r="O246" s="10">
        <v>0.38304485999999999</v>
      </c>
      <c r="P246" s="10">
        <v>0</v>
      </c>
      <c r="Q246" s="10">
        <v>3.8025155000000002</v>
      </c>
      <c r="R246" s="11">
        <v>5.39894403</v>
      </c>
      <c r="S246" s="12" t="s">
        <v>45</v>
      </c>
      <c r="T246" s="16"/>
      <c r="U246" s="16" t="s">
        <v>21</v>
      </c>
    </row>
    <row r="247" spans="1:21" s="4" customFormat="1" ht="15.75">
      <c r="A247" s="22" t="str">
        <f>INDEX([1]language!$B$2:$D$1123,MATCH("goods_transport",[1]language!$A$2:$A$1125,0),MATCH([1]Instructions!$A$3,[1]language!$B$1:$D$1,0))</f>
        <v>Transport de marchandises</v>
      </c>
      <c r="B247" s="5" t="s">
        <v>337</v>
      </c>
      <c r="C247" s="6" t="s">
        <v>379</v>
      </c>
      <c r="D247" s="23" t="str">
        <f>INDEX([1]language!$B$2:$D$1123,MATCH("rail_mobility",[1]language!$A$2:$A$1125,0),MATCH([1]Instructions!$A$3,[1]language!$B$1:$D$1,0))</f>
        <v>Ferroviaire</v>
      </c>
      <c r="E247" s="23" t="str">
        <f>INDEX([1]language!$B$2:$D$1123,MATCH("rail_eu",[1]language!$A$2:$A$1125,0),MATCH([1]Instructions!$A$3,[1]language!$B$1:$D$1,0))</f>
        <v>Train Europe</v>
      </c>
      <c r="F247" s="24" t="str">
        <f>INDEX([1]language!$B$2:$D$1123,MATCH("el_eu_diesel",[1]language!$A$2:$A$1125,0),MATCH([1]Instructions!$A$3,[1]language!$B$1:$D$1,0))</f>
        <v>Mix électrique ENTSO-E &amp; diesel</v>
      </c>
      <c r="G247" s="9" t="s">
        <v>371</v>
      </c>
      <c r="H247" s="9"/>
      <c r="I247" s="9"/>
      <c r="J247" s="9" t="s">
        <v>235</v>
      </c>
      <c r="K247" s="10">
        <v>2.4314260999999999</v>
      </c>
      <c r="L247" s="10">
        <v>0</v>
      </c>
      <c r="M247" s="10">
        <v>17.484552999999998</v>
      </c>
      <c r="N247" s="10">
        <v>0.28738702999999999</v>
      </c>
      <c r="O247" s="10">
        <v>0.39564215999999996</v>
      </c>
      <c r="P247" s="10">
        <v>0</v>
      </c>
      <c r="Q247" s="10">
        <v>3.9565127000000002</v>
      </c>
      <c r="R247" s="11">
        <v>24.555520990000002</v>
      </c>
      <c r="S247" s="12" t="s">
        <v>45</v>
      </c>
      <c r="T247" s="16"/>
      <c r="U247" s="16" t="s">
        <v>21</v>
      </c>
    </row>
    <row r="248" spans="1:21" s="4" customFormat="1" ht="15.75">
      <c r="A248" s="22" t="str">
        <f>INDEX([1]language!$B$2:$D$1123,MATCH("goods_transport",[1]language!$A$2:$A$1125,0),MATCH([1]Instructions!$A$3,[1]language!$B$1:$D$1,0))</f>
        <v>Transport de marchandises</v>
      </c>
      <c r="B248" s="5" t="s">
        <v>337</v>
      </c>
      <c r="C248" s="6" t="s">
        <v>380</v>
      </c>
      <c r="D248" s="23" t="str">
        <f>INDEX([1]language!$B$2:$D$1123,MATCH("rail_mobility",[1]language!$A$2:$A$1125,0),MATCH([1]Instructions!$A$3,[1]language!$B$1:$D$1,0))</f>
        <v>Ferroviaire</v>
      </c>
      <c r="E248" s="23" t="str">
        <f>INDEX([1]language!$B$2:$D$1123,MATCH("rail_eu",[1]language!$A$2:$A$1125,0),MATCH([1]Instructions!$A$3,[1]language!$B$1:$D$1,0))</f>
        <v>Train Europe</v>
      </c>
      <c r="F248" s="24" t="str">
        <f>INDEX([1]language!$B$2:$D$1123,MATCH("el_eu",[1]language!$A$2:$A$1125,0),MATCH([1]Instructions!$A$3,[1]language!$B$1:$D$1,0))</f>
        <v xml:space="preserve">Mix électrique ENTSO-E </v>
      </c>
      <c r="G248" s="9" t="s">
        <v>332</v>
      </c>
      <c r="H248" s="9"/>
      <c r="I248" s="9"/>
      <c r="J248" s="9" t="s">
        <v>235</v>
      </c>
      <c r="K248" s="10">
        <v>0</v>
      </c>
      <c r="L248" s="10">
        <v>0</v>
      </c>
      <c r="M248" s="10">
        <v>16.874355999999999</v>
      </c>
      <c r="N248" s="10">
        <v>0.28738702999999999</v>
      </c>
      <c r="O248" s="10">
        <v>0.39564215999999996</v>
      </c>
      <c r="P248" s="10">
        <v>0</v>
      </c>
      <c r="Q248" s="10">
        <v>3.9565127000000002</v>
      </c>
      <c r="R248" s="11">
        <v>21.513897890000003</v>
      </c>
      <c r="S248" s="12" t="s">
        <v>45</v>
      </c>
      <c r="T248" s="16"/>
      <c r="U248" s="16" t="s">
        <v>21</v>
      </c>
    </row>
    <row r="249" spans="1:21" s="2" customFormat="1" ht="15.75">
      <c r="A249" s="6" t="s">
        <v>231</v>
      </c>
      <c r="B249" s="5" t="s">
        <v>337</v>
      </c>
      <c r="C249" s="6" t="s">
        <v>381</v>
      </c>
      <c r="D249" s="18" t="s">
        <v>382</v>
      </c>
      <c r="E249" s="18" t="s">
        <v>383</v>
      </c>
      <c r="F249" s="19" t="s">
        <v>48</v>
      </c>
      <c r="G249" s="9" t="s">
        <v>384</v>
      </c>
      <c r="H249" s="9"/>
      <c r="I249" s="9"/>
      <c r="J249" s="9" t="s">
        <v>385</v>
      </c>
      <c r="K249" s="10">
        <v>74.733226000000002</v>
      </c>
      <c r="L249" s="10">
        <v>0</v>
      </c>
      <c r="M249" s="10">
        <v>18.688593000000001</v>
      </c>
      <c r="N249" s="10">
        <v>2.2056768999999998</v>
      </c>
      <c r="O249" s="10">
        <v>9.4138843999999988</v>
      </c>
      <c r="P249" s="10">
        <v>0</v>
      </c>
      <c r="Q249" s="10">
        <v>0</v>
      </c>
      <c r="R249" s="11">
        <v>105.0413803</v>
      </c>
      <c r="S249" s="12" t="s">
        <v>45</v>
      </c>
      <c r="T249" s="16"/>
      <c r="U249" s="16" t="s">
        <v>21</v>
      </c>
    </row>
    <row r="250" spans="1:21" s="2" customFormat="1" ht="15.75">
      <c r="A250" s="6" t="s">
        <v>231</v>
      </c>
      <c r="B250" s="5" t="s">
        <v>337</v>
      </c>
      <c r="C250" s="6" t="s">
        <v>386</v>
      </c>
      <c r="D250" s="18" t="s">
        <v>382</v>
      </c>
      <c r="E250" s="18" t="s">
        <v>383</v>
      </c>
      <c r="F250" s="19"/>
      <c r="G250" s="9" t="s">
        <v>387</v>
      </c>
      <c r="H250" s="9"/>
      <c r="I250" s="9"/>
      <c r="J250" s="9" t="s">
        <v>385</v>
      </c>
      <c r="K250" s="10">
        <v>74.700214000000003</v>
      </c>
      <c r="L250" s="10">
        <v>0</v>
      </c>
      <c r="M250" s="10">
        <v>18.688593000000001</v>
      </c>
      <c r="N250" s="10">
        <v>2.2056768999999998</v>
      </c>
      <c r="O250" s="10">
        <v>9.1396112999999986</v>
      </c>
      <c r="P250" s="10">
        <v>0</v>
      </c>
      <c r="Q250" s="10">
        <v>0</v>
      </c>
      <c r="R250" s="11">
        <v>104.7340952</v>
      </c>
      <c r="S250" s="12" t="s">
        <v>45</v>
      </c>
      <c r="T250" s="16"/>
      <c r="U250" s="16" t="s">
        <v>21</v>
      </c>
    </row>
    <row r="251" spans="1:21" s="2" customFormat="1" ht="17.25">
      <c r="A251" s="6" t="s">
        <v>231</v>
      </c>
      <c r="B251" s="5" t="s">
        <v>337</v>
      </c>
      <c r="C251" s="6" t="s">
        <v>388</v>
      </c>
      <c r="D251" s="18" t="s">
        <v>382</v>
      </c>
      <c r="E251" s="18" t="s">
        <v>389</v>
      </c>
      <c r="F251" s="19" t="s">
        <v>48</v>
      </c>
      <c r="G251" s="9" t="s">
        <v>384</v>
      </c>
      <c r="H251" s="9"/>
      <c r="I251" s="9"/>
      <c r="J251" s="9" t="s">
        <v>403</v>
      </c>
      <c r="K251" s="10">
        <v>294.76889999999997</v>
      </c>
      <c r="L251" s="10">
        <v>0</v>
      </c>
      <c r="M251" s="10">
        <v>73.568939</v>
      </c>
      <c r="N251" s="10">
        <v>7.5319146000000003</v>
      </c>
      <c r="O251" s="10">
        <v>41.089703999999998</v>
      </c>
      <c r="P251" s="10">
        <v>0</v>
      </c>
      <c r="Q251" s="10">
        <v>0</v>
      </c>
      <c r="R251" s="11">
        <v>416.95945759999995</v>
      </c>
      <c r="S251" s="12" t="s">
        <v>45</v>
      </c>
      <c r="T251" s="16"/>
      <c r="U251" s="16" t="s">
        <v>21</v>
      </c>
    </row>
    <row r="252" spans="1:21" s="2" customFormat="1" ht="17.25">
      <c r="A252" s="6" t="s">
        <v>231</v>
      </c>
      <c r="B252" s="5" t="s">
        <v>337</v>
      </c>
      <c r="C252" s="6" t="s">
        <v>390</v>
      </c>
      <c r="D252" s="18" t="s">
        <v>382</v>
      </c>
      <c r="E252" s="18" t="s">
        <v>389</v>
      </c>
      <c r="F252" s="19"/>
      <c r="G252" s="9" t="s">
        <v>387</v>
      </c>
      <c r="H252" s="9"/>
      <c r="I252" s="9"/>
      <c r="J252" s="9" t="s">
        <v>403</v>
      </c>
      <c r="K252" s="10">
        <v>303.46889999999996</v>
      </c>
      <c r="L252" s="10">
        <v>0</v>
      </c>
      <c r="M252" s="10">
        <v>75.775830999999997</v>
      </c>
      <c r="N252" s="10">
        <v>7.7580608</v>
      </c>
      <c r="O252" s="10">
        <v>41.089703999999998</v>
      </c>
      <c r="P252" s="10">
        <v>0</v>
      </c>
      <c r="Q252" s="10">
        <v>0</v>
      </c>
      <c r="R252" s="11">
        <v>428.09249579999994</v>
      </c>
      <c r="S252" s="12" t="s">
        <v>45</v>
      </c>
      <c r="T252" s="16"/>
      <c r="U252" s="16" t="s">
        <v>21</v>
      </c>
    </row>
    <row r="253" spans="1:21" s="2" customFormat="1" ht="15.75">
      <c r="A253" s="6" t="s">
        <v>231</v>
      </c>
      <c r="B253" s="5" t="s">
        <v>337</v>
      </c>
      <c r="C253" s="6" t="s">
        <v>391</v>
      </c>
      <c r="D253" s="18" t="s">
        <v>171</v>
      </c>
      <c r="E253" s="20" t="s">
        <v>392</v>
      </c>
      <c r="F253" s="20" t="s">
        <v>11</v>
      </c>
      <c r="G253" s="9" t="s">
        <v>11</v>
      </c>
      <c r="H253" s="9"/>
      <c r="I253" s="9"/>
      <c r="J253" s="9" t="s">
        <v>235</v>
      </c>
      <c r="K253" s="10">
        <v>25.806263999999999</v>
      </c>
      <c r="L253" s="10">
        <v>0</v>
      </c>
      <c r="M253" s="10">
        <v>6.4917228000000007</v>
      </c>
      <c r="N253" s="10">
        <v>5.9694243000000001E-2</v>
      </c>
      <c r="O253" s="10">
        <v>0.37365983999999997</v>
      </c>
      <c r="P253" s="10">
        <v>0</v>
      </c>
      <c r="Q253" s="10">
        <v>7.1714324000000005</v>
      </c>
      <c r="R253" s="11">
        <v>39.902773283000002</v>
      </c>
      <c r="S253" s="12" t="s">
        <v>45</v>
      </c>
      <c r="T253" s="16"/>
      <c r="U253" s="16" t="s">
        <v>21</v>
      </c>
    </row>
    <row r="254" spans="1:21" s="2" customFormat="1" ht="15.75">
      <c r="A254" s="6" t="s">
        <v>231</v>
      </c>
      <c r="B254" s="5" t="s">
        <v>337</v>
      </c>
      <c r="C254" s="6" t="s">
        <v>393</v>
      </c>
      <c r="D254" s="18" t="s">
        <v>171</v>
      </c>
      <c r="E254" s="20" t="s">
        <v>394</v>
      </c>
      <c r="F254" s="20" t="s">
        <v>11</v>
      </c>
      <c r="G254" s="9" t="s">
        <v>11</v>
      </c>
      <c r="H254" s="9"/>
      <c r="I254" s="9"/>
      <c r="J254" s="9" t="s">
        <v>235</v>
      </c>
      <c r="K254" s="10">
        <v>4.9426030999999995</v>
      </c>
      <c r="L254" s="10">
        <v>0</v>
      </c>
      <c r="M254" s="10">
        <v>1.259406</v>
      </c>
      <c r="N254" s="10">
        <v>2.2057680999999999E-3</v>
      </c>
      <c r="O254" s="10">
        <v>0.12333090000000001</v>
      </c>
      <c r="P254" s="10">
        <v>0</v>
      </c>
      <c r="Q254" s="10">
        <v>1.0120688</v>
      </c>
      <c r="R254" s="11">
        <v>7.3396145680999991</v>
      </c>
      <c r="S254" s="12" t="s">
        <v>45</v>
      </c>
      <c r="T254" s="16"/>
      <c r="U254" s="16" t="s">
        <v>21</v>
      </c>
    </row>
    <row r="255" spans="1:21" s="2" customFormat="1" ht="15.75">
      <c r="A255" s="6" t="s">
        <v>231</v>
      </c>
      <c r="B255" s="5" t="s">
        <v>337</v>
      </c>
      <c r="C255" s="6" t="s">
        <v>395</v>
      </c>
      <c r="D255" s="18" t="s">
        <v>171</v>
      </c>
      <c r="E255" s="20" t="s">
        <v>396</v>
      </c>
      <c r="F255" s="20" t="s">
        <v>11</v>
      </c>
      <c r="G255" s="9" t="s">
        <v>11</v>
      </c>
      <c r="H255" s="9"/>
      <c r="I255" s="9"/>
      <c r="J255" s="9" t="s">
        <v>235</v>
      </c>
      <c r="K255" s="10">
        <v>4.5643354999999994</v>
      </c>
      <c r="L255" s="10">
        <v>0</v>
      </c>
      <c r="M255" s="10">
        <v>1.163025</v>
      </c>
      <c r="N255" s="10">
        <v>4.0096731000000002E-4</v>
      </c>
      <c r="O255" s="10">
        <v>6.761376899999999E-2</v>
      </c>
      <c r="P255" s="10">
        <v>0</v>
      </c>
      <c r="Q255" s="10">
        <v>0.57503451000000005</v>
      </c>
      <c r="R255" s="11">
        <v>6.37040974631</v>
      </c>
      <c r="S255" s="12" t="s">
        <v>45</v>
      </c>
      <c r="T255" s="16"/>
      <c r="U255" s="16" t="s">
        <v>21</v>
      </c>
    </row>
    <row r="256" spans="1:21" s="2" customFormat="1" ht="15.75">
      <c r="A256" s="6" t="s">
        <v>231</v>
      </c>
      <c r="B256" s="5" t="s">
        <v>337</v>
      </c>
      <c r="C256" s="6" t="s">
        <v>397</v>
      </c>
      <c r="D256" s="18" t="s">
        <v>171</v>
      </c>
      <c r="E256" s="20" t="s">
        <v>398</v>
      </c>
      <c r="F256" s="20" t="s">
        <v>11</v>
      </c>
      <c r="G256" s="9" t="s">
        <v>11</v>
      </c>
      <c r="H256" s="9"/>
      <c r="I256" s="9"/>
      <c r="J256" s="9" t="s">
        <v>235</v>
      </c>
      <c r="K256" s="10">
        <v>12.247773</v>
      </c>
      <c r="L256" s="10">
        <v>0</v>
      </c>
      <c r="M256" s="10">
        <v>3.1209483999999996</v>
      </c>
      <c r="N256" s="10">
        <v>1.4551148E-3</v>
      </c>
      <c r="O256" s="10">
        <v>8.1420095999999997E-2</v>
      </c>
      <c r="P256" s="10">
        <v>0</v>
      </c>
      <c r="Q256" s="10">
        <v>1.0120688</v>
      </c>
      <c r="R256" s="11">
        <v>16.463665410800001</v>
      </c>
      <c r="S256" s="12" t="s">
        <v>45</v>
      </c>
      <c r="T256" s="16"/>
      <c r="U256" s="16" t="s">
        <v>21</v>
      </c>
    </row>
    <row r="257" spans="1:21" s="2" customFormat="1" ht="15.75">
      <c r="A257" s="6" t="s">
        <v>231</v>
      </c>
      <c r="B257" s="5" t="s">
        <v>337</v>
      </c>
      <c r="C257" s="6" t="s">
        <v>399</v>
      </c>
      <c r="D257" s="18" t="s">
        <v>174</v>
      </c>
      <c r="E257" s="18" t="s">
        <v>214</v>
      </c>
      <c r="F257" s="20" t="s">
        <v>215</v>
      </c>
      <c r="G257" s="9" t="s">
        <v>216</v>
      </c>
      <c r="H257" s="9"/>
      <c r="I257" s="9"/>
      <c r="J257" s="9" t="s">
        <v>235</v>
      </c>
      <c r="K257" s="10">
        <v>1303.3578</v>
      </c>
      <c r="L257" s="10">
        <v>0</v>
      </c>
      <c r="M257" s="10">
        <v>179.38490000000002</v>
      </c>
      <c r="N257" s="10">
        <v>4.1527001000000001E-2</v>
      </c>
      <c r="O257" s="10">
        <v>0.83054001</v>
      </c>
      <c r="P257" s="10">
        <v>0</v>
      </c>
      <c r="Q257" s="10">
        <v>13.944695999999999</v>
      </c>
      <c r="R257" s="11">
        <v>1497.5594630110002</v>
      </c>
      <c r="S257" s="12" t="s">
        <v>45</v>
      </c>
      <c r="T257" s="16"/>
      <c r="U257" s="16" t="s">
        <v>21</v>
      </c>
    </row>
    <row r="258" spans="1:21" s="2" customFormat="1" ht="15.75">
      <c r="A258" s="6" t="s">
        <v>231</v>
      </c>
      <c r="B258" s="5" t="s">
        <v>337</v>
      </c>
      <c r="C258" s="6" t="s">
        <v>400</v>
      </c>
      <c r="D258" s="18" t="s">
        <v>174</v>
      </c>
      <c r="E258" s="18" t="s">
        <v>214</v>
      </c>
      <c r="F258" s="20"/>
      <c r="G258" s="9" t="s">
        <v>218</v>
      </c>
      <c r="H258" s="9"/>
      <c r="I258" s="9"/>
      <c r="J258" s="9" t="s">
        <v>235</v>
      </c>
      <c r="K258" s="10">
        <v>1557.8381999999999</v>
      </c>
      <c r="L258" s="10">
        <v>0</v>
      </c>
      <c r="M258" s="10">
        <v>271.56288000000001</v>
      </c>
      <c r="N258" s="10">
        <v>0.12617615999999998</v>
      </c>
      <c r="O258" s="10">
        <v>2.5235211999999998</v>
      </c>
      <c r="P258" s="10">
        <v>0</v>
      </c>
      <c r="Q258" s="10">
        <v>87.769000000000005</v>
      </c>
      <c r="R258" s="11">
        <v>1919.81977736</v>
      </c>
      <c r="S258" s="12" t="s">
        <v>45</v>
      </c>
      <c r="T258" s="16"/>
      <c r="U258" s="16" t="s">
        <v>21</v>
      </c>
    </row>
    <row r="259" spans="1:21" s="2" customFormat="1" ht="15.75">
      <c r="A259" s="6" t="s">
        <v>231</v>
      </c>
      <c r="B259" s="5" t="s">
        <v>337</v>
      </c>
      <c r="C259" s="6" t="s">
        <v>401</v>
      </c>
      <c r="D259" s="18" t="s">
        <v>174</v>
      </c>
      <c r="E259" s="18" t="s">
        <v>214</v>
      </c>
      <c r="F259" s="20"/>
      <c r="G259" s="9" t="s">
        <v>224</v>
      </c>
      <c r="H259" s="9"/>
      <c r="I259" s="9"/>
      <c r="J259" s="9" t="s">
        <v>235</v>
      </c>
      <c r="K259" s="10">
        <v>1292.2689</v>
      </c>
      <c r="L259" s="10">
        <v>0</v>
      </c>
      <c r="M259" s="10">
        <v>175.37253000000001</v>
      </c>
      <c r="N259" s="10">
        <v>3.1035869000000001E-2</v>
      </c>
      <c r="O259" s="10">
        <v>0.62071737000000005</v>
      </c>
      <c r="P259" s="10">
        <v>0</v>
      </c>
      <c r="Q259" s="10">
        <v>10.726400999999999</v>
      </c>
      <c r="R259" s="11">
        <v>1479.0195842390001</v>
      </c>
      <c r="S259" s="12" t="s">
        <v>45</v>
      </c>
      <c r="T259" s="16"/>
      <c r="U259" s="16" t="s">
        <v>21</v>
      </c>
    </row>
    <row r="260" spans="1:21" s="2" customFormat="1" ht="16.5" thickBot="1">
      <c r="A260" s="27" t="s">
        <v>231</v>
      </c>
      <c r="B260" s="28" t="s">
        <v>337</v>
      </c>
      <c r="C260" s="27" t="s">
        <v>402</v>
      </c>
      <c r="D260" s="29" t="s">
        <v>174</v>
      </c>
      <c r="E260" s="30" t="s">
        <v>178</v>
      </c>
      <c r="F260" s="30" t="s">
        <v>215</v>
      </c>
      <c r="G260" s="31" t="s">
        <v>179</v>
      </c>
      <c r="H260" s="31"/>
      <c r="I260" s="31"/>
      <c r="J260" s="31" t="s">
        <v>180</v>
      </c>
      <c r="K260" s="32">
        <v>590897.6</v>
      </c>
      <c r="L260" s="32">
        <v>0</v>
      </c>
      <c r="M260" s="32">
        <v>162092.65</v>
      </c>
      <c r="N260" s="32">
        <v>209.0412</v>
      </c>
      <c r="O260" s="32">
        <v>4180.8240999999998</v>
      </c>
      <c r="P260" s="32">
        <v>0</v>
      </c>
      <c r="Q260" s="32">
        <v>0</v>
      </c>
      <c r="R260" s="33">
        <v>757380.11529999995</v>
      </c>
      <c r="S260" s="34" t="s">
        <v>45</v>
      </c>
      <c r="T260" s="35"/>
      <c r="U260" s="35" t="s">
        <v>21</v>
      </c>
    </row>
  </sheetData>
  <mergeCells count="62">
    <mergeCell ref="F249:F250"/>
    <mergeCell ref="F251:F252"/>
    <mergeCell ref="F221:F224"/>
    <mergeCell ref="F225:F226"/>
    <mergeCell ref="F227:F228"/>
    <mergeCell ref="F229:F230"/>
    <mergeCell ref="F231:F232"/>
    <mergeCell ref="F237:F238"/>
    <mergeCell ref="F197:F198"/>
    <mergeCell ref="F201:F202"/>
    <mergeCell ref="F203:F208"/>
    <mergeCell ref="F209:F212"/>
    <mergeCell ref="F213:F216"/>
    <mergeCell ref="F217:F220"/>
    <mergeCell ref="F182:F184"/>
    <mergeCell ref="F185:F188"/>
    <mergeCell ref="F189:F190"/>
    <mergeCell ref="F191:F192"/>
    <mergeCell ref="F193:F194"/>
    <mergeCell ref="F195:F196"/>
    <mergeCell ref="F159:F160"/>
    <mergeCell ref="F161:F162"/>
    <mergeCell ref="F164:F169"/>
    <mergeCell ref="F170:F173"/>
    <mergeCell ref="F174:F177"/>
    <mergeCell ref="F178:F181"/>
    <mergeCell ref="F143:F146"/>
    <mergeCell ref="F147:F150"/>
    <mergeCell ref="F151:F152"/>
    <mergeCell ref="F153:F154"/>
    <mergeCell ref="F155:F156"/>
    <mergeCell ref="F157:F158"/>
    <mergeCell ref="F113:F120"/>
    <mergeCell ref="F121:F126"/>
    <mergeCell ref="F127:F130"/>
    <mergeCell ref="F131:F134"/>
    <mergeCell ref="F135:F138"/>
    <mergeCell ref="F139:F142"/>
    <mergeCell ref="F69:F72"/>
    <mergeCell ref="F73:F76"/>
    <mergeCell ref="F77:F80"/>
    <mergeCell ref="F81:F84"/>
    <mergeCell ref="F85:F90"/>
    <mergeCell ref="F91:F94"/>
    <mergeCell ref="F48:F49"/>
    <mergeCell ref="F50:F51"/>
    <mergeCell ref="F52:F53"/>
    <mergeCell ref="F55:F59"/>
    <mergeCell ref="F60:F64"/>
    <mergeCell ref="F65:F68"/>
    <mergeCell ref="F26:F29"/>
    <mergeCell ref="F30:F33"/>
    <mergeCell ref="F34:F37"/>
    <mergeCell ref="F39:F42"/>
    <mergeCell ref="F43:F45"/>
    <mergeCell ref="F46:F47"/>
    <mergeCell ref="F5:F7"/>
    <mergeCell ref="F8:F9"/>
    <mergeCell ref="F10:F11"/>
    <mergeCell ref="F14:F17"/>
    <mergeCell ref="F18:F21"/>
    <mergeCell ref="F22:F25"/>
  </mergeCells>
  <conditionalFormatting sqref="J199:R202 G2:R198 J233:R260">
    <cfRule type="expression" dxfId="19" priority="57">
      <formula>MOD(ROW(),2)=0</formula>
    </cfRule>
  </conditionalFormatting>
  <conditionalFormatting sqref="G106:G112">
    <cfRule type="expression" dxfId="18" priority="55">
      <formula>MOD(ROW(),2)=0</formula>
    </cfRule>
  </conditionalFormatting>
  <conditionalFormatting sqref="G14:H38">
    <cfRule type="expression" dxfId="17" priority="54">
      <formula>MOD(ROW(),2)=0</formula>
    </cfRule>
  </conditionalFormatting>
  <conditionalFormatting sqref="G55:H55">
    <cfRule type="expression" dxfId="16" priority="26">
      <formula>MOD(ROW(),2)=0</formula>
    </cfRule>
  </conditionalFormatting>
  <conditionalFormatting sqref="G233:H248">
    <cfRule type="expression" dxfId="15" priority="56">
      <formula>MOD(ROW(),2)=0</formula>
    </cfRule>
  </conditionalFormatting>
  <conditionalFormatting sqref="G85:I94">
    <cfRule type="expression" dxfId="14" priority="25">
      <formula>MOD(ROW(),2)=0</formula>
    </cfRule>
  </conditionalFormatting>
  <conditionalFormatting sqref="H22:H25">
    <cfRule type="expression" dxfId="13" priority="53">
      <formula>MOD(ROW(),2)=0</formula>
    </cfRule>
  </conditionalFormatting>
  <conditionalFormatting sqref="H46:H51">
    <cfRule type="expression" dxfId="12" priority="50">
      <formula>MOD(ROW(),2)=0</formula>
    </cfRule>
  </conditionalFormatting>
  <conditionalFormatting sqref="H56:H59">
    <cfRule type="expression" dxfId="11" priority="52">
      <formula>MOD(ROW(),2)=0</formula>
    </cfRule>
  </conditionalFormatting>
  <conditionalFormatting sqref="H61:H84">
    <cfRule type="expression" dxfId="10" priority="51">
      <formula>MOD(ROW(),2)=0</formula>
    </cfRule>
  </conditionalFormatting>
  <conditionalFormatting sqref="I3:I7">
    <cfRule type="expression" dxfId="9" priority="48">
      <formula>MOD(ROW(),2)=0</formula>
    </cfRule>
  </conditionalFormatting>
  <conditionalFormatting sqref="I10:I12">
    <cfRule type="expression" dxfId="8" priority="47">
      <formula>MOD(ROW(),2)=0</formula>
    </cfRule>
  </conditionalFormatting>
  <conditionalFormatting sqref="I18:I21">
    <cfRule type="expression" dxfId="7" priority="46">
      <formula>MOD(ROW(),2)=0</formula>
    </cfRule>
  </conditionalFormatting>
  <conditionalFormatting sqref="I26:I38">
    <cfRule type="expression" dxfId="6" priority="45">
      <formula>MOD(ROW(),2)=0</formula>
    </cfRule>
  </conditionalFormatting>
  <conditionalFormatting sqref="I52:I55">
    <cfRule type="expression" dxfId="5" priority="31">
      <formula>MOD(ROW(),2)=0</formula>
    </cfRule>
  </conditionalFormatting>
  <conditionalFormatting sqref="I121:I126">
    <cfRule type="expression" dxfId="4" priority="20">
      <formula>MOD(ROW(),2)=0</formula>
    </cfRule>
  </conditionalFormatting>
  <conditionalFormatting sqref="I131:I150 I153:I169 I174:I188 I213:I224 I227:I260">
    <cfRule type="expression" dxfId="3" priority="18">
      <formula>MOD(ROW(),2)=0</formula>
    </cfRule>
  </conditionalFormatting>
  <conditionalFormatting sqref="I191:I208 G199:H202">
    <cfRule type="expression" dxfId="2" priority="2">
      <formula>MOD(ROW(),2)=0</formula>
    </cfRule>
  </conditionalFormatting>
  <conditionalFormatting sqref="S2:U260 K203:R232 G203:J260">
    <cfRule type="expression" dxfId="1" priority="58">
      <formula>MOD(ROW(),2)=0</formula>
    </cfRule>
  </conditionalFormatting>
  <conditionalFormatting sqref="I42:I45 I48:I49">
    <cfRule type="expression" dxfId="0" priority="32">
      <formula>MOD(ROW(),2)=0</formula>
    </cfRule>
  </conditionalFormatting>
  <dataValidations count="5">
    <dataValidation type="list" allowBlank="1" showInputMessage="1" showErrorMessage="1" sqref="I69:I84" xr:uid="{6F710C86-C056-4EAE-8116-0A2CEDAE6E5F}">
      <formula1>"2013,2016,2018,2021"</formula1>
    </dataValidation>
    <dataValidation type="list" allowBlank="1" showInputMessage="1" showErrorMessage="1" sqref="I61:I68 I56:I59" xr:uid="{0475BF11-FEC5-4543-ADBD-B2AD34C240DA}">
      <formula1>"2003,2008,2013,2016,2018,2021"</formula1>
    </dataValidation>
    <dataValidation type="list" allowBlank="1" showInputMessage="1" showErrorMessage="1" sqref="I189:I190 I127:I130 I14:I15 I170:I173 I225:I226 I209:I212 I46:I49 I151:I152" xr:uid="{D9143D07-0C05-4016-97EF-A29748CFB4CB}">
      <formula1>"2002,2006,2010,2020"</formula1>
    </dataValidation>
    <dataValidation type="list" allowBlank="1" showInputMessage="1" showErrorMessage="1" sqref="I16:I17 I50:I51 I22:I25" xr:uid="{1CEECE39-20B2-40C3-8352-038204D8030C}">
      <formula1>"2010,2020"</formula1>
    </dataValidation>
    <dataValidation type="list" allowBlank="1" showInputMessage="1" showErrorMessage="1" sqref="I39:I41 I8:I9" xr:uid="{A5773827-9902-41CC-8115-5D4BB25A1236}">
      <formula1>"2006,2016,2020"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EPFL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Cruz</dc:creator>
  <cp:lastModifiedBy>Hugo Cruz</cp:lastModifiedBy>
  <dcterms:created xsi:type="dcterms:W3CDTF">2024-02-13T14:11:55Z</dcterms:created>
  <dcterms:modified xsi:type="dcterms:W3CDTF">2024-02-13T14:16:50Z</dcterms:modified>
</cp:coreProperties>
</file>