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AC83F92A-D667-4CE7-B9FF-E5DAE94E2F64}" xr6:coauthVersionLast="47" xr6:coauthVersionMax="47" xr10:uidLastSave="{00000000-0000-0000-0000-000000000000}"/>
  <bookViews>
    <workbookView xWindow="-120" yWindow="-120" windowWidth="20730" windowHeight="11160" xr2:uid="{F0549E4B-CB1D-4904-B9BB-13A06550F348}"/>
  </bookViews>
  <sheets>
    <sheet name="Planilha1" sheetId="1" r:id="rId1"/>
    <sheet name="Ca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14" i="1"/>
  <c r="J19" i="1"/>
  <c r="J20" i="1" s="1"/>
  <c r="D14" i="1"/>
  <c r="E9" i="1"/>
  <c r="E10" i="1" s="1"/>
  <c r="K20" i="1"/>
  <c r="C20" i="1"/>
  <c r="E20" i="1"/>
  <c r="F20" i="1"/>
  <c r="G20" i="1"/>
  <c r="H20" i="1"/>
  <c r="I20" i="1"/>
  <c r="H8" i="1"/>
  <c r="C8" i="1"/>
  <c r="I25" i="1"/>
  <c r="B9" i="1"/>
  <c r="B10" i="1" s="1"/>
  <c r="E14" i="1"/>
  <c r="E24" i="1" s="1"/>
  <c r="N3" i="1"/>
  <c r="K14" i="1"/>
  <c r="G15" i="1"/>
  <c r="G25" i="1" s="1"/>
  <c r="G33" i="1" s="1"/>
  <c r="G16" i="1"/>
  <c r="G26" i="1" s="1"/>
  <c r="G34" i="1" s="1"/>
  <c r="G17" i="1"/>
  <c r="G27" i="1" s="1"/>
  <c r="G35" i="1" s="1"/>
  <c r="G18" i="1"/>
  <c r="G28" i="1" s="1"/>
  <c r="G36" i="1" s="1"/>
  <c r="H15" i="1"/>
  <c r="H25" i="1" s="1"/>
  <c r="H33" i="1" s="1"/>
  <c r="H16" i="1"/>
  <c r="H26" i="1" s="1"/>
  <c r="H34" i="1" s="1"/>
  <c r="H17" i="1"/>
  <c r="H27" i="1" s="1"/>
  <c r="H35" i="1" s="1"/>
  <c r="H18" i="1"/>
  <c r="H28" i="1" s="1"/>
  <c r="H36" i="1" s="1"/>
  <c r="I15" i="1"/>
  <c r="I16" i="1"/>
  <c r="I26" i="1" s="1"/>
  <c r="I34" i="1" s="1"/>
  <c r="I17" i="1"/>
  <c r="I27" i="1" s="1"/>
  <c r="I35" i="1" s="1"/>
  <c r="I18" i="1"/>
  <c r="I28" i="1" s="1"/>
  <c r="I36" i="1" s="1"/>
  <c r="J15" i="1"/>
  <c r="J25" i="1" s="1"/>
  <c r="J33" i="1" s="1"/>
  <c r="J16" i="1"/>
  <c r="J26" i="1" s="1"/>
  <c r="J34" i="1" s="1"/>
  <c r="J17" i="1"/>
  <c r="J27" i="1" s="1"/>
  <c r="J35" i="1" s="1"/>
  <c r="J18" i="1"/>
  <c r="J28" i="1" s="1"/>
  <c r="J36" i="1" s="1"/>
  <c r="K15" i="1"/>
  <c r="K25" i="1" s="1"/>
  <c r="K33" i="1" s="1"/>
  <c r="K16" i="1"/>
  <c r="K26" i="1" s="1"/>
  <c r="K34" i="1" s="1"/>
  <c r="K17" i="1"/>
  <c r="K27" i="1" s="1"/>
  <c r="K35" i="1" s="1"/>
  <c r="K18" i="1"/>
  <c r="K28" i="1" s="1"/>
  <c r="K36" i="1" s="1"/>
  <c r="G14" i="1"/>
  <c r="G24" i="1" s="1"/>
  <c r="G32" i="1" s="1"/>
  <c r="H14" i="1"/>
  <c r="H24" i="1" s="1"/>
  <c r="H32" i="1" s="1"/>
  <c r="I14" i="1"/>
  <c r="I24" i="1" s="1"/>
  <c r="I32" i="1" s="1"/>
  <c r="J14" i="1"/>
  <c r="J24" i="1" s="1"/>
  <c r="J32" i="1" s="1"/>
  <c r="E15" i="1"/>
  <c r="E25" i="1" s="1"/>
  <c r="E33" i="1" s="1"/>
  <c r="F15" i="1"/>
  <c r="F25" i="1" s="1"/>
  <c r="F33" i="1" s="1"/>
  <c r="E16" i="1"/>
  <c r="E26" i="1" s="1"/>
  <c r="E34" i="1" s="1"/>
  <c r="F16" i="1"/>
  <c r="F26" i="1" s="1"/>
  <c r="F34" i="1" s="1"/>
  <c r="E17" i="1"/>
  <c r="E27" i="1" s="1"/>
  <c r="E35" i="1" s="1"/>
  <c r="F17" i="1"/>
  <c r="F27" i="1" s="1"/>
  <c r="F35" i="1" s="1"/>
  <c r="E18" i="1"/>
  <c r="E28" i="1" s="1"/>
  <c r="E36" i="1" s="1"/>
  <c r="F18" i="1"/>
  <c r="F28" i="1" s="1"/>
  <c r="F36" i="1" s="1"/>
  <c r="F14" i="1"/>
  <c r="F24" i="1" s="1"/>
  <c r="F32" i="1" s="1"/>
  <c r="D15" i="1"/>
  <c r="D25" i="1" s="1"/>
  <c r="D33" i="1" s="1"/>
  <c r="D16" i="1"/>
  <c r="D26" i="1" s="1"/>
  <c r="D34" i="1" s="1"/>
  <c r="D17" i="1"/>
  <c r="D27" i="1" s="1"/>
  <c r="D35" i="1" s="1"/>
  <c r="D18" i="1"/>
  <c r="D28" i="1" s="1"/>
  <c r="D36" i="1" s="1"/>
  <c r="D24" i="1"/>
  <c r="D32" i="1" s="1"/>
  <c r="C15" i="1"/>
  <c r="C25" i="1" s="1"/>
  <c r="C33" i="1" s="1"/>
  <c r="C16" i="1"/>
  <c r="C26" i="1" s="1"/>
  <c r="C34" i="1" s="1"/>
  <c r="C17" i="1"/>
  <c r="C27" i="1" s="1"/>
  <c r="C35" i="1" s="1"/>
  <c r="C18" i="1"/>
  <c r="C28" i="1" s="1"/>
  <c r="C36" i="1" s="1"/>
  <c r="C14" i="1"/>
  <c r="C24" i="1" s="1"/>
  <c r="C32" i="1" s="1"/>
  <c r="B18" i="1"/>
  <c r="B28" i="1" s="1"/>
  <c r="B36" i="1" s="1"/>
  <c r="B17" i="1"/>
  <c r="B27" i="1" s="1"/>
  <c r="B35" i="1" s="1"/>
  <c r="B16" i="1"/>
  <c r="B26" i="1" s="1"/>
  <c r="B34" i="1" s="1"/>
  <c r="B15" i="1"/>
  <c r="B25" i="1" s="1"/>
  <c r="B33" i="1" s="1"/>
  <c r="C9" i="1"/>
  <c r="C10" i="1" s="1"/>
  <c r="D9" i="1"/>
  <c r="D10" i="1" s="1"/>
  <c r="F9" i="1"/>
  <c r="F10" i="1" s="1"/>
  <c r="G9" i="1"/>
  <c r="G10" i="1" s="1"/>
  <c r="H9" i="1"/>
  <c r="H10" i="1" s="1"/>
  <c r="I9" i="1"/>
  <c r="I10" i="1" s="1"/>
  <c r="J9" i="1"/>
  <c r="J10" i="1" s="1"/>
  <c r="K9" i="1"/>
  <c r="K10" i="1" s="1"/>
  <c r="D8" i="1"/>
  <c r="E8" i="1"/>
  <c r="F8" i="1"/>
  <c r="G8" i="1"/>
  <c r="I8" i="1"/>
  <c r="J8" i="1"/>
  <c r="K8" i="1"/>
  <c r="B8" i="1"/>
  <c r="M8" i="1" s="1"/>
  <c r="E32" i="1" l="1"/>
  <c r="E29" i="1"/>
  <c r="D29" i="1"/>
  <c r="H29" i="1"/>
  <c r="J29" i="1"/>
  <c r="D19" i="1"/>
  <c r="D20" i="1" s="1"/>
  <c r="E19" i="1"/>
  <c r="M9" i="1"/>
  <c r="G29" i="1"/>
  <c r="I19" i="1"/>
  <c r="B24" i="1"/>
  <c r="C29" i="1"/>
  <c r="F29" i="1"/>
  <c r="I29" i="1"/>
  <c r="I33" i="1"/>
  <c r="K19" i="1"/>
  <c r="K24" i="1"/>
  <c r="F19" i="1"/>
  <c r="H19" i="1"/>
  <c r="G19" i="1"/>
  <c r="M19" i="1" s="1"/>
  <c r="C19" i="1"/>
  <c r="N13" i="1" l="1"/>
  <c r="K32" i="1"/>
  <c r="K29" i="1"/>
  <c r="B32" i="1"/>
  <c r="B29" i="1"/>
  <c r="M29" i="1" s="1"/>
</calcChain>
</file>

<file path=xl/sharedStrings.xml><?xml version="1.0" encoding="utf-8"?>
<sst xmlns="http://schemas.openxmlformats.org/spreadsheetml/2006/main" count="58" uniqueCount="27">
  <si>
    <t>30(cm)</t>
  </si>
  <si>
    <t>40(cm)</t>
  </si>
  <si>
    <t>50(cm)</t>
  </si>
  <si>
    <t>60(cm)</t>
  </si>
  <si>
    <t>70(cm)</t>
  </si>
  <si>
    <t>80(cm)</t>
  </si>
  <si>
    <t>90(cm)</t>
  </si>
  <si>
    <t>100(cm)</t>
  </si>
  <si>
    <t>110(cm)</t>
  </si>
  <si>
    <t>120(cm)</t>
  </si>
  <si>
    <t>Tempo(s)</t>
  </si>
  <si>
    <t>Desvio padrão</t>
  </si>
  <si>
    <t>Erro da média</t>
  </si>
  <si>
    <t>h(m)</t>
  </si>
  <si>
    <t>d(m)</t>
  </si>
  <si>
    <t>Gravidade(m/s^2)</t>
  </si>
  <si>
    <t>L(m)</t>
  </si>
  <si>
    <t>Sen teta</t>
  </si>
  <si>
    <t>Tempo Médio</t>
  </si>
  <si>
    <t>Velocidade final(m/s) Para cada descolocamento</t>
  </si>
  <si>
    <t>Aceleração Média</t>
  </si>
  <si>
    <t>Aceleração(m/s²)</t>
  </si>
  <si>
    <t>V média total</t>
  </si>
  <si>
    <t>A médio</t>
  </si>
  <si>
    <t>Deslocamentos</t>
  </si>
  <si>
    <t xml:space="preserve">Velocidade Média(m/s) </t>
  </si>
  <si>
    <t>V²(m²/s²)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</si>
</sst>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5" fontId="1" fillId="4" borderId="16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209551</xdr:colOff>
      <xdr:row>11</xdr:row>
      <xdr:rowOff>47626</xdr:rowOff>
    </xdr:from>
    <xdr:to>
      <xdr:col>12</xdr:col>
      <xdr:colOff>342901</xdr:colOff>
      <xdr:row>12</xdr:row>
      <xdr:rowOff>147411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19CFC5-2064-4F56-A47C-CA4707D6F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2181226"/>
          <a:ext cx="742950" cy="2998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F222-3848-41A0-8DE4-0CF7769A2C7F}">
  <dimension ref="A1:P36"/>
  <sheetViews>
    <sheetView tabSelected="1" workbookViewId="0">
      <selection activeCell="P11" sqref="P11:P16"/>
    </sheetView>
  </sheetViews>
  <sheetFormatPr defaultRowHeight="15" x14ac:dyDescent="0.25"/>
  <cols>
    <col min="1" max="1" width="22.85546875" bestFit="1" customWidth="1"/>
    <col min="2" max="2" width="13.7109375" bestFit="1" customWidth="1"/>
    <col min="3" max="11" width="12" bestFit="1" customWidth="1"/>
    <col min="13" max="13" width="12" bestFit="1" customWidth="1"/>
    <col min="14" max="14" width="12.85546875" bestFit="1" customWidth="1"/>
  </cols>
  <sheetData>
    <row r="1" spans="1:16" ht="15.75" thickBot="1" x14ac:dyDescent="0.3">
      <c r="B1" s="75" t="s">
        <v>10</v>
      </c>
      <c r="C1" s="75"/>
      <c r="D1" s="75"/>
      <c r="E1" s="75"/>
      <c r="F1" s="75"/>
      <c r="G1" s="75"/>
      <c r="H1" s="75"/>
      <c r="I1" s="75"/>
      <c r="J1" s="75"/>
      <c r="K1" s="75"/>
    </row>
    <row r="2" spans="1:16" ht="15.75" thickBot="1" x14ac:dyDescent="0.3">
      <c r="A2" s="64" t="s">
        <v>24</v>
      </c>
      <c r="B2" s="48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  <c r="I2" s="49" t="s">
        <v>7</v>
      </c>
      <c r="J2" s="49" t="s">
        <v>8</v>
      </c>
      <c r="K2" s="50" t="s">
        <v>9</v>
      </c>
      <c r="M2" s="21" t="s">
        <v>16</v>
      </c>
      <c r="N2" s="22">
        <v>9.7000000000000003E-2</v>
      </c>
    </row>
    <row r="3" spans="1:16" x14ac:dyDescent="0.25">
      <c r="A3" s="63">
        <v>1</v>
      </c>
      <c r="B3" s="51">
        <v>0.2492</v>
      </c>
      <c r="C3" s="52">
        <v>0.2165</v>
      </c>
      <c r="D3" s="31">
        <v>0.193</v>
      </c>
      <c r="E3" s="52">
        <v>0.17580000000000001</v>
      </c>
      <c r="F3" s="31">
        <v>0.16309999999999999</v>
      </c>
      <c r="G3" s="52">
        <v>0.15329999999999999</v>
      </c>
      <c r="H3" s="31">
        <v>0.1444</v>
      </c>
      <c r="I3" s="52">
        <v>0.1363</v>
      </c>
      <c r="J3" s="53">
        <v>0.1308</v>
      </c>
      <c r="K3" s="54">
        <v>0.12509999999999999</v>
      </c>
      <c r="M3" s="22" t="s">
        <v>17</v>
      </c>
      <c r="N3" s="22">
        <f>N4/N5</f>
        <v>2.5499999999999998E-2</v>
      </c>
    </row>
    <row r="4" spans="1:16" x14ac:dyDescent="0.25">
      <c r="A4" s="27">
        <v>2</v>
      </c>
      <c r="B4" s="55">
        <v>0.2487</v>
      </c>
      <c r="C4" s="26">
        <v>0.2175</v>
      </c>
      <c r="D4" s="56">
        <v>0.19320000000000001</v>
      </c>
      <c r="E4" s="26">
        <v>0.17519999999999999</v>
      </c>
      <c r="F4" s="56">
        <v>0.16239999999999999</v>
      </c>
      <c r="G4" s="26">
        <v>0.153</v>
      </c>
      <c r="H4" s="56">
        <v>0.14430000000000001</v>
      </c>
      <c r="I4" s="26">
        <v>0.1363</v>
      </c>
      <c r="J4" s="57">
        <v>0.13070000000000001</v>
      </c>
      <c r="K4" s="58">
        <v>0.12570000000000001</v>
      </c>
      <c r="M4" s="22" t="s">
        <v>13</v>
      </c>
      <c r="N4" s="22">
        <v>2.5499999999999998E-2</v>
      </c>
    </row>
    <row r="5" spans="1:16" x14ac:dyDescent="0.25">
      <c r="A5" s="27">
        <v>3</v>
      </c>
      <c r="B5" s="55">
        <v>0.24879999999999999</v>
      </c>
      <c r="C5" s="26">
        <v>0.21640000000000001</v>
      </c>
      <c r="D5" s="56">
        <v>0.1933</v>
      </c>
      <c r="E5" s="26">
        <v>0.17519999999999999</v>
      </c>
      <c r="F5" s="56">
        <v>0.16350000000000001</v>
      </c>
      <c r="G5" s="26">
        <v>0.15290000000000001</v>
      </c>
      <c r="H5" s="56">
        <v>0.14399999999999999</v>
      </c>
      <c r="I5" s="26">
        <v>0.13619999999999999</v>
      </c>
      <c r="J5" s="57">
        <v>0.13009999999999999</v>
      </c>
      <c r="K5" s="58">
        <v>0.1258</v>
      </c>
      <c r="M5" s="22" t="s">
        <v>14</v>
      </c>
      <c r="N5" s="22">
        <v>1</v>
      </c>
    </row>
    <row r="6" spans="1:16" x14ac:dyDescent="0.25">
      <c r="A6" s="27">
        <v>4</v>
      </c>
      <c r="B6" s="55">
        <v>0.24879999999999999</v>
      </c>
      <c r="C6" s="26">
        <v>0.21629999999999999</v>
      </c>
      <c r="D6" s="56">
        <v>0.19339999999999999</v>
      </c>
      <c r="E6" s="26">
        <v>0.1754</v>
      </c>
      <c r="F6" s="56">
        <v>0.16259999999999999</v>
      </c>
      <c r="G6" s="26">
        <v>0.15290000000000001</v>
      </c>
      <c r="H6" s="56">
        <v>0.14380000000000001</v>
      </c>
      <c r="I6" s="26">
        <v>0.13600000000000001</v>
      </c>
      <c r="J6" s="57">
        <v>0.1305</v>
      </c>
      <c r="K6" s="58">
        <v>0.12559999999999999</v>
      </c>
    </row>
    <row r="7" spans="1:16" ht="15.75" thickBot="1" x14ac:dyDescent="0.3">
      <c r="A7" s="27">
        <v>5</v>
      </c>
      <c r="B7" s="59">
        <v>0.24890000000000001</v>
      </c>
      <c r="C7" s="28">
        <v>0.2162</v>
      </c>
      <c r="D7" s="60">
        <v>0.19309999999999999</v>
      </c>
      <c r="E7" s="28">
        <v>0.1757</v>
      </c>
      <c r="F7" s="60">
        <v>0.1628</v>
      </c>
      <c r="G7" s="28">
        <v>0.1532</v>
      </c>
      <c r="H7" s="60">
        <v>0.14380000000000001</v>
      </c>
      <c r="I7" s="28">
        <v>0.13619999999999999</v>
      </c>
      <c r="J7" s="61">
        <v>0.13070000000000001</v>
      </c>
      <c r="K7" s="62">
        <v>0.12540000000000001</v>
      </c>
    </row>
    <row r="8" spans="1:16" x14ac:dyDescent="0.25">
      <c r="A8" s="27" t="s">
        <v>18</v>
      </c>
      <c r="B8" s="39">
        <f>AVERAGE(B3:B7)</f>
        <v>0.24888000000000005</v>
      </c>
      <c r="C8" s="40">
        <f>AVERAGE(C3:C7)</f>
        <v>0.21657999999999999</v>
      </c>
      <c r="D8" s="40">
        <f t="shared" ref="D8:K8" si="0">AVERAGE(D3:D7)</f>
        <v>0.19319999999999998</v>
      </c>
      <c r="E8" s="40">
        <f t="shared" si="0"/>
        <v>0.17546</v>
      </c>
      <c r="F8" s="40">
        <f t="shared" si="0"/>
        <v>0.16288</v>
      </c>
      <c r="G8" s="40">
        <f t="shared" si="0"/>
        <v>0.15306000000000003</v>
      </c>
      <c r="H8" s="40">
        <f>AVERAGE(H3:H7)</f>
        <v>0.14406000000000002</v>
      </c>
      <c r="I8" s="40">
        <f t="shared" si="0"/>
        <v>0.13619999999999999</v>
      </c>
      <c r="J8" s="40">
        <f t="shared" si="0"/>
        <v>0.13056000000000001</v>
      </c>
      <c r="K8" s="41">
        <f t="shared" si="0"/>
        <v>0.12551999999999999</v>
      </c>
      <c r="M8" s="34">
        <f>AVERAGE(B8:K8)</f>
        <v>0.16864000000000001</v>
      </c>
    </row>
    <row r="9" spans="1:16" x14ac:dyDescent="0.25">
      <c r="A9" s="27" t="s">
        <v>11</v>
      </c>
      <c r="B9" s="42">
        <f>_xlfn.STDEV.S(B3:B7)</f>
        <v>1.9235384061671608E-4</v>
      </c>
      <c r="C9" s="43">
        <f t="shared" ref="C9:K9" si="1">_xlfn.STDEV.S(C3:C7)</f>
        <v>5.2630789467762989E-4</v>
      </c>
      <c r="D9" s="43">
        <f t="shared" si="1"/>
        <v>1.5811388300841471E-4</v>
      </c>
      <c r="E9" s="43">
        <f>_xlfn.STDEV.S(E3:E7)</f>
        <v>2.7928480087538384E-4</v>
      </c>
      <c r="F9" s="43">
        <f t="shared" si="1"/>
        <v>4.3243496620879872E-4</v>
      </c>
      <c r="G9" s="43">
        <f t="shared" si="1"/>
        <v>1.8165902124584398E-4</v>
      </c>
      <c r="H9" s="43">
        <f t="shared" si="1"/>
        <v>2.792848008753769E-4</v>
      </c>
      <c r="I9" s="43">
        <f t="shared" si="1"/>
        <v>1.2247448713915675E-4</v>
      </c>
      <c r="J9" s="43">
        <f t="shared" si="1"/>
        <v>2.7928480087538384E-4</v>
      </c>
      <c r="K9" s="44">
        <f t="shared" si="1"/>
        <v>2.7748873851023408E-4</v>
      </c>
      <c r="M9" s="35">
        <f>AVERAGE(B9:K9)</f>
        <v>2.7286872340329387E-4</v>
      </c>
    </row>
    <row r="10" spans="1:16" ht="15.75" thickBot="1" x14ac:dyDescent="0.3">
      <c r="A10" s="27" t="s">
        <v>12</v>
      </c>
      <c r="B10" s="45">
        <f>B9/SQRT(5)</f>
        <v>8.6023252670427441E-5</v>
      </c>
      <c r="C10" s="46">
        <f>C9/SQRT(5)</f>
        <v>2.3537204591879602E-4</v>
      </c>
      <c r="D10" s="46">
        <f t="shared" ref="D10:K10" si="2">D9/SQRT(5)</f>
        <v>7.0710678118652843E-5</v>
      </c>
      <c r="E10" s="46">
        <f t="shared" si="2"/>
        <v>1.248999599679702E-4</v>
      </c>
      <c r="F10" s="46">
        <f t="shared" si="2"/>
        <v>1.9339079605813967E-4</v>
      </c>
      <c r="G10" s="46">
        <f t="shared" si="2"/>
        <v>8.1240384046357136E-5</v>
      </c>
      <c r="H10" s="46">
        <f t="shared" si="2"/>
        <v>1.2489995996796711E-4</v>
      </c>
      <c r="I10" s="46">
        <f t="shared" si="2"/>
        <v>5.4772255750515645E-5</v>
      </c>
      <c r="J10" s="46">
        <f t="shared" si="2"/>
        <v>1.248999599679702E-4</v>
      </c>
      <c r="K10" s="47">
        <f t="shared" si="2"/>
        <v>1.2409673645990941E-4</v>
      </c>
      <c r="M10" s="21"/>
    </row>
    <row r="11" spans="1:16" ht="15.75" thickBo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P11" s="82"/>
    </row>
    <row r="12" spans="1:16" ht="15.75" thickBot="1" x14ac:dyDescent="0.3">
      <c r="A12" s="72"/>
      <c r="B12" s="76" t="s">
        <v>19</v>
      </c>
      <c r="C12" s="76"/>
      <c r="D12" s="76"/>
      <c r="E12" s="76"/>
      <c r="F12" s="76"/>
      <c r="G12" s="76"/>
      <c r="H12" s="76"/>
      <c r="I12" s="76"/>
      <c r="J12" s="76"/>
      <c r="K12" s="77"/>
      <c r="N12" s="33" t="s">
        <v>22</v>
      </c>
      <c r="P12" s="33"/>
    </row>
    <row r="13" spans="1:16" x14ac:dyDescent="0.25">
      <c r="A13" s="73" t="s">
        <v>24</v>
      </c>
      <c r="B13" s="69" t="s">
        <v>0</v>
      </c>
      <c r="C13" s="23" t="s">
        <v>1</v>
      </c>
      <c r="D13" s="23" t="s">
        <v>2</v>
      </c>
      <c r="E13" s="23" t="s">
        <v>3</v>
      </c>
      <c r="F13" s="23" t="s">
        <v>4</v>
      </c>
      <c r="G13" s="23" t="s">
        <v>5</v>
      </c>
      <c r="H13" s="23" t="s">
        <v>6</v>
      </c>
      <c r="I13" s="23" t="s">
        <v>7</v>
      </c>
      <c r="J13" s="23" t="s">
        <v>8</v>
      </c>
      <c r="K13" s="23" t="s">
        <v>9</v>
      </c>
      <c r="N13" s="33">
        <f>AVERAGE(B19:K19)</f>
        <v>0.60230624708807079</v>
      </c>
      <c r="P13" s="82"/>
    </row>
    <row r="14" spans="1:16" x14ac:dyDescent="0.25">
      <c r="A14" s="73">
        <v>1</v>
      </c>
      <c r="B14" s="24">
        <f>N2/B3</f>
        <v>0.38924558587479935</v>
      </c>
      <c r="C14" s="10">
        <f t="shared" ref="C14:K14" si="3">0.097/C3</f>
        <v>0.44803695150115475</v>
      </c>
      <c r="D14" s="24">
        <f t="shared" si="3"/>
        <v>0.50259067357512954</v>
      </c>
      <c r="E14" s="10">
        <f t="shared" si="3"/>
        <v>0.55176336746302612</v>
      </c>
      <c r="F14" s="24">
        <f t="shared" si="3"/>
        <v>0.59472716125076641</v>
      </c>
      <c r="G14" s="10">
        <f t="shared" si="3"/>
        <v>0.63274624918460542</v>
      </c>
      <c r="H14" s="24">
        <f t="shared" si="3"/>
        <v>0.67174515235457066</v>
      </c>
      <c r="I14" s="10">
        <f t="shared" si="3"/>
        <v>0.71166544387380781</v>
      </c>
      <c r="J14" s="24">
        <f t="shared" si="3"/>
        <v>0.74159021406727832</v>
      </c>
      <c r="K14" s="10">
        <f t="shared" si="3"/>
        <v>0.77537969624300573</v>
      </c>
      <c r="P14" s="82"/>
    </row>
    <row r="15" spans="1:16" x14ac:dyDescent="0.25">
      <c r="A15" s="73">
        <v>2</v>
      </c>
      <c r="B15" s="25">
        <f>N2/B4</f>
        <v>0.39002814636107763</v>
      </c>
      <c r="C15" s="23">
        <f t="shared" ref="C15:G18" si="4">0.097/C4</f>
        <v>0.4459770114942529</v>
      </c>
      <c r="D15" s="25">
        <f t="shared" si="4"/>
        <v>0.50207039337474124</v>
      </c>
      <c r="E15" s="23">
        <f t="shared" si="4"/>
        <v>0.55365296803652975</v>
      </c>
      <c r="F15" s="25">
        <f t="shared" si="4"/>
        <v>0.59729064039408875</v>
      </c>
      <c r="G15" s="23">
        <f t="shared" si="4"/>
        <v>0.63398692810457524</v>
      </c>
      <c r="H15" s="25">
        <f t="shared" ref="H15" si="5">0.097/H4</f>
        <v>0.67221067221067221</v>
      </c>
      <c r="I15" s="23">
        <f t="shared" ref="I15" si="6">0.097/I4</f>
        <v>0.71166544387380781</v>
      </c>
      <c r="J15" s="25">
        <f t="shared" ref="J15" si="7">0.097/J4</f>
        <v>0.74215761285386372</v>
      </c>
      <c r="K15" s="23">
        <f t="shared" ref="K15" si="8">0.097/K4</f>
        <v>0.77167859984089104</v>
      </c>
      <c r="P15" s="82"/>
    </row>
    <row r="16" spans="1:16" x14ac:dyDescent="0.25">
      <c r="A16" s="73">
        <v>3</v>
      </c>
      <c r="B16" s="25">
        <f>N2/B5</f>
        <v>0.38987138263665599</v>
      </c>
      <c r="C16" s="23">
        <f t="shared" si="4"/>
        <v>0.44824399260628467</v>
      </c>
      <c r="D16" s="25">
        <f t="shared" si="4"/>
        <v>0.5018106570098293</v>
      </c>
      <c r="E16" s="23">
        <f t="shared" si="4"/>
        <v>0.55365296803652975</v>
      </c>
      <c r="F16" s="25">
        <f t="shared" si="4"/>
        <v>0.59327217125382259</v>
      </c>
      <c r="G16" s="23">
        <f t="shared" si="4"/>
        <v>0.63440156965336825</v>
      </c>
      <c r="H16" s="25">
        <f t="shared" ref="H16" si="9">0.097/H5</f>
        <v>0.67361111111111116</v>
      </c>
      <c r="I16" s="23">
        <f t="shared" ref="I16" si="10">0.097/I5</f>
        <v>0.71218795888399422</v>
      </c>
      <c r="J16" s="25">
        <f t="shared" ref="J16" si="11">0.097/J5</f>
        <v>0.74558032282859343</v>
      </c>
      <c r="K16" s="23">
        <f t="shared" ref="K16" si="12">0.097/K5</f>
        <v>0.77106518282988878</v>
      </c>
    </row>
    <row r="17" spans="1:13" x14ac:dyDescent="0.25">
      <c r="A17" s="73">
        <v>4</v>
      </c>
      <c r="B17" s="25">
        <f>N2/B6</f>
        <v>0.38987138263665599</v>
      </c>
      <c r="C17" s="23">
        <f t="shared" si="4"/>
        <v>0.44845122515025432</v>
      </c>
      <c r="D17" s="25">
        <f t="shared" si="4"/>
        <v>0.5015511892450879</v>
      </c>
      <c r="E17" s="23">
        <f t="shared" si="4"/>
        <v>0.55302166476624859</v>
      </c>
      <c r="F17" s="25">
        <f t="shared" si="4"/>
        <v>0.59655596555965562</v>
      </c>
      <c r="G17" s="23">
        <f t="shared" si="4"/>
        <v>0.63440156965336825</v>
      </c>
      <c r="H17" s="25">
        <f t="shared" ref="H17" si="13">0.097/H6</f>
        <v>0.67454798331015298</v>
      </c>
      <c r="I17" s="23">
        <f t="shared" ref="I17" si="14">0.097/I6</f>
        <v>0.71323529411764708</v>
      </c>
      <c r="J17" s="25">
        <f t="shared" ref="J17" si="15">0.097/J6</f>
        <v>0.74329501915708807</v>
      </c>
      <c r="K17" s="23">
        <f t="shared" ref="K17" si="16">0.097/K6</f>
        <v>0.77229299363057335</v>
      </c>
    </row>
    <row r="18" spans="1:13" ht="15.75" thickBot="1" x14ac:dyDescent="0.3">
      <c r="A18" s="73">
        <v>5</v>
      </c>
      <c r="B18" s="25">
        <f>N2/B7</f>
        <v>0.38971474487746083</v>
      </c>
      <c r="C18" s="23">
        <f t="shared" si="4"/>
        <v>0.44865864939870492</v>
      </c>
      <c r="D18" s="25">
        <f t="shared" si="4"/>
        <v>0.50233039875712071</v>
      </c>
      <c r="E18" s="23">
        <f t="shared" si="4"/>
        <v>0.55207740466704613</v>
      </c>
      <c r="F18" s="25">
        <f t="shared" si="4"/>
        <v>0.59582309582309589</v>
      </c>
      <c r="G18" s="23">
        <f t="shared" si="4"/>
        <v>0.63315926892950392</v>
      </c>
      <c r="H18" s="25">
        <f t="shared" ref="H18" si="17">0.097/H7</f>
        <v>0.67454798331015298</v>
      </c>
      <c r="I18" s="23">
        <f t="shared" ref="I18" si="18">0.097/I7</f>
        <v>0.71218795888399422</v>
      </c>
      <c r="J18" s="25">
        <f t="shared" ref="J18" si="19">0.097/J7</f>
        <v>0.74215761285386372</v>
      </c>
      <c r="K18" s="23">
        <f t="shared" ref="K18" si="20">0.097/K7</f>
        <v>0.77352472089314195</v>
      </c>
    </row>
    <row r="19" spans="1:13" x14ac:dyDescent="0.25">
      <c r="A19" s="74" t="s">
        <v>25</v>
      </c>
      <c r="B19" s="70">
        <f>AVERAGE(B14:B18)</f>
        <v>0.38974624847732997</v>
      </c>
      <c r="C19" s="65">
        <f t="shared" ref="C19:K19" si="21">AVERAGE(C14:C18)</f>
        <v>0.44787356603013029</v>
      </c>
      <c r="D19" s="65">
        <f>AVERAGE(D14:D18)</f>
        <v>0.50207066239238174</v>
      </c>
      <c r="E19" s="65">
        <f>AVERAGE(E14:E18)</f>
        <v>0.55283367459387611</v>
      </c>
      <c r="F19" s="65">
        <f t="shared" si="21"/>
        <v>0.59553380685628587</v>
      </c>
      <c r="G19" s="65">
        <f t="shared" si="21"/>
        <v>0.63373911710508424</v>
      </c>
      <c r="H19" s="65">
        <f t="shared" si="21"/>
        <v>0.67333258045933198</v>
      </c>
      <c r="I19" s="65">
        <f>AVERAGE(I14:I18)</f>
        <v>0.71218841992665027</v>
      </c>
      <c r="J19" s="65">
        <f>AVERAGE(J14:J18)</f>
        <v>0.74295615635213752</v>
      </c>
      <c r="K19" s="66">
        <f t="shared" si="21"/>
        <v>0.77278823868750002</v>
      </c>
      <c r="M19" s="30">
        <f>G19</f>
        <v>0.63373911710508424</v>
      </c>
    </row>
    <row r="20" spans="1:13" ht="15.75" thickBot="1" x14ac:dyDescent="0.3">
      <c r="A20" s="38" t="s">
        <v>26</v>
      </c>
      <c r="B20" s="71">
        <f>B19^2</f>
        <v>0.15190213820215265</v>
      </c>
      <c r="C20" s="67">
        <f t="shared" ref="C20:K20" si="22">C19^2</f>
        <v>0.20059073114854548</v>
      </c>
      <c r="D20" s="67">
        <f t="shared" si="22"/>
        <v>0.25207495003512498</v>
      </c>
      <c r="E20" s="67">
        <f t="shared" si="22"/>
        <v>0.30562507176496773</v>
      </c>
      <c r="F20" s="67">
        <f t="shared" si="22"/>
        <v>0.35466051510874003</v>
      </c>
      <c r="G20" s="67">
        <f t="shared" si="22"/>
        <v>0.40162526854913166</v>
      </c>
      <c r="H20" s="67">
        <f t="shared" si="22"/>
        <v>0.45337676390802278</v>
      </c>
      <c r="I20" s="67">
        <f t="shared" si="22"/>
        <v>0.50721234547761873</v>
      </c>
      <c r="J20" s="67">
        <f t="shared" si="22"/>
        <v>0.55198385026154184</v>
      </c>
      <c r="K20" s="68">
        <f t="shared" si="22"/>
        <v>0.59720166185372847</v>
      </c>
      <c r="M20" s="37"/>
    </row>
    <row r="21" spans="1:13" ht="15.75" thickBot="1" x14ac:dyDescent="0.3">
      <c r="A21" s="2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3" ht="15.75" thickBot="1" x14ac:dyDescent="0.3">
      <c r="B22" s="78" t="s">
        <v>21</v>
      </c>
      <c r="C22" s="76"/>
      <c r="D22" s="76"/>
      <c r="E22" s="76"/>
      <c r="F22" s="76"/>
      <c r="G22" s="76"/>
      <c r="H22" s="76"/>
      <c r="I22" s="76"/>
      <c r="J22" s="76"/>
      <c r="K22" s="77"/>
    </row>
    <row r="23" spans="1:13" x14ac:dyDescent="0.25">
      <c r="B23" s="23" t="s">
        <v>0</v>
      </c>
      <c r="C23" s="23" t="s">
        <v>1</v>
      </c>
      <c r="D23" s="23" t="s">
        <v>2</v>
      </c>
      <c r="E23" s="23" t="s">
        <v>3</v>
      </c>
      <c r="F23" s="23" t="s">
        <v>4</v>
      </c>
      <c r="G23" s="23" t="s">
        <v>5</v>
      </c>
      <c r="H23" s="23" t="s">
        <v>6</v>
      </c>
      <c r="I23" s="23" t="s">
        <v>7</v>
      </c>
      <c r="J23" s="23" t="s">
        <v>8</v>
      </c>
      <c r="K23" s="23" t="s">
        <v>9</v>
      </c>
    </row>
    <row r="24" spans="1:13" x14ac:dyDescent="0.25">
      <c r="A24" s="20">
        <v>1</v>
      </c>
      <c r="B24" s="13">
        <f>(B14^2)/(2*0.3)</f>
        <v>0.25252021020502635</v>
      </c>
      <c r="C24" s="11">
        <f>(C14^2)/(2*0.4)</f>
        <v>0.25092138738806014</v>
      </c>
      <c r="D24" s="12">
        <f>(D14^2)/(2*0.5)</f>
        <v>0.25259738516470243</v>
      </c>
      <c r="E24" s="11">
        <f>(E14^2)/(2*0.6)</f>
        <v>0.25370234472844866</v>
      </c>
      <c r="F24" s="12">
        <f>(F14^2)/(0.7*2)</f>
        <v>0.25264314023528223</v>
      </c>
      <c r="G24" s="11">
        <f>(G14^2)/(2*0.8)</f>
        <v>0.25022988491074172</v>
      </c>
      <c r="H24" s="12">
        <f>(H14^2)/(2*0.9)</f>
        <v>0.2506897498399252</v>
      </c>
      <c r="I24" s="11">
        <f>(I14^2)/2</f>
        <v>0.25323385200205195</v>
      </c>
      <c r="J24" s="12">
        <f>(J14^2)/(2*1.1)</f>
        <v>0.24998002072743258</v>
      </c>
      <c r="K24" s="11">
        <f>(K14^2)/(2*1.2)</f>
        <v>0.25050569722745658</v>
      </c>
    </row>
    <row r="25" spans="1:13" x14ac:dyDescent="0.25">
      <c r="A25" s="20">
        <v>2</v>
      </c>
      <c r="B25" s="16">
        <f>(B15^2)/(2*0.3)</f>
        <v>0.25353659158976366</v>
      </c>
      <c r="C25" s="14">
        <f>(C15^2)/(2*0.4)</f>
        <v>0.2486193684766812</v>
      </c>
      <c r="D25" s="15">
        <f>(D15^2)/(2*0.5)</f>
        <v>0.25207467990346744</v>
      </c>
      <c r="E25" s="14">
        <f>(E15^2)/(2*0.6)</f>
        <v>0.25544300751304888</v>
      </c>
      <c r="F25" s="15">
        <f>(F15^2)/(0.7*2)</f>
        <v>0.25482579221598617</v>
      </c>
      <c r="G25" s="14">
        <f>(G15^2)/(2*0.8)</f>
        <v>0.2512121406296724</v>
      </c>
      <c r="H25" s="15">
        <f>(H15^2)/(2*0.9)</f>
        <v>0.25103732657440214</v>
      </c>
      <c r="I25" s="14">
        <f>(I15^2)/2</f>
        <v>0.25323385200205195</v>
      </c>
      <c r="J25" s="15">
        <f>(J15^2)/(2*1.1)</f>
        <v>0.25036269196224792</v>
      </c>
      <c r="K25" s="14">
        <f>(K15^2)/(2*1.2)</f>
        <v>0.24811994227183254</v>
      </c>
    </row>
    <row r="26" spans="1:13" x14ac:dyDescent="0.25">
      <c r="A26" s="20">
        <v>3</v>
      </c>
      <c r="B26" s="16">
        <f>(B16^2)/(2*0.3)</f>
        <v>0.25333282499836307</v>
      </c>
      <c r="C26" s="14">
        <f>(C16^2)/(2*0.4)</f>
        <v>0.25115334613452872</v>
      </c>
      <c r="D26" s="15">
        <f>(D16^2)/(2*0.5)</f>
        <v>0.25181393548863656</v>
      </c>
      <c r="E26" s="14">
        <f>(E16^2)/(2*0.6)</f>
        <v>0.25544300751304888</v>
      </c>
      <c r="F26" s="15">
        <f>(F16^2)/(0.7*2)</f>
        <v>0.25140847798873217</v>
      </c>
      <c r="G26" s="14">
        <f>(G16^2)/(2*0.8)</f>
        <v>0.25154084473666088</v>
      </c>
      <c r="H26" s="15">
        <f>(H16^2)/(2*0.9)</f>
        <v>0.25208440500685875</v>
      </c>
      <c r="I26" s="14">
        <f>(I16^2)/2</f>
        <v>0.25360584438967493</v>
      </c>
      <c r="J26" s="15">
        <f>(J16^2)/(2*1.1)</f>
        <v>0.25267728081326796</v>
      </c>
      <c r="K26" s="14">
        <f>(K16^2)/(2*1.2)</f>
        <v>0.24772563173853746</v>
      </c>
    </row>
    <row r="27" spans="1:13" x14ac:dyDescent="0.25">
      <c r="A27" s="20">
        <v>4</v>
      </c>
      <c r="B27" s="16">
        <f>(B17^2)/(2*0.3)</f>
        <v>0.25333282499836307</v>
      </c>
      <c r="C27" s="14">
        <f>(C17^2)/(2*0.4)</f>
        <v>0.2513856266734551</v>
      </c>
      <c r="D27" s="15">
        <f>(D17^2)/(2*0.5)</f>
        <v>0.25155359543316197</v>
      </c>
      <c r="E27" s="14">
        <f>(E17^2)/(2*0.6)</f>
        <v>0.25486080141736084</v>
      </c>
      <c r="F27" s="15">
        <f>(F17^2)/(0.7*2)</f>
        <v>0.2541993000320093</v>
      </c>
      <c r="G27" s="14">
        <f>(G17^2)/(2*0.8)</f>
        <v>0.25154084473666088</v>
      </c>
      <c r="H27" s="15">
        <f>(H17^2)/(2*0.9)</f>
        <v>0.25278610099321913</v>
      </c>
      <c r="I27" s="14">
        <f>(I17^2)/2</f>
        <v>0.25435229238754326</v>
      </c>
      <c r="J27" s="15">
        <f>(J17^2)/(2*1.1)</f>
        <v>0.25113067522897087</v>
      </c>
      <c r="K27" s="14">
        <f>(K17^2)/(2*1.2)</f>
        <v>0.24851519500453034</v>
      </c>
    </row>
    <row r="28" spans="1:13" x14ac:dyDescent="0.25">
      <c r="A28" s="20">
        <v>5</v>
      </c>
      <c r="B28" s="19">
        <f>(B18^2)/(2*0.3)</f>
        <v>0.25312930395817396</v>
      </c>
      <c r="C28" s="17">
        <f>(C18^2)/(2*0.4)</f>
        <v>0.25161822960033753</v>
      </c>
      <c r="D28" s="18">
        <f>(D18^2)/(2*0.5)</f>
        <v>0.25233582951548789</v>
      </c>
      <c r="E28" s="17">
        <f>(E18^2)/(2*0.6)</f>
        <v>0.25399121728658453</v>
      </c>
      <c r="F28" s="18">
        <f>(F18^2)/(0.7*2)</f>
        <v>0.25357511536872723</v>
      </c>
      <c r="G28" s="17">
        <f>(G18^2)/(2*0.8)</f>
        <v>0.2505566623945899</v>
      </c>
      <c r="H28" s="18">
        <f>(H18^2)/(2*0.9)</f>
        <v>0.25278610099321913</v>
      </c>
      <c r="I28" s="17">
        <f>(I18^2)/2</f>
        <v>0.25360584438967493</v>
      </c>
      <c r="J28" s="18">
        <f>(J18^2)/(2*1.1)</f>
        <v>0.25036269196224792</v>
      </c>
      <c r="K28" s="17">
        <f>(K18^2)/(2*1.2)</f>
        <v>0.24930853909700551</v>
      </c>
      <c r="M28" s="36" t="s">
        <v>23</v>
      </c>
    </row>
    <row r="29" spans="1:13" x14ac:dyDescent="0.25">
      <c r="A29" s="29" t="s">
        <v>20</v>
      </c>
      <c r="B29" s="32">
        <f>AVERAGE(B24:B28)</f>
        <v>0.25317035114993802</v>
      </c>
      <c r="C29" s="32">
        <f>AVERAGE(C24:C28)</f>
        <v>0.25073959165461257</v>
      </c>
      <c r="D29" s="32">
        <f>AVERAGE(D24:D28)</f>
        <v>0.25207508510109122</v>
      </c>
      <c r="E29" s="32">
        <f t="shared" ref="E29:I29" si="23">AVERAGE(E24:E28)</f>
        <v>0.25468807569169838</v>
      </c>
      <c r="F29" s="32">
        <f t="shared" si="23"/>
        <v>0.25333036516814744</v>
      </c>
      <c r="G29" s="32">
        <f t="shared" si="23"/>
        <v>0.25101607548166516</v>
      </c>
      <c r="H29" s="32">
        <f t="shared" si="23"/>
        <v>0.25187673668152483</v>
      </c>
      <c r="I29" s="32">
        <f t="shared" si="23"/>
        <v>0.25360633703419938</v>
      </c>
      <c r="J29" s="32">
        <f>AVERAGE(J24:J28)</f>
        <v>0.25090267213883344</v>
      </c>
      <c r="K29" s="32">
        <f>AVERAGE(K24:K28)</f>
        <v>0.24883500106787251</v>
      </c>
      <c r="M29" s="21">
        <f>AVERAGE(B29:K29)</f>
        <v>0.25202402911695831</v>
      </c>
    </row>
    <row r="30" spans="1:13" x14ac:dyDescent="0.25">
      <c r="B30" s="79" t="s">
        <v>15</v>
      </c>
      <c r="C30" s="80"/>
      <c r="D30" s="80"/>
      <c r="E30" s="80"/>
      <c r="F30" s="80"/>
      <c r="G30" s="80"/>
      <c r="H30" s="80"/>
      <c r="I30" s="80"/>
      <c r="J30" s="80"/>
      <c r="K30" s="81"/>
      <c r="M30" s="21"/>
    </row>
    <row r="31" spans="1:13" x14ac:dyDescent="0.25">
      <c r="B31" s="10" t="s">
        <v>0</v>
      </c>
      <c r="C31" s="10" t="s">
        <v>1</v>
      </c>
      <c r="D31" s="10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 t="s">
        <v>8</v>
      </c>
      <c r="K31" s="10" t="s">
        <v>9</v>
      </c>
    </row>
    <row r="32" spans="1:13" x14ac:dyDescent="0.25">
      <c r="A32" s="20">
        <v>1</v>
      </c>
      <c r="B32" s="1">
        <f>B24/0.0255</f>
        <v>9.9027533413735824</v>
      </c>
      <c r="C32" s="7">
        <f t="shared" ref="C32:K32" si="24">C24/0.0255</f>
        <v>9.8400544073749074</v>
      </c>
      <c r="D32" s="2">
        <f t="shared" si="24"/>
        <v>9.905779810380487</v>
      </c>
      <c r="E32" s="7">
        <f t="shared" si="24"/>
        <v>9.9491115579783802</v>
      </c>
      <c r="F32" s="2">
        <f t="shared" si="24"/>
        <v>9.9075741268738131</v>
      </c>
      <c r="G32" s="7">
        <f t="shared" si="24"/>
        <v>9.8129366631663419</v>
      </c>
      <c r="H32" s="2">
        <f t="shared" si="24"/>
        <v>9.8309705819578515</v>
      </c>
      <c r="I32" s="7">
        <f t="shared" si="24"/>
        <v>9.9307392941981156</v>
      </c>
      <c r="J32" s="2">
        <f t="shared" si="24"/>
        <v>9.8031380677424558</v>
      </c>
      <c r="K32" s="7">
        <f t="shared" si="24"/>
        <v>9.8237528324492782</v>
      </c>
    </row>
    <row r="33" spans="1:11" x14ac:dyDescent="0.25">
      <c r="A33" s="20">
        <v>2</v>
      </c>
      <c r="B33" s="3">
        <f t="shared" ref="B33:K36" si="25">B25/0.0255</f>
        <v>9.9426114348926937</v>
      </c>
      <c r="C33" s="8">
        <f t="shared" si="25"/>
        <v>9.7497791559482838</v>
      </c>
      <c r="D33" s="4">
        <f t="shared" si="25"/>
        <v>9.8852815648418613</v>
      </c>
      <c r="E33" s="8">
        <f t="shared" si="25"/>
        <v>10.017372843648976</v>
      </c>
      <c r="F33" s="4">
        <f t="shared" si="25"/>
        <v>9.9931683221955367</v>
      </c>
      <c r="G33" s="8">
        <f t="shared" si="25"/>
        <v>9.8514564952812709</v>
      </c>
      <c r="H33" s="4">
        <f t="shared" si="25"/>
        <v>9.8446010421334176</v>
      </c>
      <c r="I33" s="8">
        <f t="shared" si="25"/>
        <v>9.9307392941981156</v>
      </c>
      <c r="J33" s="4">
        <f t="shared" si="25"/>
        <v>9.8181447828332526</v>
      </c>
      <c r="K33" s="8">
        <f t="shared" si="25"/>
        <v>9.7301938145816695</v>
      </c>
    </row>
    <row r="34" spans="1:11" x14ac:dyDescent="0.25">
      <c r="A34" s="20">
        <v>3</v>
      </c>
      <c r="B34" s="3">
        <f t="shared" si="25"/>
        <v>9.9346205881711018</v>
      </c>
      <c r="C34" s="8">
        <f t="shared" si="25"/>
        <v>9.8491508288050493</v>
      </c>
      <c r="D34" s="4">
        <f t="shared" si="25"/>
        <v>9.8750562936720225</v>
      </c>
      <c r="E34" s="8">
        <f t="shared" si="25"/>
        <v>10.017372843648976</v>
      </c>
      <c r="F34" s="4">
        <f t="shared" si="25"/>
        <v>9.8591559995581246</v>
      </c>
      <c r="G34" s="8">
        <f t="shared" si="25"/>
        <v>9.8643468524180751</v>
      </c>
      <c r="H34" s="4">
        <f t="shared" si="25"/>
        <v>9.8856629414454424</v>
      </c>
      <c r="I34" s="8">
        <f t="shared" si="25"/>
        <v>9.9453272309676457</v>
      </c>
      <c r="J34" s="4">
        <f t="shared" si="25"/>
        <v>9.9089129730693326</v>
      </c>
      <c r="K34" s="8">
        <f t="shared" si="25"/>
        <v>9.7147306564132343</v>
      </c>
    </row>
    <row r="35" spans="1:11" x14ac:dyDescent="0.25">
      <c r="A35" s="20">
        <v>4</v>
      </c>
      <c r="B35" s="3">
        <f t="shared" si="25"/>
        <v>9.9346205881711018</v>
      </c>
      <c r="C35" s="8">
        <f t="shared" si="25"/>
        <v>9.8582598695472594</v>
      </c>
      <c r="D35" s="4">
        <f t="shared" si="25"/>
        <v>9.8648468797318429</v>
      </c>
      <c r="E35" s="8">
        <f t="shared" si="25"/>
        <v>9.9945412320533666</v>
      </c>
      <c r="F35" s="4">
        <f t="shared" si="25"/>
        <v>9.9686000012552665</v>
      </c>
      <c r="G35" s="8">
        <f t="shared" si="25"/>
        <v>9.8643468524180751</v>
      </c>
      <c r="H35" s="4">
        <f t="shared" si="25"/>
        <v>9.9131804311066336</v>
      </c>
      <c r="I35" s="8">
        <f t="shared" si="25"/>
        <v>9.974599701472286</v>
      </c>
      <c r="J35" s="4">
        <f t="shared" si="25"/>
        <v>9.8482617736851328</v>
      </c>
      <c r="K35" s="8">
        <f t="shared" si="25"/>
        <v>9.7456939217462892</v>
      </c>
    </row>
    <row r="36" spans="1:11" x14ac:dyDescent="0.25">
      <c r="A36" s="20">
        <v>5</v>
      </c>
      <c r="B36" s="5">
        <f t="shared" si="25"/>
        <v>9.9266393709087826</v>
      </c>
      <c r="C36" s="9">
        <f t="shared" si="25"/>
        <v>9.8673815529544129</v>
      </c>
      <c r="D36" s="6">
        <f t="shared" si="25"/>
        <v>9.895522726097564</v>
      </c>
      <c r="E36" s="9">
        <f t="shared" si="25"/>
        <v>9.9604398935915501</v>
      </c>
      <c r="F36" s="6">
        <f t="shared" si="25"/>
        <v>9.944122171322638</v>
      </c>
      <c r="G36" s="9">
        <f t="shared" si="25"/>
        <v>9.8257514664545074</v>
      </c>
      <c r="H36" s="6">
        <f t="shared" si="25"/>
        <v>9.9131804311066336</v>
      </c>
      <c r="I36" s="9">
        <f t="shared" si="25"/>
        <v>9.9453272309676457</v>
      </c>
      <c r="J36" s="6">
        <f t="shared" si="25"/>
        <v>9.8181447828332526</v>
      </c>
      <c r="K36" s="9">
        <f t="shared" si="25"/>
        <v>9.7768054547845313</v>
      </c>
    </row>
  </sheetData>
  <mergeCells count="4">
    <mergeCell ref="B1:K1"/>
    <mergeCell ref="B12:K12"/>
    <mergeCell ref="B22:K22"/>
    <mergeCell ref="B30:K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E30C-E6F9-44B2-86FD-366D9120404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2022-08-02T22:35:05Z</dcterms:created>
  <dcterms:modified xsi:type="dcterms:W3CDTF">2022-10-05T02:02:21Z</dcterms:modified>
</cp:coreProperties>
</file>