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s_Física\"/>
    </mc:Choice>
  </mc:AlternateContent>
  <xr:revisionPtr revIDLastSave="0" documentId="13_ncr:1_{66BD8F1F-58E8-4888-8015-5967513B0080}" xr6:coauthVersionLast="47" xr6:coauthVersionMax="47" xr10:uidLastSave="{00000000-0000-0000-0000-000000000000}"/>
  <bookViews>
    <workbookView xWindow="-120" yWindow="-120" windowWidth="20730" windowHeight="11160" xr2:uid="{FFDFF4BB-838A-45FD-B600-B198AEA95D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M16" i="1"/>
  <c r="M17" i="1"/>
  <c r="M18" i="1"/>
  <c r="M19" i="1"/>
  <c r="M20" i="1"/>
  <c r="M21" i="1"/>
  <c r="M22" i="1"/>
  <c r="M23" i="1"/>
  <c r="M24" i="1"/>
  <c r="M15" i="1"/>
  <c r="I15" i="1"/>
  <c r="D19" i="1"/>
  <c r="J15" i="1" l="1"/>
  <c r="F2" i="1"/>
  <c r="E6" i="1"/>
  <c r="E2" i="1"/>
  <c r="D20" i="1"/>
  <c r="D22" i="1"/>
  <c r="D21" i="1"/>
  <c r="F12" i="1"/>
  <c r="C17" i="1"/>
  <c r="I16" i="1"/>
  <c r="I17" i="1"/>
  <c r="I18" i="1"/>
  <c r="I19" i="1"/>
  <c r="I20" i="1"/>
  <c r="I21" i="1"/>
  <c r="I22" i="1"/>
  <c r="I23" i="1"/>
  <c r="I24" i="1"/>
  <c r="I25" i="1"/>
  <c r="I27" i="1" s="1"/>
  <c r="I26" i="1"/>
  <c r="E3" i="1"/>
  <c r="M5" i="1"/>
  <c r="I12" i="1"/>
  <c r="C9" i="1"/>
  <c r="C8" i="1"/>
  <c r="C7" i="1"/>
  <c r="L5" i="1"/>
  <c r="C10" i="1"/>
  <c r="C11" i="1"/>
  <c r="C12" i="1"/>
  <c r="C13" i="1"/>
  <c r="C14" i="1"/>
  <c r="C15" i="1"/>
  <c r="C16" i="1"/>
  <c r="C3" i="1"/>
  <c r="C4" i="1"/>
  <c r="C5" i="1"/>
  <c r="C2" i="1"/>
  <c r="F3" i="1"/>
  <c r="E4" i="1"/>
  <c r="F4" i="1" s="1"/>
  <c r="E5" i="1"/>
  <c r="F5" i="1" s="1"/>
  <c r="F6" i="1"/>
  <c r="E7" i="1"/>
  <c r="F7" i="1" s="1"/>
  <c r="E8" i="1"/>
  <c r="F8" i="1" s="1"/>
  <c r="E9" i="1"/>
  <c r="F9" i="1" s="1"/>
  <c r="E10" i="1"/>
  <c r="F10" i="1" s="1"/>
  <c r="E11" i="1"/>
  <c r="F11" i="1" s="1"/>
  <c r="N13" i="1" l="1"/>
  <c r="E12" i="1"/>
  <c r="N15" i="1" l="1"/>
  <c r="M13" i="1"/>
  <c r="N16" i="1" s="1"/>
  <c r="N19" i="1" l="1"/>
  <c r="N21" i="1"/>
  <c r="N24" i="1"/>
  <c r="N22" i="1"/>
  <c r="N17" i="1"/>
  <c r="N25" i="1"/>
  <c r="N20" i="1"/>
  <c r="N18" i="1"/>
</calcChain>
</file>

<file path=xl/sharedStrings.xml><?xml version="1.0" encoding="utf-8"?>
<sst xmlns="http://schemas.openxmlformats.org/spreadsheetml/2006/main" count="39" uniqueCount="30">
  <si>
    <t>Altura</t>
  </si>
  <si>
    <t>Alcance(cm)</t>
  </si>
  <si>
    <t>Distancia  da marca no papel (cm)</t>
  </si>
  <si>
    <t>Alcance(m)</t>
  </si>
  <si>
    <t>Gravidade</t>
  </si>
  <si>
    <t>Distancia total</t>
  </si>
  <si>
    <t>Distancia 2</t>
  </si>
  <si>
    <t>Distancia 1</t>
  </si>
  <si>
    <t>Velocidade inicial</t>
  </si>
  <si>
    <t>m/s</t>
  </si>
  <si>
    <t>Média</t>
  </si>
  <si>
    <t>Centímetro</t>
  </si>
  <si>
    <t>Metro</t>
  </si>
  <si>
    <t>Distancia 3</t>
  </si>
  <si>
    <t>Centimetro</t>
  </si>
  <si>
    <t>m/s²</t>
  </si>
  <si>
    <t xml:space="preserve">           Distancia Total</t>
  </si>
  <si>
    <t>Erro Percentual</t>
  </si>
  <si>
    <t xml:space="preserve">      Marcações </t>
  </si>
  <si>
    <t>Desvio Padrão</t>
  </si>
  <si>
    <t>Superior</t>
  </si>
  <si>
    <t>Inferior</t>
  </si>
  <si>
    <t>Total</t>
  </si>
  <si>
    <t>Marcações</t>
  </si>
  <si>
    <t>Distancia(m)</t>
  </si>
  <si>
    <t xml:space="preserve">Alcance </t>
  </si>
  <si>
    <t>Intervalo (8,32 a 8,36)</t>
  </si>
  <si>
    <t>Media</t>
  </si>
  <si>
    <t>Distancia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</si>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</sst>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CA3D-AAC6-4048-B5B0-C048056B4C98}">
  <dimension ref="A1:N27"/>
  <sheetViews>
    <sheetView tabSelected="1" zoomScale="84" zoomScaleNormal="84" workbookViewId="0">
      <selection activeCell="I22" sqref="I22"/>
    </sheetView>
  </sheetViews>
  <sheetFormatPr defaultRowHeight="15" x14ac:dyDescent="0.25"/>
  <cols>
    <col min="1" max="1" width="13.7109375" bestFit="1" customWidth="1"/>
    <col min="2" max="2" width="28.7109375" bestFit="1" customWidth="1"/>
    <col min="3" max="3" width="18.5703125" bestFit="1" customWidth="1"/>
    <col min="4" max="4" width="11.140625" bestFit="1" customWidth="1"/>
    <col min="5" max="5" width="11.85546875" bestFit="1" customWidth="1"/>
    <col min="6" max="6" width="11" bestFit="1" customWidth="1"/>
    <col min="8" max="8" width="30.7109375" bestFit="1" customWidth="1"/>
    <col min="9" max="9" width="16.5703125" customWidth="1"/>
    <col min="11" max="11" width="13.7109375" bestFit="1" customWidth="1"/>
    <col min="12" max="12" width="11.140625" bestFit="1" customWidth="1"/>
    <col min="13" max="13" width="29.85546875" bestFit="1" customWidth="1"/>
    <col min="14" max="14" width="11.42578125" bestFit="1" customWidth="1"/>
  </cols>
  <sheetData>
    <row r="1" spans="1:14" x14ac:dyDescent="0.25">
      <c r="B1" s="3" t="s">
        <v>11</v>
      </c>
      <c r="C1" s="3" t="s">
        <v>12</v>
      </c>
      <c r="D1" t="s">
        <v>23</v>
      </c>
      <c r="E1" s="13" t="s">
        <v>1</v>
      </c>
      <c r="F1" s="13" t="s">
        <v>3</v>
      </c>
      <c r="H1" s="13" t="s">
        <v>23</v>
      </c>
      <c r="I1" s="13" t="s">
        <v>24</v>
      </c>
      <c r="L1" s="2" t="s">
        <v>14</v>
      </c>
      <c r="M1" s="13" t="s">
        <v>12</v>
      </c>
    </row>
    <row r="2" spans="1:14" x14ac:dyDescent="0.25">
      <c r="A2" s="2" t="s">
        <v>0</v>
      </c>
      <c r="B2" s="4">
        <v>25</v>
      </c>
      <c r="C2" s="4">
        <f>B2*0.01</f>
        <v>0.25</v>
      </c>
      <c r="D2" s="3">
        <v>1</v>
      </c>
      <c r="E2" s="13">
        <f>B7+135.4</f>
        <v>179</v>
      </c>
      <c r="F2" s="13">
        <f>E2*0.01</f>
        <v>1.79</v>
      </c>
      <c r="H2" s="13">
        <v>1</v>
      </c>
      <c r="I2" s="13">
        <v>4.28</v>
      </c>
      <c r="K2" s="2" t="s">
        <v>7</v>
      </c>
      <c r="L2" s="4">
        <v>276</v>
      </c>
      <c r="M2" s="4">
        <v>2.76</v>
      </c>
    </row>
    <row r="3" spans="1:14" x14ac:dyDescent="0.25">
      <c r="A3" s="2" t="s">
        <v>7</v>
      </c>
      <c r="B3" s="6">
        <v>10.8</v>
      </c>
      <c r="C3" s="6">
        <f t="shared" ref="C3:C5" si="0">B3*0.01</f>
        <v>0.10800000000000001</v>
      </c>
      <c r="D3" s="3">
        <v>2</v>
      </c>
      <c r="E3" s="13">
        <f>B8+135.4</f>
        <v>161.30000000000001</v>
      </c>
      <c r="F3" s="5">
        <f t="shared" ref="F3:F5" si="1">E3*0.01</f>
        <v>1.6130000000000002</v>
      </c>
      <c r="H3" s="13">
        <v>2</v>
      </c>
      <c r="I3" s="5">
        <v>4.2229999999999999</v>
      </c>
      <c r="K3" s="2" t="s">
        <v>6</v>
      </c>
      <c r="L3" s="6">
        <v>146</v>
      </c>
      <c r="M3" s="6">
        <v>1.46</v>
      </c>
    </row>
    <row r="4" spans="1:14" x14ac:dyDescent="0.25">
      <c r="A4" s="2" t="s">
        <v>6</v>
      </c>
      <c r="B4" s="6">
        <v>124.6</v>
      </c>
      <c r="C4" s="6">
        <f t="shared" si="0"/>
        <v>1.246</v>
      </c>
      <c r="D4" s="3">
        <v>3</v>
      </c>
      <c r="E4" s="13">
        <f t="shared" ref="E4:E11" si="2">B9+135.4</f>
        <v>168.4</v>
      </c>
      <c r="F4" s="5">
        <f t="shared" si="1"/>
        <v>1.6840000000000002</v>
      </c>
      <c r="H4" s="13">
        <v>3</v>
      </c>
      <c r="I4" s="5">
        <v>4.2850000000000001</v>
      </c>
      <c r="K4" s="2" t="s">
        <v>13</v>
      </c>
      <c r="L4" s="6">
        <v>-14</v>
      </c>
      <c r="M4" s="6">
        <v>-0.14000000000000001</v>
      </c>
    </row>
    <row r="5" spans="1:14" x14ac:dyDescent="0.25">
      <c r="A5" s="2" t="s">
        <v>5</v>
      </c>
      <c r="B5" s="7">
        <v>135.4</v>
      </c>
      <c r="C5" s="7">
        <f t="shared" si="0"/>
        <v>1.3540000000000001</v>
      </c>
      <c r="D5" s="3">
        <v>4</v>
      </c>
      <c r="E5" s="13">
        <f t="shared" si="2"/>
        <v>159.5</v>
      </c>
      <c r="F5" s="5">
        <f t="shared" si="1"/>
        <v>1.595</v>
      </c>
      <c r="H5" s="13">
        <v>4</v>
      </c>
      <c r="I5" s="13">
        <v>4.25</v>
      </c>
      <c r="J5" s="12"/>
      <c r="K5" s="2" t="s">
        <v>5</v>
      </c>
      <c r="L5" s="7">
        <f>L2+L3+L4</f>
        <v>408</v>
      </c>
      <c r="M5" s="7">
        <f>SUM(M2:M4)</f>
        <v>4.08</v>
      </c>
    </row>
    <row r="6" spans="1:14" x14ac:dyDescent="0.25">
      <c r="B6" s="3" t="s">
        <v>2</v>
      </c>
      <c r="C6" s="1"/>
      <c r="D6" s="3">
        <v>5</v>
      </c>
      <c r="E6" s="13">
        <f>B11+135.4</f>
        <v>158.5</v>
      </c>
      <c r="F6" s="5">
        <f t="shared" ref="F6:F11" si="3">E6*0.01</f>
        <v>1.585</v>
      </c>
      <c r="H6" s="13">
        <v>5</v>
      </c>
      <c r="I6" s="5">
        <v>4.2569999999999997</v>
      </c>
    </row>
    <row r="7" spans="1:14" x14ac:dyDescent="0.25">
      <c r="A7" s="3">
        <v>1</v>
      </c>
      <c r="B7" s="4">
        <v>43.6</v>
      </c>
      <c r="C7" s="8">
        <f>B7*0.01</f>
        <v>0.436</v>
      </c>
      <c r="D7" s="10">
        <v>6</v>
      </c>
      <c r="E7" s="13">
        <f t="shared" si="2"/>
        <v>156.1</v>
      </c>
      <c r="F7" s="5">
        <f t="shared" si="3"/>
        <v>1.5609999999999999</v>
      </c>
      <c r="H7" s="13">
        <v>6</v>
      </c>
      <c r="I7" s="5">
        <v>4.2549999999999999</v>
      </c>
    </row>
    <row r="8" spans="1:14" x14ac:dyDescent="0.25">
      <c r="A8" s="3">
        <v>2</v>
      </c>
      <c r="B8" s="6">
        <v>25.9</v>
      </c>
      <c r="C8" s="9">
        <f>B8*0.01</f>
        <v>0.25900000000000001</v>
      </c>
      <c r="D8" s="10">
        <v>7</v>
      </c>
      <c r="E8" s="13">
        <f t="shared" si="2"/>
        <v>159.4</v>
      </c>
      <c r="F8" s="5">
        <f t="shared" si="3"/>
        <v>1.5940000000000001</v>
      </c>
      <c r="H8" s="13">
        <v>7</v>
      </c>
      <c r="I8" s="5">
        <v>4.2549999999999999</v>
      </c>
    </row>
    <row r="9" spans="1:14" x14ac:dyDescent="0.25">
      <c r="A9" s="3">
        <v>3</v>
      </c>
      <c r="B9" s="6">
        <v>33</v>
      </c>
      <c r="C9" s="6">
        <f>B9*0.01</f>
        <v>0.33</v>
      </c>
      <c r="D9" s="10">
        <v>8</v>
      </c>
      <c r="E9" s="13">
        <f t="shared" si="2"/>
        <v>156.1</v>
      </c>
      <c r="F9" s="5">
        <f t="shared" si="3"/>
        <v>1.5609999999999999</v>
      </c>
      <c r="H9" s="3">
        <v>8</v>
      </c>
      <c r="I9" s="5">
        <v>4.2320000000000002</v>
      </c>
    </row>
    <row r="10" spans="1:14" x14ac:dyDescent="0.25">
      <c r="A10" s="3">
        <v>4</v>
      </c>
      <c r="B10" s="6">
        <v>24.1</v>
      </c>
      <c r="C10" s="9">
        <f t="shared" ref="C10:C16" si="4">B10*0.01</f>
        <v>0.24100000000000002</v>
      </c>
      <c r="D10" s="10">
        <v>9</v>
      </c>
      <c r="E10" s="13">
        <f t="shared" si="2"/>
        <v>162.20000000000002</v>
      </c>
      <c r="F10" s="5">
        <f t="shared" si="3"/>
        <v>1.6220000000000001</v>
      </c>
      <c r="H10" s="3">
        <v>9</v>
      </c>
      <c r="I10" s="5">
        <v>4.3029999999999999</v>
      </c>
    </row>
    <row r="11" spans="1:14" x14ac:dyDescent="0.25">
      <c r="A11" s="3">
        <v>5</v>
      </c>
      <c r="B11" s="6">
        <v>23.1</v>
      </c>
      <c r="C11" s="9">
        <f t="shared" si="4"/>
        <v>0.23100000000000001</v>
      </c>
      <c r="D11" s="10">
        <v>10</v>
      </c>
      <c r="E11" s="13">
        <f t="shared" si="2"/>
        <v>159.4</v>
      </c>
      <c r="F11" s="5">
        <f t="shared" si="3"/>
        <v>1.5940000000000001</v>
      </c>
      <c r="H11" s="4">
        <v>10</v>
      </c>
      <c r="I11" s="5">
        <v>4.2679999999999998</v>
      </c>
    </row>
    <row r="12" spans="1:14" x14ac:dyDescent="0.25">
      <c r="A12" s="3">
        <v>6</v>
      </c>
      <c r="B12" s="6">
        <v>20.7</v>
      </c>
      <c r="C12" s="9">
        <f t="shared" si="4"/>
        <v>0.20699999999999999</v>
      </c>
      <c r="D12" s="20" t="s">
        <v>10</v>
      </c>
      <c r="E12" s="21">
        <f>AVERAGE(E2:E11)</f>
        <v>161.99</v>
      </c>
      <c r="F12" s="22">
        <f>AVERAGE(F2:F11)</f>
        <v>1.6198999999999999</v>
      </c>
      <c r="H12" s="16" t="s">
        <v>10</v>
      </c>
      <c r="I12" s="16">
        <f>AVERAGE(I2:I11)</f>
        <v>4.2607999999999997</v>
      </c>
      <c r="M12" s="1" t="s">
        <v>20</v>
      </c>
      <c r="N12" s="1" t="s">
        <v>21</v>
      </c>
    </row>
    <row r="13" spans="1:14" x14ac:dyDescent="0.25">
      <c r="A13" s="3">
        <v>7</v>
      </c>
      <c r="B13" s="6">
        <v>24</v>
      </c>
      <c r="C13" s="6">
        <f t="shared" si="4"/>
        <v>0.24</v>
      </c>
      <c r="M13" s="19">
        <f>I25+I26</f>
        <v>8.2849375686891253</v>
      </c>
      <c r="N13" s="19">
        <f>I25-I26</f>
        <v>8.2366624313108741</v>
      </c>
    </row>
    <row r="14" spans="1:14" x14ac:dyDescent="0.25">
      <c r="A14" s="3">
        <v>8</v>
      </c>
      <c r="B14" s="6">
        <v>20.7</v>
      </c>
      <c r="C14" s="9">
        <f t="shared" si="4"/>
        <v>0.20699999999999999</v>
      </c>
      <c r="H14" s="13" t="s">
        <v>18</v>
      </c>
      <c r="I14" s="13" t="s">
        <v>3</v>
      </c>
      <c r="J14" s="14" t="s">
        <v>16</v>
      </c>
      <c r="K14" s="15"/>
      <c r="M14" s="13" t="s">
        <v>26</v>
      </c>
      <c r="N14" s="2" t="s">
        <v>3</v>
      </c>
    </row>
    <row r="15" spans="1:14" x14ac:dyDescent="0.25">
      <c r="A15" s="3">
        <v>9</v>
      </c>
      <c r="B15" s="6">
        <v>26.8</v>
      </c>
      <c r="C15" s="9">
        <f t="shared" si="4"/>
        <v>0.26800000000000002</v>
      </c>
      <c r="H15" s="13">
        <v>1</v>
      </c>
      <c r="I15" s="5">
        <f>I2 +$J$15</f>
        <v>8.2800000000000011</v>
      </c>
      <c r="J15" s="25">
        <f>4</f>
        <v>4</v>
      </c>
      <c r="K15" s="26"/>
      <c r="M15" s="5">
        <f>I15</f>
        <v>8.2800000000000011</v>
      </c>
      <c r="N15" s="13" t="str">
        <f>IF(AND($N$13&lt;=I15,I15&lt;=$M$13),"Ok","Não")</f>
        <v>Ok</v>
      </c>
    </row>
    <row r="16" spans="1:14" x14ac:dyDescent="0.25">
      <c r="A16" s="3">
        <v>10</v>
      </c>
      <c r="B16" s="7">
        <v>24</v>
      </c>
      <c r="C16" s="7">
        <f t="shared" si="4"/>
        <v>0.24</v>
      </c>
      <c r="H16" s="13">
        <v>2</v>
      </c>
      <c r="I16" s="5">
        <f t="shared" ref="I16:I24" si="5">I3 +$J$15</f>
        <v>8.222999999999999</v>
      </c>
      <c r="M16" s="5">
        <f t="shared" ref="M16:M24" si="6">I16</f>
        <v>8.222999999999999</v>
      </c>
      <c r="N16" s="13" t="str">
        <f t="shared" ref="N16:N24" si="7">IF(AND($N$13&lt;=I16,I16&lt;=$M$13),"Ok","Não")</f>
        <v>Não</v>
      </c>
    </row>
    <row r="17" spans="1:14" x14ac:dyDescent="0.25">
      <c r="B17" s="1" t="s">
        <v>27</v>
      </c>
      <c r="C17" s="19">
        <f>AVERAGE(C7:C16)</f>
        <v>0.26590000000000008</v>
      </c>
      <c r="H17" s="13">
        <v>3</v>
      </c>
      <c r="I17" s="5">
        <f t="shared" si="5"/>
        <v>8.2850000000000001</v>
      </c>
      <c r="M17" s="5">
        <f t="shared" si="6"/>
        <v>8.2850000000000001</v>
      </c>
      <c r="N17" s="13" t="str">
        <f t="shared" si="7"/>
        <v>Não</v>
      </c>
    </row>
    <row r="18" spans="1:14" x14ac:dyDescent="0.25">
      <c r="B18" s="4" t="s">
        <v>15</v>
      </c>
      <c r="D18" s="3" t="s">
        <v>9</v>
      </c>
      <c r="H18" s="13">
        <v>4</v>
      </c>
      <c r="I18" s="5">
        <f t="shared" si="5"/>
        <v>8.25</v>
      </c>
      <c r="M18" s="5">
        <f t="shared" si="6"/>
        <v>8.25</v>
      </c>
      <c r="N18" s="13" t="str">
        <f t="shared" si="7"/>
        <v>Ok</v>
      </c>
    </row>
    <row r="19" spans="1:14" x14ac:dyDescent="0.25">
      <c r="A19" s="2" t="s">
        <v>4</v>
      </c>
      <c r="B19" s="23">
        <v>9.7899999999999991</v>
      </c>
      <c r="C19" s="2" t="s">
        <v>8</v>
      </c>
      <c r="D19" s="5">
        <f>F12*(SQRT(B19/(2*C2)))</f>
        <v>7.1679430993695812</v>
      </c>
      <c r="H19" s="13">
        <v>5</v>
      </c>
      <c r="I19" s="5">
        <f t="shared" si="5"/>
        <v>8.2569999999999997</v>
      </c>
      <c r="M19" s="5">
        <f t="shared" si="6"/>
        <v>8.2569999999999997</v>
      </c>
      <c r="N19" s="13" t="str">
        <f t="shared" si="7"/>
        <v>Ok</v>
      </c>
    </row>
    <row r="20" spans="1:14" x14ac:dyDescent="0.25">
      <c r="C20" s="13" t="s">
        <v>25</v>
      </c>
      <c r="D20" s="13">
        <f>D19*SQRT(2*C2/B19)</f>
        <v>1.6198999999999999</v>
      </c>
      <c r="H20" s="13">
        <v>6</v>
      </c>
      <c r="I20" s="5">
        <f t="shared" si="5"/>
        <v>8.254999999999999</v>
      </c>
      <c r="M20" s="5">
        <f t="shared" si="6"/>
        <v>8.254999999999999</v>
      </c>
      <c r="N20" s="13" t="str">
        <f t="shared" si="7"/>
        <v>Ok</v>
      </c>
    </row>
    <row r="21" spans="1:14" x14ac:dyDescent="0.25">
      <c r="C21" s="13" t="s">
        <v>29</v>
      </c>
      <c r="D21" s="13">
        <f>SQRT(2*C2/B19)</f>
        <v>0.22599230735278433</v>
      </c>
      <c r="H21" s="13">
        <v>7</v>
      </c>
      <c r="I21" s="5">
        <f t="shared" si="5"/>
        <v>8.254999999999999</v>
      </c>
      <c r="M21" s="5">
        <f t="shared" si="6"/>
        <v>8.254999999999999</v>
      </c>
      <c r="N21" s="13" t="str">
        <f t="shared" si="7"/>
        <v>Ok</v>
      </c>
    </row>
    <row r="22" spans="1:14" x14ac:dyDescent="0.25">
      <c r="C22" s="13" t="s">
        <v>28</v>
      </c>
      <c r="D22" s="13">
        <f>D19*D21</f>
        <v>1.6198999999999999</v>
      </c>
      <c r="H22" s="13">
        <v>8</v>
      </c>
      <c r="I22" s="5">
        <f t="shared" si="5"/>
        <v>8.2319999999999993</v>
      </c>
      <c r="M22" s="5">
        <f t="shared" si="6"/>
        <v>8.2319999999999993</v>
      </c>
      <c r="N22" s="13" t="str">
        <f t="shared" si="7"/>
        <v>Não</v>
      </c>
    </row>
    <row r="23" spans="1:14" x14ac:dyDescent="0.25">
      <c r="H23" s="13">
        <v>9</v>
      </c>
      <c r="I23" s="5">
        <f t="shared" si="5"/>
        <v>8.3030000000000008</v>
      </c>
      <c r="M23" s="5">
        <f t="shared" si="6"/>
        <v>8.3030000000000008</v>
      </c>
      <c r="N23" s="13" t="str">
        <f>IF(AND($N$13&lt;=I23,I23&lt;=$M$13),"Ok","Não")</f>
        <v>Não</v>
      </c>
    </row>
    <row r="24" spans="1:14" x14ac:dyDescent="0.25">
      <c r="H24" s="13">
        <v>10</v>
      </c>
      <c r="I24" s="5">
        <f t="shared" si="5"/>
        <v>8.2680000000000007</v>
      </c>
      <c r="M24" s="5">
        <f t="shared" si="6"/>
        <v>8.2680000000000007</v>
      </c>
      <c r="N24" s="13" t="str">
        <f t="shared" si="7"/>
        <v>Ok</v>
      </c>
    </row>
    <row r="25" spans="1:14" x14ac:dyDescent="0.25">
      <c r="C25" s="11"/>
      <c r="H25" s="16" t="s">
        <v>10</v>
      </c>
      <c r="I25" s="18">
        <f>AVERAGE(I15:I24)</f>
        <v>8.2607999999999997</v>
      </c>
      <c r="M25" s="24" t="s">
        <v>22</v>
      </c>
      <c r="N25" s="13">
        <f>COUNTIF(N15:N24,"OK")</f>
        <v>6</v>
      </c>
    </row>
    <row r="26" spans="1:14" x14ac:dyDescent="0.25">
      <c r="H26" s="16" t="s">
        <v>19</v>
      </c>
      <c r="I26" s="18">
        <f>_xlfn.STDEV.S(I15:I24)</f>
        <v>2.4137568689125515E-2</v>
      </c>
    </row>
    <row r="27" spans="1:14" x14ac:dyDescent="0.25">
      <c r="H27" s="16" t="s">
        <v>17</v>
      </c>
      <c r="I27" s="17">
        <f>(ABS(5.48-I25)/5.48)</f>
        <v>0.50744525547445241</v>
      </c>
    </row>
  </sheetData>
  <mergeCells count="1">
    <mergeCell ref="J15:K15"/>
  </mergeCells>
  <phoneticPr fontId="1" type="noConversion"/>
  <conditionalFormatting sqref="N15:N25">
    <cfRule type="containsText" dxfId="0" priority="1" operator="containsText" text="Ok">
      <formula>NOT(ISERROR(SEARCH("Ok",N15)))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Duran</dc:creator>
  <cp:lastModifiedBy>T-Gamer</cp:lastModifiedBy>
  <dcterms:created xsi:type="dcterms:W3CDTF">2022-08-16T23:21:44Z</dcterms:created>
  <dcterms:modified xsi:type="dcterms:W3CDTF">2022-10-05T01:38:53Z</dcterms:modified>
</cp:coreProperties>
</file>