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"/>
    </mc:Choice>
  </mc:AlternateContent>
  <xr:revisionPtr revIDLastSave="0" documentId="13_ncr:1_{BA5876FB-EB36-4FBF-A335-51B62972AD5D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esults" sheetId="1" r:id="rId1"/>
    <sheet name="M-W U test" sheetId="2" r:id="rId2"/>
    <sheet name="T-test" sheetId="3" r:id="rId3"/>
  </sheets>
  <definedNames>
    <definedName name="_xlnm._FilterDatabase" localSheetId="1" hidden="1">'M-W U test'!$A$87:$C$117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2" l="1"/>
  <c r="F73" i="2" s="1"/>
  <c r="B67" i="2"/>
  <c r="B73" i="2" s="1"/>
  <c r="B36" i="3"/>
  <c r="F36" i="3"/>
  <c r="B35" i="3"/>
  <c r="J119" i="2"/>
  <c r="J125" i="2" s="1"/>
  <c r="F119" i="2"/>
  <c r="F125" i="2" s="1"/>
  <c r="F129" i="2"/>
  <c r="J36" i="3"/>
  <c r="J35" i="3"/>
  <c r="B119" i="2"/>
  <c r="B125" i="2" s="1"/>
  <c r="J130" i="2"/>
  <c r="F130" i="2"/>
  <c r="B130" i="2"/>
  <c r="J129" i="2"/>
  <c r="B129" i="2"/>
  <c r="J122" i="2"/>
  <c r="F122" i="2"/>
  <c r="B122" i="2"/>
  <c r="B78" i="2"/>
  <c r="B77" i="2"/>
  <c r="J70" i="2"/>
  <c r="F70" i="2"/>
  <c r="B70" i="2"/>
  <c r="J67" i="2"/>
  <c r="J73" i="2" s="1"/>
  <c r="J78" i="2"/>
  <c r="F78" i="2"/>
  <c r="J77" i="2"/>
  <c r="F77" i="2"/>
  <c r="F35" i="3" l="1"/>
  <c r="J120" i="2"/>
  <c r="J126" i="2" s="1"/>
  <c r="J127" i="2" s="1"/>
  <c r="J132" i="2" s="1"/>
  <c r="J133" i="2" s="1"/>
  <c r="J135" i="2" s="1"/>
  <c r="F120" i="2"/>
  <c r="F126" i="2" s="1"/>
  <c r="F127" i="2" s="1"/>
  <c r="F132" i="2" s="1"/>
  <c r="F133" i="2" s="1"/>
  <c r="F135" i="2" s="1"/>
  <c r="B120" i="2"/>
  <c r="B126" i="2" s="1"/>
  <c r="B127" i="2" s="1"/>
  <c r="B132" i="2" s="1"/>
  <c r="B133" i="2" s="1"/>
  <c r="B135" i="2" s="1"/>
  <c r="J68" i="2"/>
  <c r="J74" i="2" s="1"/>
  <c r="J75" i="2" s="1"/>
  <c r="J80" i="2" s="1"/>
  <c r="J81" i="2" s="1"/>
  <c r="J83" i="2" s="1"/>
  <c r="B68" i="2"/>
  <c r="F68" i="2"/>
  <c r="F74" i="2" s="1"/>
  <c r="F75" i="2" s="1"/>
  <c r="F80" i="2" s="1"/>
  <c r="F81" i="2" s="1"/>
  <c r="F83" i="2" s="1"/>
  <c r="B74" i="2" l="1"/>
  <c r="B75" i="2" s="1"/>
  <c r="B80" i="2" s="1"/>
  <c r="B81" i="2" s="1"/>
  <c r="B83" i="2" s="1"/>
  <c r="P4" i="1"/>
  <c r="N4" i="1"/>
  <c r="M3" i="1"/>
  <c r="N3" i="1"/>
  <c r="O3" i="1"/>
  <c r="P3" i="1"/>
  <c r="Q3" i="1"/>
  <c r="M4" i="1"/>
  <c r="M8" i="1" s="1"/>
  <c r="O4" i="1"/>
  <c r="O8" i="1" s="1"/>
  <c r="Q4" i="1"/>
  <c r="L4" i="1"/>
  <c r="L3" i="1"/>
  <c r="P7" i="1" l="1"/>
  <c r="Q5" i="1"/>
  <c r="L5" i="1"/>
  <c r="L6" i="1"/>
  <c r="Q7" i="1"/>
  <c r="L7" i="1"/>
  <c r="L8" i="1"/>
  <c r="Q8" i="1"/>
  <c r="O7" i="1"/>
  <c r="O6" i="1"/>
  <c r="M5" i="1"/>
  <c r="Q6" i="1"/>
  <c r="N6" i="1"/>
  <c r="P6" i="1"/>
  <c r="P5" i="1"/>
  <c r="N5" i="1"/>
  <c r="M6" i="1"/>
  <c r="P8" i="1"/>
  <c r="M7" i="1"/>
  <c r="O5" i="1"/>
  <c r="N7" i="1"/>
  <c r="N8" i="1"/>
</calcChain>
</file>

<file path=xl/sharedStrings.xml><?xml version="1.0" encoding="utf-8"?>
<sst xmlns="http://schemas.openxmlformats.org/spreadsheetml/2006/main" count="361" uniqueCount="55">
  <si>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</si>
  <si>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</si>
  <si>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</si>
  <si>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</si>
  <si>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</si>
  <si>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</si>
  <si>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</si>
  <si>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</si>
  <si>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</si>
  <si>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</si>
  <si>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</si>
  <si>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</si>
  <si>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</si>
  <si>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</si>
  <si>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</si>
  <si>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</si>
  <si>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</si>
  <si>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</si>
  <si>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</si>
  <si>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</si>
  <si>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</si>
  <si>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</si>
  <si>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</si>
  <si>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</si>
  <si>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</si>
  <si>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 xml:space="preserve">A  </t>
  </si>
  <si>
    <t>B</t>
  </si>
  <si>
    <t>C</t>
  </si>
  <si>
    <t>inputs</t>
  </si>
  <si>
    <t>Accuracy (in %)</t>
  </si>
  <si>
    <t>A vs B</t>
  </si>
  <si>
    <t>A vs C</t>
  </si>
  <si>
    <t xml:space="preserve"> </t>
  </si>
  <si>
    <t>B vs C</t>
  </si>
  <si>
    <t>A rank sum</t>
  </si>
  <si>
    <t>B rank sum</t>
  </si>
  <si>
    <t>C rank sum</t>
  </si>
  <si>
    <t>Total sum</t>
  </si>
  <si>
    <t>N1 = N2</t>
  </si>
  <si>
    <t>U(A)</t>
  </si>
  <si>
    <t>U(B)</t>
  </si>
  <si>
    <t>U(C)</t>
  </si>
  <si>
    <t>U</t>
  </si>
  <si>
    <t>Exp. Val. Of U</t>
  </si>
  <si>
    <t>SE of U</t>
  </si>
  <si>
    <t>Z-value</t>
  </si>
  <si>
    <t>P-value</t>
  </si>
  <si>
    <t>P-value Threshold</t>
  </si>
  <si>
    <t>Is there statistically significant difference between the 2 groups?</t>
  </si>
  <si>
    <t>A</t>
  </si>
  <si>
    <t>T-test p-value</t>
  </si>
  <si>
    <t>99.7% CI upper bound</t>
  </si>
  <si>
    <t>LSTM (best trial)</t>
  </si>
  <si>
    <t>TCN (best trial)</t>
  </si>
  <si>
    <t>NBEATSx (best trial)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</si>
</sst>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10"/>
      <color rgb="FF000000"/>
      <name val="Arial"/>
      <family val="2"/>
    </font>
    <font>
      <sz val="8"/>
      <color rgb="FF000000"/>
      <name val="Courier New"/>
      <family val="3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10" fontId="4" fillId="0" borderId="0" xfId="1" applyNumberFormat="1" applyFont="1" applyAlignment="1">
      <alignment horizontal="right"/>
    </xf>
    <xf numFmtId="10" fontId="4" fillId="0" borderId="0" xfId="1" applyNumberFormat="1" applyFont="1"/>
    <xf numFmtId="10" fontId="5" fillId="0" borderId="0" xfId="1" applyNumberFormat="1" applyFont="1" applyAlignment="1">
      <alignment horizontal="righ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1" xfId="0" applyBorder="1"/>
    <xf numFmtId="10" fontId="6" fillId="0" borderId="0" xfId="1" applyNumberFormat="1" applyFont="1" applyBorder="1" applyAlignment="1">
      <alignment horizontal="right" vertical="center"/>
    </xf>
    <xf numFmtId="43" fontId="6" fillId="0" borderId="0" xfId="2" applyFont="1" applyBorder="1" applyAlignment="1">
      <alignment horizontal="left" vertical="center"/>
    </xf>
    <xf numFmtId="43" fontId="6" fillId="0" borderId="0" xfId="2" applyFont="1" applyBorder="1" applyAlignment="1">
      <alignment horizontal="right" vertical="center"/>
    </xf>
    <xf numFmtId="43" fontId="0" fillId="0" borderId="0" xfId="2" applyFont="1"/>
    <xf numFmtId="43" fontId="0" fillId="0" borderId="0" xfId="0" applyNumberFormat="1"/>
    <xf numFmtId="9" fontId="0" fillId="0" borderId="0" xfId="0" applyNumberFormat="1"/>
    <xf numFmtId="164" fontId="5" fillId="0" borderId="1" xfId="1" applyNumberFormat="1" applyFont="1" applyBorder="1" applyAlignment="1">
      <alignment horizontal="right" vertical="center"/>
    </xf>
    <xf numFmtId="10" fontId="4" fillId="0" borderId="1" xfId="1" applyNumberFormat="1" applyFont="1" applyBorder="1" applyAlignment="1">
      <alignment horizontal="right"/>
    </xf>
    <xf numFmtId="10" fontId="4" fillId="0" borderId="1" xfId="1" applyNumberFormat="1" applyFont="1" applyBorder="1"/>
    <xf numFmtId="10" fontId="5" fillId="0" borderId="1" xfId="1" applyNumberFormat="1" applyFont="1" applyBorder="1" applyAlignment="1">
      <alignment horizontal="right" vertical="center"/>
    </xf>
    <xf numFmtId="10" fontId="4" fillId="0" borderId="4" xfId="1" applyNumberFormat="1" applyFont="1" applyBorder="1" applyAlignment="1">
      <alignment horizontal="right"/>
    </xf>
    <xf numFmtId="164" fontId="5" fillId="0" borderId="5" xfId="1" applyNumberFormat="1" applyFont="1" applyBorder="1" applyAlignment="1">
      <alignment horizontal="right" vertical="center"/>
    </xf>
    <xf numFmtId="10" fontId="4" fillId="0" borderId="4" xfId="1" applyNumberFormat="1" applyFont="1" applyBorder="1"/>
    <xf numFmtId="10" fontId="5" fillId="0" borderId="4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0" fontId="0" fillId="0" borderId="0" xfId="1" applyNumberFormat="1" applyFont="1" applyAlignment="1"/>
    <xf numFmtId="11" fontId="0" fillId="0" borderId="0" xfId="1" applyNumberFormat="1" applyFont="1"/>
    <xf numFmtId="4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164" fontId="8" fillId="0" borderId="0" xfId="1" applyNumberFormat="1" applyFont="1" applyAlignment="1">
      <alignment horizontal="right" vertical="center"/>
    </xf>
    <xf numFmtId="164" fontId="8" fillId="0" borderId="0" xfId="1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131885</xdr:colOff>
      <xdr:row>21</xdr:row>
      <xdr:rowOff>175846</xdr:rowOff>
    </xdr:from>
    <xdr:to>
      <xdr:col>6</xdr:col>
      <xdr:colOff>150935</xdr:colOff>
      <xdr:row>34</xdr:row>
      <xdr:rowOff>171743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3BB846-FB2A-498E-DDF5-95AE38203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85" y="4022481"/>
          <a:ext cx="3726473" cy="2369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283844</xdr:colOff>
      <xdr:row>20</xdr:row>
      <xdr:rowOff>157383</xdr:rowOff>
    </xdr:from>
    <xdr:to>
      <xdr:col>12</xdr:col>
      <xdr:colOff>16705</xdr:colOff>
      <xdr:row>33</xdr:row>
      <xdr:rowOff>153280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2A37D2-CB4F-6B7E-CC67-21ADB231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9402" y="3820845"/>
          <a:ext cx="3736585" cy="2377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20</xdr:col>
      <xdr:colOff>76200</xdr:colOff>
      <xdr:row>34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A1A286-AA33-264D-EA34-96F3B5CE4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6460" y="4023360"/>
          <a:ext cx="37338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36</xdr:row>
      <xdr:rowOff>0</xdr:rowOff>
    </xdr:from>
    <xdr:to>
      <xdr:col>20</xdr:col>
      <xdr:colOff>129540</xdr:colOff>
      <xdr:row>50</xdr:row>
      <xdr:rowOff>62865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3D7B1A-8193-690E-36D0-F4A45CB3E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6460" y="6583680"/>
          <a:ext cx="377952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51</xdr:row>
      <xdr:rowOff>0</xdr:rowOff>
    </xdr:from>
    <xdr:to>
      <xdr:col>20</xdr:col>
      <xdr:colOff>182880</xdr:colOff>
      <xdr:row>65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55636-0EB6-C8C3-1419-57D680765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76460" y="9326880"/>
          <a:ext cx="384048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zoomScale="130" zoomScaleNormal="130" workbookViewId="0">
      <selection activeCell="H3" sqref="H3:H17"/>
    </sheetView>
  </sheetViews>
  <sheetFormatPr defaultRowHeight="14.4"/>
  <cols>
    <col min="2" max="2" width="9.6640625" customWidth="1"/>
    <col min="8" max="8" width="10.33203125" bestFit="1" customWidth="1"/>
    <col min="11" max="11" width="19.5546875" customWidth="1"/>
    <col min="12" max="12" width="11" bestFit="1" customWidth="1"/>
    <col min="14" max="14" width="12" bestFit="1" customWidth="1"/>
  </cols>
  <sheetData>
    <row r="1" spans="2:17">
      <c r="B1" s="7"/>
      <c r="C1" s="42" t="s">
        <v>0</v>
      </c>
      <c r="D1" s="42"/>
      <c r="E1" s="42" t="s">
        <v>3</v>
      </c>
      <c r="F1" s="42"/>
      <c r="G1" s="42" t="s">
        <v>19</v>
      </c>
      <c r="H1" s="42"/>
      <c r="I1" s="7"/>
      <c r="L1" s="42" t="s">
        <v>0</v>
      </c>
      <c r="M1" s="42"/>
      <c r="N1" s="42" t="s">
        <v>3</v>
      </c>
      <c r="O1" s="42"/>
      <c r="P1" s="42" t="s">
        <v>19</v>
      </c>
      <c r="Q1" s="42"/>
    </row>
    <row r="2" spans="2:17">
      <c r="B2" s="7"/>
      <c r="C2" s="7" t="s">
        <v>1</v>
      </c>
      <c r="D2" s="7" t="s">
        <v>2</v>
      </c>
      <c r="E2" s="7" t="s">
        <v>1</v>
      </c>
      <c r="F2" s="7" t="s">
        <v>2</v>
      </c>
      <c r="G2" s="7" t="s">
        <v>1</v>
      </c>
      <c r="H2" s="7" t="s">
        <v>2</v>
      </c>
      <c r="I2" s="7"/>
      <c r="L2" s="7" t="s">
        <v>1</v>
      </c>
      <c r="M2" s="7" t="s">
        <v>2</v>
      </c>
      <c r="N2" s="7" t="s">
        <v>1</v>
      </c>
      <c r="O2" s="7" t="s">
        <v>2</v>
      </c>
      <c r="P2" s="7" t="s">
        <v>1</v>
      </c>
      <c r="Q2" s="7" t="s">
        <v>2</v>
      </c>
    </row>
    <row r="3" spans="2:17">
      <c r="B3" s="8" t="s">
        <v>4</v>
      </c>
      <c r="C3" s="9">
        <v>0.70398119055921005</v>
      </c>
      <c r="D3" s="38">
        <v>4.9039861428494397E-3</v>
      </c>
      <c r="E3" s="10">
        <v>0.70213200542987098</v>
      </c>
      <c r="F3" s="39">
        <v>5.0739174262251097E-3</v>
      </c>
      <c r="G3" s="11">
        <v>0.82634231177177397</v>
      </c>
      <c r="H3" s="39">
        <v>5.6062420197380601E-3</v>
      </c>
      <c r="I3" s="7"/>
      <c r="K3" t="s">
        <v>20</v>
      </c>
      <c r="L3" s="14">
        <f>AVERAGE(C3:C17)</f>
        <v>0.69357658328735217</v>
      </c>
      <c r="M3" s="15">
        <f t="shared" ref="M3:Q3" si="0">AVERAGE(D3:D17)</f>
        <v>4.7488237414090089E-3</v>
      </c>
      <c r="N3" s="14">
        <f t="shared" si="0"/>
        <v>0.68788928741358835</v>
      </c>
      <c r="O3" s="15">
        <f t="shared" si="0"/>
        <v>5.1393495708308085E-3</v>
      </c>
      <c r="P3" s="14">
        <f t="shared" si="0"/>
        <v>0.82373204685700141</v>
      </c>
      <c r="Q3" s="15">
        <f t="shared" si="0"/>
        <v>5.5731850739685288E-3</v>
      </c>
    </row>
    <row r="4" spans="2:17">
      <c r="B4" s="8" t="s">
        <v>5</v>
      </c>
      <c r="C4" s="9">
        <v>0.68761227736964603</v>
      </c>
      <c r="D4" s="38">
        <v>4.5471662379603104E-3</v>
      </c>
      <c r="E4" s="10">
        <v>0.69788178700854797</v>
      </c>
      <c r="F4" s="39">
        <v>4.6375153941176396E-3</v>
      </c>
      <c r="G4" s="10">
        <v>0.82872496981829202</v>
      </c>
      <c r="H4" s="39">
        <v>5.5565765178449402E-3</v>
      </c>
      <c r="I4" s="7"/>
      <c r="K4" s="13" t="s">
        <v>21</v>
      </c>
      <c r="L4" s="3">
        <f>_xlfn.STDEV.S(C3:C17)</f>
        <v>1.9067911855562392E-2</v>
      </c>
      <c r="M4" s="16">
        <f t="shared" ref="M4:Q4" si="1">_xlfn.STDEV.S(D3:D17)</f>
        <v>1.2908186349064386E-4</v>
      </c>
      <c r="N4" s="3">
        <f>_xlfn.STDEV.S(E3:E17)</f>
        <v>1.4724490091794676E-2</v>
      </c>
      <c r="O4" s="16">
        <f t="shared" si="1"/>
        <v>3.46221045994301E-4</v>
      </c>
      <c r="P4" s="3">
        <f>_xlfn.STDEV.S(G3:G17)</f>
        <v>3.0257623095491502E-3</v>
      </c>
      <c r="Q4" s="16">
        <f t="shared" si="1"/>
        <v>4.8505410095661576E-5</v>
      </c>
    </row>
    <row r="5" spans="2:17">
      <c r="B5" s="8" t="s">
        <v>6</v>
      </c>
      <c r="C5" s="9">
        <v>0.70748900671840798</v>
      </c>
      <c r="D5" s="38">
        <v>4.8001823663985201E-3</v>
      </c>
      <c r="E5" s="10">
        <v>0.67649104205112898</v>
      </c>
      <c r="F5" s="39">
        <v>5.5892068574525302E-3</v>
      </c>
      <c r="G5" s="10">
        <v>0.82484556213289495</v>
      </c>
      <c r="H5" s="39">
        <v>5.6066420972271701E-3</v>
      </c>
      <c r="I5" s="7"/>
      <c r="K5" t="s">
        <v>23</v>
      </c>
      <c r="L5" s="14">
        <f>L$3+L$4*2</f>
        <v>0.73171240699847695</v>
      </c>
      <c r="M5" s="15">
        <f t="shared" ref="M5:Q5" si="2">M$3+M$4*2</f>
        <v>5.0069874683902962E-3</v>
      </c>
      <c r="N5" s="14">
        <f t="shared" si="2"/>
        <v>0.71733826759717767</v>
      </c>
      <c r="O5" s="15">
        <f t="shared" si="2"/>
        <v>5.8317916628194107E-3</v>
      </c>
      <c r="P5" s="14">
        <f t="shared" si="2"/>
        <v>0.82978357147609971</v>
      </c>
      <c r="Q5" s="15">
        <f t="shared" si="2"/>
        <v>5.6701958941598523E-3</v>
      </c>
    </row>
    <row r="6" spans="2:17">
      <c r="B6" s="8" t="s">
        <v>7</v>
      </c>
      <c r="C6" s="9">
        <v>0.67675612342987601</v>
      </c>
      <c r="D6" s="38">
        <v>4.5996674785703804E-3</v>
      </c>
      <c r="E6" s="10">
        <v>0.67129909792528397</v>
      </c>
      <c r="F6" s="39">
        <v>4.7433457287072702E-3</v>
      </c>
      <c r="G6" s="10">
        <v>0.82481147114902698</v>
      </c>
      <c r="H6" s="39">
        <v>5.5456490790772497E-3</v>
      </c>
      <c r="I6" s="7"/>
      <c r="K6" t="s">
        <v>22</v>
      </c>
      <c r="L6" s="14">
        <f>L$3-L$4*2</f>
        <v>0.65544075957622738</v>
      </c>
      <c r="M6" s="15">
        <f t="shared" ref="M6:Q6" si="3">M$3-M$4*2</f>
        <v>4.4906600144277217E-3</v>
      </c>
      <c r="N6" s="14">
        <f t="shared" si="3"/>
        <v>0.65844030722999902</v>
      </c>
      <c r="O6" s="15">
        <f t="shared" si="3"/>
        <v>4.4469074788422063E-3</v>
      </c>
      <c r="P6" s="14">
        <f t="shared" si="3"/>
        <v>0.81768052223790311</v>
      </c>
      <c r="Q6" s="15">
        <f t="shared" si="3"/>
        <v>5.4761742537772053E-3</v>
      </c>
    </row>
    <row r="7" spans="2:17">
      <c r="B7" s="8" t="s">
        <v>8</v>
      </c>
      <c r="C7" s="9">
        <v>0.70944218167453299</v>
      </c>
      <c r="D7" s="38">
        <v>4.8827197192268497E-3</v>
      </c>
      <c r="E7" s="10">
        <v>0.70518191085663195</v>
      </c>
      <c r="F7" s="39">
        <v>5.1142084435967898E-3</v>
      </c>
      <c r="G7" s="10">
        <v>0.82241059034158703</v>
      </c>
      <c r="H7" s="39">
        <v>5.4494015745288798E-3</v>
      </c>
      <c r="I7" s="7"/>
      <c r="K7" t="s">
        <v>51</v>
      </c>
      <c r="L7" s="14">
        <f>L$3+L$4*3</f>
        <v>0.7507803188540394</v>
      </c>
      <c r="M7" s="15">
        <f t="shared" ref="M7:Q7" si="4">M$3+M$4*3</f>
        <v>5.1360693318809403E-3</v>
      </c>
      <c r="N7" s="14">
        <f t="shared" si="4"/>
        <v>0.73206275768897233</v>
      </c>
      <c r="O7" s="15">
        <f t="shared" si="4"/>
        <v>6.1780127088137109E-3</v>
      </c>
      <c r="P7" s="14">
        <f t="shared" si="4"/>
        <v>0.83280933378564881</v>
      </c>
      <c r="Q7" s="15">
        <f t="shared" si="4"/>
        <v>5.7187013042555137E-3</v>
      </c>
    </row>
    <row r="8" spans="2:17">
      <c r="B8" s="8" t="s">
        <v>9</v>
      </c>
      <c r="C8" s="9">
        <v>0.70408656400579905</v>
      </c>
      <c r="D8" s="38">
        <v>4.8159389510604098E-3</v>
      </c>
      <c r="E8" s="10">
        <v>0.70762981264447899</v>
      </c>
      <c r="F8" s="39">
        <v>4.8349148475100101E-3</v>
      </c>
      <c r="G8" s="10">
        <v>0.819953238610724</v>
      </c>
      <c r="H8" s="39">
        <v>5.4860614875138604E-3</v>
      </c>
      <c r="I8" s="7"/>
      <c r="K8" t="s">
        <v>24</v>
      </c>
      <c r="L8" s="14">
        <f>L$3-L$4*3</f>
        <v>0.63637284772066494</v>
      </c>
      <c r="M8" s="15">
        <f t="shared" ref="M8:Q8" si="5">M$3-M$4*3</f>
        <v>4.3615781509370776E-3</v>
      </c>
      <c r="N8" s="14">
        <f t="shared" si="5"/>
        <v>0.64371581713820436</v>
      </c>
      <c r="O8" s="15">
        <f t="shared" si="5"/>
        <v>4.100686432847906E-3</v>
      </c>
      <c r="P8" s="14">
        <f t="shared" si="5"/>
        <v>0.81465475992835401</v>
      </c>
      <c r="Q8" s="15">
        <f t="shared" si="5"/>
        <v>5.427668843681544E-3</v>
      </c>
    </row>
    <row r="9" spans="2:17">
      <c r="B9" s="8" t="s">
        <v>10</v>
      </c>
      <c r="C9" s="9">
        <v>0.70449925775979505</v>
      </c>
      <c r="D9" s="38">
        <v>4.9193131733641501E-3</v>
      </c>
      <c r="E9" s="10">
        <v>0.68479561492602603</v>
      </c>
      <c r="F9" s="39">
        <v>4.9314920704921703E-3</v>
      </c>
      <c r="G9" s="10">
        <v>0.82689321640425895</v>
      </c>
      <c r="H9" s="39">
        <v>5.5772299875473602E-3</v>
      </c>
      <c r="I9" s="7"/>
      <c r="K9" s="12"/>
      <c r="M9" s="2"/>
      <c r="N9" s="3"/>
    </row>
    <row r="10" spans="2:17">
      <c r="B10" s="8" t="s">
        <v>11</v>
      </c>
      <c r="C10" s="9">
        <v>0.70277473612571895</v>
      </c>
      <c r="D10" s="38">
        <v>4.6333970923785701E-3</v>
      </c>
      <c r="E10" s="10">
        <v>0.65800658288113101</v>
      </c>
      <c r="F10" s="39">
        <v>5.9999587273400204E-3</v>
      </c>
      <c r="G10" s="10">
        <v>0.82613639136894301</v>
      </c>
      <c r="H10" s="39">
        <v>5.5736490255806903E-3</v>
      </c>
      <c r="I10" s="7"/>
      <c r="M10" s="2"/>
      <c r="N10" s="3"/>
      <c r="O10" s="3"/>
    </row>
    <row r="11" spans="2:17">
      <c r="B11" s="8" t="s">
        <v>12</v>
      </c>
      <c r="C11" s="9">
        <v>0.70100353996260201</v>
      </c>
      <c r="D11" s="38">
        <v>4.9726431150293E-3</v>
      </c>
      <c r="E11" s="10">
        <v>0.67971109093264004</v>
      </c>
      <c r="F11" s="39">
        <v>5.2409833823670498E-3</v>
      </c>
      <c r="G11" s="10">
        <v>0.82594776958565896</v>
      </c>
      <c r="H11" s="39">
        <v>5.5765449948032798E-3</v>
      </c>
      <c r="I11" s="7"/>
      <c r="M11" s="2"/>
      <c r="N11" s="3"/>
      <c r="O11" s="3"/>
    </row>
    <row r="12" spans="2:17">
      <c r="B12" s="8" t="s">
        <v>13</v>
      </c>
      <c r="C12" s="9">
        <v>0.70568427652462795</v>
      </c>
      <c r="D12" s="38">
        <v>4.6997299620445201E-3</v>
      </c>
      <c r="E12" s="10">
        <v>0.67302011418785801</v>
      </c>
      <c r="F12" s="39">
        <v>4.9564018816560997E-3</v>
      </c>
      <c r="G12" s="10">
        <v>0.82183396588191004</v>
      </c>
      <c r="H12" s="39">
        <v>5.5943436875449002E-3</v>
      </c>
      <c r="I12" s="7"/>
      <c r="M12" s="2"/>
      <c r="N12" s="3"/>
      <c r="O12" s="3"/>
    </row>
    <row r="13" spans="2:17">
      <c r="B13" s="8" t="s">
        <v>14</v>
      </c>
      <c r="C13" s="9">
        <v>0.65214664986682103</v>
      </c>
      <c r="D13" s="38">
        <v>4.6911579272577303E-3</v>
      </c>
      <c r="E13" s="10">
        <v>0.68389430426171305</v>
      </c>
      <c r="F13" s="39">
        <v>5.3237143408431898E-3</v>
      </c>
      <c r="G13" s="10">
        <v>0.82401380326003004</v>
      </c>
      <c r="H13" s="39">
        <v>5.5945588803095999E-3</v>
      </c>
      <c r="I13" s="7"/>
      <c r="M13" s="2"/>
      <c r="N13" s="3"/>
      <c r="O13" s="3"/>
    </row>
    <row r="14" spans="2:17">
      <c r="B14" s="8" t="s">
        <v>15</v>
      </c>
      <c r="C14" s="9">
        <v>0.70320476757655204</v>
      </c>
      <c r="D14" s="38">
        <v>4.7047661546456999E-3</v>
      </c>
      <c r="E14" s="10">
        <v>0.68888268033645805</v>
      </c>
      <c r="F14" s="39">
        <v>5.1931036954032004E-3</v>
      </c>
      <c r="G14" s="10">
        <v>0.82123827462722299</v>
      </c>
      <c r="H14" s="39">
        <v>5.6010721701496699E-3</v>
      </c>
      <c r="I14" s="7"/>
      <c r="M14" s="36"/>
      <c r="N14" s="3"/>
      <c r="O14" s="3"/>
    </row>
    <row r="15" spans="2:17">
      <c r="B15" s="8" t="s">
        <v>16</v>
      </c>
      <c r="C15" s="9">
        <v>0.70151893051510195</v>
      </c>
      <c r="D15" s="38">
        <v>4.6192169120724399E-3</v>
      </c>
      <c r="E15" s="10">
        <v>0.70304089603680497</v>
      </c>
      <c r="F15" s="39">
        <v>4.9636486963128296E-3</v>
      </c>
      <c r="G15" s="10">
        <v>0.82462933976661301</v>
      </c>
      <c r="H15" s="39">
        <v>5.5919978676564402E-3</v>
      </c>
      <c r="I15" s="7"/>
      <c r="M15" s="36"/>
      <c r="N15" s="3"/>
      <c r="O15" s="3"/>
    </row>
    <row r="16" spans="2:17">
      <c r="B16" s="8" t="s">
        <v>17</v>
      </c>
      <c r="C16" s="9">
        <v>0.65081052140242002</v>
      </c>
      <c r="D16" s="38">
        <v>4.68429672857653E-3</v>
      </c>
      <c r="E16" s="10">
        <v>0.68465355357650404</v>
      </c>
      <c r="F16" s="39">
        <v>5.4055838441960597E-3</v>
      </c>
      <c r="G16" s="10">
        <v>0.82045946508168399</v>
      </c>
      <c r="H16" s="39">
        <v>5.6352654684056602E-3</v>
      </c>
      <c r="I16" s="7"/>
      <c r="M16" s="36"/>
      <c r="N16" s="3"/>
      <c r="O16" s="3"/>
    </row>
    <row r="17" spans="2:18">
      <c r="B17" s="8" t="s">
        <v>18</v>
      </c>
      <c r="C17" s="9">
        <v>0.69263872581916996</v>
      </c>
      <c r="D17" s="38">
        <v>4.7581741597003003E-3</v>
      </c>
      <c r="E17" s="10">
        <v>0.70171881814874504</v>
      </c>
      <c r="F17" s="39">
        <v>5.0822482262421502E-3</v>
      </c>
      <c r="G17" s="10">
        <v>0.81774033305439997</v>
      </c>
      <c r="H17" s="39">
        <v>5.6025412516001703E-3</v>
      </c>
      <c r="I17" s="7"/>
      <c r="M17" s="36"/>
      <c r="N17" s="3"/>
      <c r="O17" s="3"/>
    </row>
    <row r="18" spans="2:18">
      <c r="C18" s="5"/>
      <c r="M18" s="36"/>
      <c r="N18" s="3"/>
      <c r="O18" s="3"/>
    </row>
    <row r="19" spans="2:18">
      <c r="B19" s="1"/>
      <c r="M19" s="36"/>
      <c r="N19" s="3"/>
      <c r="O19" s="3"/>
    </row>
    <row r="20" spans="2:18">
      <c r="M20" s="36"/>
      <c r="N20" s="3"/>
      <c r="O20" s="3"/>
    </row>
    <row r="21" spans="2:18">
      <c r="B21" s="1"/>
      <c r="C21" s="41" t="s">
        <v>52</v>
      </c>
      <c r="D21" s="41"/>
      <c r="I21" s="6"/>
      <c r="J21" s="41" t="s">
        <v>53</v>
      </c>
      <c r="K21" s="41"/>
      <c r="M21" s="36"/>
      <c r="N21" s="3"/>
      <c r="O21" s="3"/>
      <c r="Q21" s="41" t="s">
        <v>54</v>
      </c>
      <c r="R21" s="41"/>
    </row>
    <row r="22" spans="2:18">
      <c r="B22" s="1"/>
      <c r="M22" s="36"/>
      <c r="N22" s="3"/>
      <c r="O22" s="3"/>
      <c r="Q22" s="41"/>
      <c r="R22" s="41"/>
    </row>
    <row r="23" spans="2:18">
      <c r="B23" s="1"/>
      <c r="M23" s="36"/>
      <c r="N23" s="3"/>
    </row>
    <row r="24" spans="2:18">
      <c r="B24" s="1"/>
      <c r="M24" s="36"/>
      <c r="N24" s="3"/>
      <c r="O24" s="3"/>
    </row>
    <row r="25" spans="2:18">
      <c r="B25" s="1"/>
      <c r="M25" s="36"/>
      <c r="N25" s="3"/>
    </row>
    <row r="26" spans="2:18">
      <c r="B26" s="1"/>
      <c r="M26" s="36"/>
      <c r="N26" s="3"/>
    </row>
    <row r="27" spans="2:18">
      <c r="B27" s="1"/>
      <c r="M27" s="36"/>
      <c r="N27" s="3"/>
    </row>
    <row r="28" spans="2:18">
      <c r="B28" s="1"/>
      <c r="M28" s="37"/>
      <c r="N28" s="3"/>
    </row>
    <row r="29" spans="2:18">
      <c r="B29" s="1"/>
    </row>
    <row r="30" spans="2:18">
      <c r="B30" s="1"/>
    </row>
    <row r="31" spans="2:18">
      <c r="B31" s="1"/>
    </row>
    <row r="32" spans="2:18">
      <c r="B32" s="1"/>
    </row>
    <row r="33" spans="2:2">
      <c r="B33" s="1"/>
    </row>
  </sheetData>
  <mergeCells count="10">
    <mergeCell ref="Q22:R22"/>
    <mergeCell ref="Q21:R21"/>
    <mergeCell ref="C1:D1"/>
    <mergeCell ref="E1:F1"/>
    <mergeCell ref="G1:H1"/>
    <mergeCell ref="C21:D21"/>
    <mergeCell ref="J21:K21"/>
    <mergeCell ref="L1:M1"/>
    <mergeCell ref="N1:O1"/>
    <mergeCell ref="P1:Q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74EC-0605-4F1E-92AC-F83F6C184785}">
  <dimension ref="A1:N135"/>
  <sheetViews>
    <sheetView workbookViewId="0">
      <selection activeCell="N3" sqref="N3:N32"/>
    </sheetView>
  </sheetViews>
  <sheetFormatPr defaultRowHeight="14.4"/>
  <cols>
    <col min="1" max="1" width="13.44140625" customWidth="1"/>
    <col min="5" max="5" width="13.33203125" customWidth="1"/>
    <col min="9" max="9" width="12.6640625" customWidth="1"/>
  </cols>
  <sheetData>
    <row r="1" spans="1:14">
      <c r="B1" t="s">
        <v>25</v>
      </c>
      <c r="H1" t="s">
        <v>26</v>
      </c>
      <c r="M1" t="s">
        <v>27</v>
      </c>
    </row>
    <row r="2" spans="1:14">
      <c r="A2" s="17"/>
      <c r="B2" s="17" t="s">
        <v>28</v>
      </c>
      <c r="C2" s="17"/>
      <c r="G2" s="17"/>
      <c r="H2" s="17" t="s">
        <v>28</v>
      </c>
      <c r="I2" s="17"/>
      <c r="L2" s="17"/>
      <c r="M2" s="17" t="s">
        <v>28</v>
      </c>
      <c r="N2" s="17"/>
    </row>
    <row r="3" spans="1:14">
      <c r="A3" s="45" t="s">
        <v>0</v>
      </c>
      <c r="B3" s="43" t="s">
        <v>2</v>
      </c>
      <c r="C3" s="24">
        <v>4.9039861428494397E-3</v>
      </c>
      <c r="D3" s="18"/>
      <c r="G3" s="48" t="s">
        <v>3</v>
      </c>
      <c r="H3" s="43" t="s">
        <v>2</v>
      </c>
      <c r="I3" s="24">
        <v>5.0739174262251097E-3</v>
      </c>
      <c r="L3" s="48" t="s">
        <v>19</v>
      </c>
      <c r="M3" s="43" t="s">
        <v>2</v>
      </c>
      <c r="N3" s="24">
        <v>5.6062420197380601E-3</v>
      </c>
    </row>
    <row r="4" spans="1:14">
      <c r="A4" s="46"/>
      <c r="B4" s="43"/>
      <c r="C4" s="24">
        <v>4.5471662379603104E-3</v>
      </c>
      <c r="D4" s="18"/>
      <c r="G4" s="49"/>
      <c r="H4" s="43"/>
      <c r="I4" s="24">
        <v>4.6375153941176396E-3</v>
      </c>
      <c r="L4" s="49"/>
      <c r="M4" s="43"/>
      <c r="N4" s="24">
        <v>5.5565765178449402E-3</v>
      </c>
    </row>
    <row r="5" spans="1:14">
      <c r="A5" s="46"/>
      <c r="B5" s="43"/>
      <c r="C5" s="24">
        <v>4.8001823663985201E-3</v>
      </c>
      <c r="D5" s="18"/>
      <c r="G5" s="49"/>
      <c r="H5" s="43"/>
      <c r="I5" s="24">
        <v>5.5892068574525302E-3</v>
      </c>
      <c r="L5" s="49"/>
      <c r="M5" s="43"/>
      <c r="N5" s="24">
        <v>5.6066420972271701E-3</v>
      </c>
    </row>
    <row r="6" spans="1:14">
      <c r="A6" s="46"/>
      <c r="B6" s="43"/>
      <c r="C6" s="24">
        <v>4.5996674785703804E-3</v>
      </c>
      <c r="D6" s="18"/>
      <c r="G6" s="49"/>
      <c r="H6" s="43"/>
      <c r="I6" s="24">
        <v>4.7433457287072702E-3</v>
      </c>
      <c r="L6" s="49"/>
      <c r="M6" s="43"/>
      <c r="N6" s="24">
        <v>5.5456490790772497E-3</v>
      </c>
    </row>
    <row r="7" spans="1:14">
      <c r="A7" s="46"/>
      <c r="B7" s="43"/>
      <c r="C7" s="24">
        <v>4.8827197192268497E-3</v>
      </c>
      <c r="D7" s="18"/>
      <c r="G7" s="49"/>
      <c r="H7" s="43"/>
      <c r="I7" s="24">
        <v>5.1142084435967898E-3</v>
      </c>
      <c r="L7" s="49"/>
      <c r="M7" s="43"/>
      <c r="N7" s="24">
        <v>5.4494015745288798E-3</v>
      </c>
    </row>
    <row r="8" spans="1:14">
      <c r="A8" s="46"/>
      <c r="B8" s="43"/>
      <c r="C8" s="24">
        <v>4.8159389510604098E-3</v>
      </c>
      <c r="D8" s="18"/>
      <c r="G8" s="49"/>
      <c r="H8" s="43"/>
      <c r="I8" s="24">
        <v>4.8349148475100101E-3</v>
      </c>
      <c r="L8" s="49"/>
      <c r="M8" s="43"/>
      <c r="N8" s="24">
        <v>5.4860614875138604E-3</v>
      </c>
    </row>
    <row r="9" spans="1:14">
      <c r="A9" s="46"/>
      <c r="B9" s="43"/>
      <c r="C9" s="24">
        <v>4.9193131733641501E-3</v>
      </c>
      <c r="D9" s="18"/>
      <c r="G9" s="49"/>
      <c r="H9" s="43"/>
      <c r="I9" s="24">
        <v>4.9314920704921703E-3</v>
      </c>
      <c r="L9" s="49"/>
      <c r="M9" s="43"/>
      <c r="N9" s="24">
        <v>5.5772299875473602E-3</v>
      </c>
    </row>
    <row r="10" spans="1:14">
      <c r="A10" s="46"/>
      <c r="B10" s="43"/>
      <c r="C10" s="24">
        <v>4.6333970923785701E-3</v>
      </c>
      <c r="D10" s="18"/>
      <c r="G10" s="49"/>
      <c r="H10" s="43"/>
      <c r="I10" s="24">
        <v>5.9999587273400204E-3</v>
      </c>
      <c r="L10" s="49"/>
      <c r="M10" s="43"/>
      <c r="N10" s="24">
        <v>5.5736490255806903E-3</v>
      </c>
    </row>
    <row r="11" spans="1:14">
      <c r="A11" s="46"/>
      <c r="B11" s="43"/>
      <c r="C11" s="24">
        <v>4.9726431150293E-3</v>
      </c>
      <c r="D11" s="18"/>
      <c r="G11" s="49"/>
      <c r="H11" s="43"/>
      <c r="I11" s="24">
        <v>5.2409833823670498E-3</v>
      </c>
      <c r="L11" s="49"/>
      <c r="M11" s="43"/>
      <c r="N11" s="24">
        <v>5.5765449948032798E-3</v>
      </c>
    </row>
    <row r="12" spans="1:14">
      <c r="A12" s="46"/>
      <c r="B12" s="43"/>
      <c r="C12" s="24">
        <v>4.6997299620445201E-3</v>
      </c>
      <c r="D12" s="18"/>
      <c r="G12" s="49"/>
      <c r="H12" s="43"/>
      <c r="I12" s="24">
        <v>4.9564018816560997E-3</v>
      </c>
      <c r="L12" s="49"/>
      <c r="M12" s="43"/>
      <c r="N12" s="24">
        <v>5.5943436875449002E-3</v>
      </c>
    </row>
    <row r="13" spans="1:14">
      <c r="A13" s="46"/>
      <c r="B13" s="43"/>
      <c r="C13" s="24">
        <v>4.6911579272577303E-3</v>
      </c>
      <c r="D13" s="18"/>
      <c r="G13" s="49"/>
      <c r="H13" s="43"/>
      <c r="I13" s="24">
        <v>5.3237143408431898E-3</v>
      </c>
      <c r="L13" s="49"/>
      <c r="M13" s="43"/>
      <c r="N13" s="24">
        <v>5.5945588803095999E-3</v>
      </c>
    </row>
    <row r="14" spans="1:14">
      <c r="A14" s="46"/>
      <c r="B14" s="43"/>
      <c r="C14" s="24">
        <v>4.7047661546456999E-3</v>
      </c>
      <c r="D14" s="18"/>
      <c r="G14" s="49"/>
      <c r="H14" s="43"/>
      <c r="I14" s="24">
        <v>5.1931036954032004E-3</v>
      </c>
      <c r="L14" s="49"/>
      <c r="M14" s="43"/>
      <c r="N14" s="24">
        <v>5.6010721701496699E-3</v>
      </c>
    </row>
    <row r="15" spans="1:14">
      <c r="A15" s="46"/>
      <c r="B15" s="43"/>
      <c r="C15" s="24">
        <v>4.6192169120724399E-3</v>
      </c>
      <c r="D15" s="18"/>
      <c r="G15" s="49"/>
      <c r="H15" s="43"/>
      <c r="I15" s="24">
        <v>4.9636486963128296E-3</v>
      </c>
      <c r="L15" s="49"/>
      <c r="M15" s="43"/>
      <c r="N15" s="24">
        <v>5.5919978676564402E-3</v>
      </c>
    </row>
    <row r="16" spans="1:14">
      <c r="A16" s="46"/>
      <c r="B16" s="43"/>
      <c r="C16" s="24">
        <v>4.68429672857653E-3</v>
      </c>
      <c r="D16" s="18"/>
      <c r="G16" s="49"/>
      <c r="H16" s="43"/>
      <c r="I16" s="24">
        <v>5.4055838441960597E-3</v>
      </c>
      <c r="L16" s="49"/>
      <c r="M16" s="43"/>
      <c r="N16" s="24">
        <v>5.6352654684056602E-3</v>
      </c>
    </row>
    <row r="17" spans="1:14" ht="15" thickBot="1">
      <c r="A17" s="46"/>
      <c r="B17" s="43"/>
      <c r="C17" s="29">
        <v>4.7581741597003003E-3</v>
      </c>
      <c r="D17" s="18"/>
      <c r="G17" s="49"/>
      <c r="H17" s="43"/>
      <c r="I17" s="29">
        <v>5.0822482262421502E-3</v>
      </c>
      <c r="L17" s="49"/>
      <c r="M17" s="43"/>
      <c r="N17" s="29">
        <v>5.6025412516001703E-3</v>
      </c>
    </row>
    <row r="18" spans="1:14">
      <c r="A18" s="46"/>
      <c r="B18" s="44" t="s">
        <v>29</v>
      </c>
      <c r="C18" s="28">
        <v>0.70398119055921005</v>
      </c>
      <c r="D18" s="19"/>
      <c r="G18" s="49"/>
      <c r="H18" s="44" t="s">
        <v>29</v>
      </c>
      <c r="I18" s="30">
        <v>0.70213200542987098</v>
      </c>
      <c r="L18" s="49"/>
      <c r="M18" s="44" t="s">
        <v>29</v>
      </c>
      <c r="N18" s="31">
        <v>0.82634231177177397</v>
      </c>
    </row>
    <row r="19" spans="1:14">
      <c r="A19" s="46"/>
      <c r="B19" s="44"/>
      <c r="C19" s="25">
        <v>0.68761227736964603</v>
      </c>
      <c r="D19" s="19"/>
      <c r="G19" s="49"/>
      <c r="H19" s="44"/>
      <c r="I19" s="26">
        <v>0.69788178700854797</v>
      </c>
      <c r="L19" s="49"/>
      <c r="M19" s="44"/>
      <c r="N19" s="26">
        <v>0.82872496981829202</v>
      </c>
    </row>
    <row r="20" spans="1:14">
      <c r="A20" s="46"/>
      <c r="B20" s="44"/>
      <c r="C20" s="25">
        <v>0.70748900671840798</v>
      </c>
      <c r="D20" s="19"/>
      <c r="G20" s="49"/>
      <c r="H20" s="44"/>
      <c r="I20" s="26">
        <v>0.67649104205112898</v>
      </c>
      <c r="L20" s="49"/>
      <c r="M20" s="44"/>
      <c r="N20" s="26">
        <v>0.82484556213289495</v>
      </c>
    </row>
    <row r="21" spans="1:14">
      <c r="A21" s="46"/>
      <c r="B21" s="44"/>
      <c r="C21" s="25">
        <v>0.67675612342987601</v>
      </c>
      <c r="D21" s="19"/>
      <c r="G21" s="49"/>
      <c r="H21" s="44"/>
      <c r="I21" s="26">
        <v>0.67129909792528397</v>
      </c>
      <c r="L21" s="49"/>
      <c r="M21" s="44"/>
      <c r="N21" s="26">
        <v>0.82481147114902698</v>
      </c>
    </row>
    <row r="22" spans="1:14">
      <c r="A22" s="46"/>
      <c r="B22" s="44"/>
      <c r="C22" s="25">
        <v>0.70944218167453299</v>
      </c>
      <c r="D22" s="19"/>
      <c r="G22" s="49"/>
      <c r="H22" s="44"/>
      <c r="I22" s="26">
        <v>0.70518191085663195</v>
      </c>
      <c r="L22" s="49"/>
      <c r="M22" s="44"/>
      <c r="N22" s="26">
        <v>0.82241059034158703</v>
      </c>
    </row>
    <row r="23" spans="1:14">
      <c r="A23" s="46"/>
      <c r="B23" s="44"/>
      <c r="C23" s="25">
        <v>0.70408656400579905</v>
      </c>
      <c r="D23" s="19"/>
      <c r="G23" s="49"/>
      <c r="H23" s="44"/>
      <c r="I23" s="26">
        <v>0.70762981264447899</v>
      </c>
      <c r="L23" s="49"/>
      <c r="M23" s="44"/>
      <c r="N23" s="26">
        <v>0.819953238610724</v>
      </c>
    </row>
    <row r="24" spans="1:14">
      <c r="A24" s="46"/>
      <c r="B24" s="44"/>
      <c r="C24" s="25">
        <v>0.70449925775979505</v>
      </c>
      <c r="D24" s="19"/>
      <c r="G24" s="49"/>
      <c r="H24" s="44"/>
      <c r="I24" s="26">
        <v>0.68479561492602603</v>
      </c>
      <c r="L24" s="49"/>
      <c r="M24" s="44"/>
      <c r="N24" s="26">
        <v>0.82689321640425895</v>
      </c>
    </row>
    <row r="25" spans="1:14">
      <c r="A25" s="46"/>
      <c r="B25" s="44"/>
      <c r="C25" s="25">
        <v>0.70277473612571895</v>
      </c>
      <c r="D25" s="19"/>
      <c r="G25" s="49"/>
      <c r="H25" s="44"/>
      <c r="I25" s="26">
        <v>0.65800658288113101</v>
      </c>
      <c r="L25" s="49"/>
      <c r="M25" s="44"/>
      <c r="N25" s="26">
        <v>0.82613639136894301</v>
      </c>
    </row>
    <row r="26" spans="1:14">
      <c r="A26" s="46"/>
      <c r="B26" s="44"/>
      <c r="C26" s="25">
        <v>0.70100353996260201</v>
      </c>
      <c r="D26" s="20"/>
      <c r="G26" s="49"/>
      <c r="H26" s="44"/>
      <c r="I26" s="26">
        <v>0.67971109093264004</v>
      </c>
      <c r="L26" s="49"/>
      <c r="M26" s="44"/>
      <c r="N26" s="26">
        <v>0.82594776958565896</v>
      </c>
    </row>
    <row r="27" spans="1:14">
      <c r="A27" s="46"/>
      <c r="B27" s="44"/>
      <c r="C27" s="25">
        <v>0.70568427652462795</v>
      </c>
      <c r="D27" s="20"/>
      <c r="G27" s="49"/>
      <c r="H27" s="44"/>
      <c r="I27" s="26">
        <v>0.67302011418785801</v>
      </c>
      <c r="L27" s="49"/>
      <c r="M27" s="44"/>
      <c r="N27" s="26">
        <v>0.82183396588191004</v>
      </c>
    </row>
    <row r="28" spans="1:14">
      <c r="A28" s="46"/>
      <c r="B28" s="44"/>
      <c r="C28" s="25">
        <v>0.65214664986682103</v>
      </c>
      <c r="D28" s="20"/>
      <c r="G28" s="49"/>
      <c r="H28" s="44"/>
      <c r="I28" s="26">
        <v>0.68389430426171305</v>
      </c>
      <c r="L28" s="49"/>
      <c r="M28" s="44"/>
      <c r="N28" s="26">
        <v>0.82401380326003004</v>
      </c>
    </row>
    <row r="29" spans="1:14">
      <c r="A29" s="46"/>
      <c r="B29" s="44"/>
      <c r="C29" s="25">
        <v>0.70320476757655204</v>
      </c>
      <c r="D29" s="20"/>
      <c r="G29" s="49"/>
      <c r="H29" s="44"/>
      <c r="I29" s="26">
        <v>0.68888268033645805</v>
      </c>
      <c r="L29" s="49"/>
      <c r="M29" s="44"/>
      <c r="N29" s="26">
        <v>0.82123827462722299</v>
      </c>
    </row>
    <row r="30" spans="1:14">
      <c r="A30" s="46"/>
      <c r="B30" s="44"/>
      <c r="C30" s="25">
        <v>0.70151893051510195</v>
      </c>
      <c r="D30" s="20"/>
      <c r="G30" s="49"/>
      <c r="H30" s="44"/>
      <c r="I30" s="26">
        <v>0.70304089603680497</v>
      </c>
      <c r="L30" s="49"/>
      <c r="M30" s="44"/>
      <c r="N30" s="26">
        <v>0.82462933976661301</v>
      </c>
    </row>
    <row r="31" spans="1:14">
      <c r="A31" s="46"/>
      <c r="B31" s="44"/>
      <c r="C31" s="25">
        <v>0.65081052140242002</v>
      </c>
      <c r="D31" s="20"/>
      <c r="G31" s="49"/>
      <c r="H31" s="44"/>
      <c r="I31" s="26">
        <v>0.68465355357650404</v>
      </c>
      <c r="L31" s="49"/>
      <c r="M31" s="44"/>
      <c r="N31" s="26">
        <v>0.82045946508168399</v>
      </c>
    </row>
    <row r="32" spans="1:14">
      <c r="A32" s="47"/>
      <c r="B32" s="44"/>
      <c r="C32" s="25">
        <v>0.69263872581916996</v>
      </c>
      <c r="D32" s="20"/>
      <c r="G32" s="49"/>
      <c r="H32" s="44"/>
      <c r="I32" s="26">
        <v>0.70171881814874504</v>
      </c>
      <c r="L32" s="50"/>
      <c r="M32" s="44"/>
      <c r="N32" s="26">
        <v>0.81774033305439997</v>
      </c>
    </row>
    <row r="34" spans="1:11">
      <c r="A34" t="s">
        <v>30</v>
      </c>
      <c r="E34" t="s">
        <v>31</v>
      </c>
      <c r="H34" t="s">
        <v>32</v>
      </c>
      <c r="I34" t="s">
        <v>33</v>
      </c>
    </row>
    <row r="35" spans="1:11">
      <c r="A35" s="41" t="s">
        <v>2</v>
      </c>
      <c r="B35" s="41"/>
      <c r="C35" s="41"/>
      <c r="D35" s="4"/>
      <c r="E35" s="41" t="s">
        <v>2</v>
      </c>
      <c r="F35" s="41"/>
      <c r="G35" s="41"/>
      <c r="I35" s="41" t="s">
        <v>2</v>
      </c>
      <c r="J35" s="41"/>
      <c r="K35" s="41"/>
    </row>
    <row r="36" spans="1:11">
      <c r="A36" t="s">
        <v>49</v>
      </c>
      <c r="B36" s="24">
        <v>4.5471662379603104E-3</v>
      </c>
      <c r="C36" s="4">
        <v>1</v>
      </c>
      <c r="D36" s="4"/>
      <c r="E36" t="s">
        <v>49</v>
      </c>
      <c r="F36" s="24">
        <v>4.5471662379603104E-3</v>
      </c>
      <c r="G36" s="33">
        <v>1</v>
      </c>
      <c r="I36" t="s">
        <v>26</v>
      </c>
      <c r="J36" s="24">
        <v>4.6375153941176396E-3</v>
      </c>
      <c r="K36" s="4">
        <v>1</v>
      </c>
    </row>
    <row r="37" spans="1:11">
      <c r="A37" t="s">
        <v>49</v>
      </c>
      <c r="B37" s="24">
        <v>4.5996674785703804E-3</v>
      </c>
      <c r="C37" s="4">
        <v>2</v>
      </c>
      <c r="D37" s="4"/>
      <c r="E37" t="s">
        <v>49</v>
      </c>
      <c r="F37" s="24">
        <v>4.5996674785703804E-3</v>
      </c>
      <c r="G37" s="33">
        <v>2</v>
      </c>
      <c r="I37" t="s">
        <v>26</v>
      </c>
      <c r="J37" s="24">
        <v>4.7433457287072702E-3</v>
      </c>
      <c r="K37" s="4">
        <v>2</v>
      </c>
    </row>
    <row r="38" spans="1:11">
      <c r="A38" t="s">
        <v>49</v>
      </c>
      <c r="B38" s="24">
        <v>4.6192169120724399E-3</v>
      </c>
      <c r="C38" s="40">
        <v>3</v>
      </c>
      <c r="D38" s="4"/>
      <c r="E38" t="s">
        <v>49</v>
      </c>
      <c r="F38" s="24">
        <v>4.6192169120724399E-3</v>
      </c>
      <c r="G38" s="33">
        <v>3</v>
      </c>
      <c r="I38" t="s">
        <v>26</v>
      </c>
      <c r="J38" s="24">
        <v>4.8349148475100101E-3</v>
      </c>
      <c r="K38" s="40">
        <v>3</v>
      </c>
    </row>
    <row r="39" spans="1:11">
      <c r="A39" t="s">
        <v>49</v>
      </c>
      <c r="B39" s="24">
        <v>4.6333970923785701E-3</v>
      </c>
      <c r="C39" s="40">
        <v>4</v>
      </c>
      <c r="D39" s="4"/>
      <c r="E39" t="s">
        <v>49</v>
      </c>
      <c r="F39" s="24">
        <v>4.6333970923785701E-3</v>
      </c>
      <c r="G39" s="33">
        <v>4</v>
      </c>
      <c r="I39" t="s">
        <v>26</v>
      </c>
      <c r="J39" s="24">
        <v>4.9314920704921703E-3</v>
      </c>
      <c r="K39" s="40">
        <v>4</v>
      </c>
    </row>
    <row r="40" spans="1:11">
      <c r="A40" t="s">
        <v>26</v>
      </c>
      <c r="B40" s="24">
        <v>4.6375153941176396E-3</v>
      </c>
      <c r="C40" s="40">
        <v>5</v>
      </c>
      <c r="D40" s="4"/>
      <c r="E40" t="s">
        <v>49</v>
      </c>
      <c r="F40" s="24">
        <v>4.68429672857653E-3</v>
      </c>
      <c r="G40" s="33">
        <v>5</v>
      </c>
      <c r="I40" t="s">
        <v>26</v>
      </c>
      <c r="J40" s="24">
        <v>4.9564018816560997E-3</v>
      </c>
      <c r="K40" s="40">
        <v>5</v>
      </c>
    </row>
    <row r="41" spans="1:11">
      <c r="A41" t="s">
        <v>49</v>
      </c>
      <c r="B41" s="24">
        <v>4.68429672857653E-3</v>
      </c>
      <c r="C41" s="40">
        <v>6</v>
      </c>
      <c r="D41" s="4"/>
      <c r="E41" t="s">
        <v>49</v>
      </c>
      <c r="F41" s="24">
        <v>4.6911579272577303E-3</v>
      </c>
      <c r="G41" s="33">
        <v>6</v>
      </c>
      <c r="I41" t="s">
        <v>26</v>
      </c>
      <c r="J41" s="24">
        <v>4.9636486963128296E-3</v>
      </c>
      <c r="K41" s="40">
        <v>6</v>
      </c>
    </row>
    <row r="42" spans="1:11">
      <c r="A42" t="s">
        <v>49</v>
      </c>
      <c r="B42" s="24">
        <v>4.6911579272577303E-3</v>
      </c>
      <c r="C42" s="40">
        <v>7</v>
      </c>
      <c r="D42" s="4"/>
      <c r="E42" t="s">
        <v>49</v>
      </c>
      <c r="F42" s="24">
        <v>4.6997299620445201E-3</v>
      </c>
      <c r="G42" s="33">
        <v>7</v>
      </c>
      <c r="I42" t="s">
        <v>26</v>
      </c>
      <c r="J42" s="24">
        <v>5.0739174262251097E-3</v>
      </c>
      <c r="K42" s="40">
        <v>7</v>
      </c>
    </row>
    <row r="43" spans="1:11">
      <c r="A43" t="s">
        <v>49</v>
      </c>
      <c r="B43" s="24">
        <v>4.6997299620445201E-3</v>
      </c>
      <c r="C43" s="40">
        <v>8</v>
      </c>
      <c r="D43" s="4"/>
      <c r="E43" t="s">
        <v>49</v>
      </c>
      <c r="F43" s="24">
        <v>4.7047661546456999E-3</v>
      </c>
      <c r="G43" s="33">
        <v>8</v>
      </c>
      <c r="I43" t="s">
        <v>26</v>
      </c>
      <c r="J43" s="24">
        <v>5.0822482262421502E-3</v>
      </c>
      <c r="K43" s="40">
        <v>8</v>
      </c>
    </row>
    <row r="44" spans="1:11">
      <c r="A44" t="s">
        <v>49</v>
      </c>
      <c r="B44" s="24">
        <v>4.7047661546456999E-3</v>
      </c>
      <c r="C44" s="40">
        <v>9</v>
      </c>
      <c r="D44" s="4"/>
      <c r="E44" t="s">
        <v>49</v>
      </c>
      <c r="F44" s="24">
        <v>4.7581741597003003E-3</v>
      </c>
      <c r="G44" s="33">
        <v>9</v>
      </c>
      <c r="I44" t="s">
        <v>26</v>
      </c>
      <c r="J44" s="24">
        <v>5.1142084435967898E-3</v>
      </c>
      <c r="K44" s="40">
        <v>9</v>
      </c>
    </row>
    <row r="45" spans="1:11">
      <c r="A45" t="s">
        <v>26</v>
      </c>
      <c r="B45" s="24">
        <v>4.7433457287072702E-3</v>
      </c>
      <c r="C45" s="40">
        <v>10</v>
      </c>
      <c r="D45" s="4"/>
      <c r="E45" t="s">
        <v>49</v>
      </c>
      <c r="F45" s="24">
        <v>4.8001823663985201E-3</v>
      </c>
      <c r="G45" s="33">
        <v>10</v>
      </c>
      <c r="I45" t="s">
        <v>26</v>
      </c>
      <c r="J45" s="24">
        <v>5.1931036954032004E-3</v>
      </c>
      <c r="K45" s="40">
        <v>10</v>
      </c>
    </row>
    <row r="46" spans="1:11">
      <c r="A46" t="s">
        <v>49</v>
      </c>
      <c r="B46" s="24">
        <v>4.7581741597003003E-3</v>
      </c>
      <c r="C46" s="40">
        <v>11</v>
      </c>
      <c r="E46" t="s">
        <v>49</v>
      </c>
      <c r="F46" s="24">
        <v>4.8159389510604098E-3</v>
      </c>
      <c r="G46" s="33">
        <v>11</v>
      </c>
      <c r="I46" t="s">
        <v>26</v>
      </c>
      <c r="J46" s="24">
        <v>5.2409833823670498E-3</v>
      </c>
      <c r="K46" s="40">
        <v>11</v>
      </c>
    </row>
    <row r="47" spans="1:11">
      <c r="A47" t="s">
        <v>49</v>
      </c>
      <c r="B47" s="24">
        <v>4.8001823663985201E-3</v>
      </c>
      <c r="C47" s="40">
        <v>12</v>
      </c>
      <c r="E47" t="s">
        <v>49</v>
      </c>
      <c r="F47" s="24">
        <v>4.8827197192268497E-3</v>
      </c>
      <c r="G47" s="33">
        <v>12</v>
      </c>
      <c r="I47" t="s">
        <v>26</v>
      </c>
      <c r="J47" s="24">
        <v>5.3237143408431898E-3</v>
      </c>
      <c r="K47" s="40">
        <v>12</v>
      </c>
    </row>
    <row r="48" spans="1:11">
      <c r="A48" t="s">
        <v>49</v>
      </c>
      <c r="B48" s="24">
        <v>4.8159389510604098E-3</v>
      </c>
      <c r="C48" s="40">
        <v>13</v>
      </c>
      <c r="E48" t="s">
        <v>49</v>
      </c>
      <c r="F48" s="24">
        <v>4.9039861428494397E-3</v>
      </c>
      <c r="G48" s="33">
        <v>13</v>
      </c>
      <c r="I48" t="s">
        <v>26</v>
      </c>
      <c r="J48" s="24">
        <v>5.4055838441960597E-3</v>
      </c>
      <c r="K48" s="40">
        <v>13</v>
      </c>
    </row>
    <row r="49" spans="1:11">
      <c r="A49" t="s">
        <v>26</v>
      </c>
      <c r="B49" s="24">
        <v>4.8349148475100101E-3</v>
      </c>
      <c r="C49" s="40">
        <v>14</v>
      </c>
      <c r="E49" t="s">
        <v>49</v>
      </c>
      <c r="F49" s="24">
        <v>4.9193131733641501E-3</v>
      </c>
      <c r="G49" s="33">
        <v>14</v>
      </c>
      <c r="I49" t="s">
        <v>27</v>
      </c>
      <c r="J49" s="24">
        <v>5.4494015745288798E-3</v>
      </c>
      <c r="K49" s="40">
        <v>14</v>
      </c>
    </row>
    <row r="50" spans="1:11" ht="15" thickBot="1">
      <c r="A50" t="s">
        <v>49</v>
      </c>
      <c r="B50" s="29">
        <v>4.8827197192268497E-3</v>
      </c>
      <c r="C50" s="40">
        <v>15</v>
      </c>
      <c r="E50" t="s">
        <v>49</v>
      </c>
      <c r="F50" s="29">
        <v>4.9726431150293E-3</v>
      </c>
      <c r="G50" s="33">
        <v>15</v>
      </c>
      <c r="I50" t="s">
        <v>27</v>
      </c>
      <c r="J50" s="29">
        <v>5.4860614875138604E-3</v>
      </c>
      <c r="K50" s="40">
        <v>15</v>
      </c>
    </row>
    <row r="51" spans="1:11">
      <c r="A51" t="s">
        <v>49</v>
      </c>
      <c r="B51" s="24">
        <v>4.9039861428494397E-3</v>
      </c>
      <c r="C51" s="40">
        <v>16</v>
      </c>
      <c r="E51" t="s">
        <v>27</v>
      </c>
      <c r="F51" s="24">
        <v>5.4494015745288798E-3</v>
      </c>
      <c r="G51" s="33">
        <v>16</v>
      </c>
      <c r="I51" t="s">
        <v>27</v>
      </c>
      <c r="J51" s="24">
        <v>5.5456490790772497E-3</v>
      </c>
      <c r="K51" s="40">
        <v>16</v>
      </c>
    </row>
    <row r="52" spans="1:11">
      <c r="A52" t="s">
        <v>49</v>
      </c>
      <c r="B52" s="24">
        <v>4.9193131733641501E-3</v>
      </c>
      <c r="C52" s="40">
        <v>17</v>
      </c>
      <c r="E52" t="s">
        <v>27</v>
      </c>
      <c r="F52" s="24">
        <v>5.4860614875138604E-3</v>
      </c>
      <c r="G52" s="33">
        <v>17</v>
      </c>
      <c r="I52" t="s">
        <v>27</v>
      </c>
      <c r="J52" s="24">
        <v>5.5565765178449402E-3</v>
      </c>
      <c r="K52" s="40">
        <v>17</v>
      </c>
    </row>
    <row r="53" spans="1:11">
      <c r="A53" t="s">
        <v>26</v>
      </c>
      <c r="B53" s="24">
        <v>4.9314920704921703E-3</v>
      </c>
      <c r="C53" s="40">
        <v>18</v>
      </c>
      <c r="E53" t="s">
        <v>27</v>
      </c>
      <c r="F53" s="24">
        <v>5.5456490790772497E-3</v>
      </c>
      <c r="G53" s="33">
        <v>18</v>
      </c>
      <c r="I53" t="s">
        <v>27</v>
      </c>
      <c r="J53" s="24">
        <v>5.5736490255806903E-3</v>
      </c>
      <c r="K53" s="40">
        <v>18</v>
      </c>
    </row>
    <row r="54" spans="1:11">
      <c r="A54" t="s">
        <v>26</v>
      </c>
      <c r="B54" s="24">
        <v>4.9564018816560997E-3</v>
      </c>
      <c r="C54" s="40">
        <v>19</v>
      </c>
      <c r="E54" t="s">
        <v>27</v>
      </c>
      <c r="F54" s="24">
        <v>5.5565765178449402E-3</v>
      </c>
      <c r="G54" s="33">
        <v>19</v>
      </c>
      <c r="I54" t="s">
        <v>27</v>
      </c>
      <c r="J54" s="24">
        <v>5.5765449948032798E-3</v>
      </c>
      <c r="K54" s="40">
        <v>19</v>
      </c>
    </row>
    <row r="55" spans="1:11">
      <c r="A55" t="s">
        <v>26</v>
      </c>
      <c r="B55" s="24">
        <v>4.9636486963128296E-3</v>
      </c>
      <c r="C55" s="40">
        <v>20</v>
      </c>
      <c r="E55" t="s">
        <v>27</v>
      </c>
      <c r="F55" s="24">
        <v>5.5736490255806903E-3</v>
      </c>
      <c r="G55" s="33">
        <v>20</v>
      </c>
      <c r="I55" t="s">
        <v>27</v>
      </c>
      <c r="J55" s="24">
        <v>5.5772299875473602E-3</v>
      </c>
      <c r="K55" s="40">
        <v>20</v>
      </c>
    </row>
    <row r="56" spans="1:11">
      <c r="A56" t="s">
        <v>49</v>
      </c>
      <c r="B56" s="24">
        <v>4.9726431150293E-3</v>
      </c>
      <c r="C56" s="40">
        <v>21</v>
      </c>
      <c r="E56" t="s">
        <v>27</v>
      </c>
      <c r="F56" s="24">
        <v>5.5765449948032798E-3</v>
      </c>
      <c r="G56" s="33">
        <v>21</v>
      </c>
      <c r="I56" t="s">
        <v>26</v>
      </c>
      <c r="J56" s="24">
        <v>5.5892068574525302E-3</v>
      </c>
      <c r="K56" s="40">
        <v>21</v>
      </c>
    </row>
    <row r="57" spans="1:11">
      <c r="A57" t="s">
        <v>26</v>
      </c>
      <c r="B57" s="24">
        <v>5.0739174262251097E-3</v>
      </c>
      <c r="C57" s="40">
        <v>22</v>
      </c>
      <c r="E57" t="s">
        <v>27</v>
      </c>
      <c r="F57" s="24">
        <v>5.5772299875473602E-3</v>
      </c>
      <c r="G57" s="33">
        <v>22</v>
      </c>
      <c r="I57" t="s">
        <v>27</v>
      </c>
      <c r="J57" s="24">
        <v>5.5919978676564402E-3</v>
      </c>
      <c r="K57" s="40">
        <v>22</v>
      </c>
    </row>
    <row r="58" spans="1:11">
      <c r="A58" t="s">
        <v>26</v>
      </c>
      <c r="B58" s="24">
        <v>5.0822482262421502E-3</v>
      </c>
      <c r="C58" s="40">
        <v>23</v>
      </c>
      <c r="E58" t="s">
        <v>27</v>
      </c>
      <c r="F58" s="24">
        <v>5.5919978676564402E-3</v>
      </c>
      <c r="G58" s="33">
        <v>23</v>
      </c>
      <c r="I58" t="s">
        <v>27</v>
      </c>
      <c r="J58" s="24">
        <v>5.5943436875449002E-3</v>
      </c>
      <c r="K58" s="40">
        <v>23</v>
      </c>
    </row>
    <row r="59" spans="1:11">
      <c r="A59" t="s">
        <v>26</v>
      </c>
      <c r="B59" s="24">
        <v>5.1142084435967898E-3</v>
      </c>
      <c r="C59" s="40">
        <v>24</v>
      </c>
      <c r="E59" t="s">
        <v>27</v>
      </c>
      <c r="F59" s="24">
        <v>5.5943436875449002E-3</v>
      </c>
      <c r="G59" s="33">
        <v>24</v>
      </c>
      <c r="I59" t="s">
        <v>27</v>
      </c>
      <c r="J59" s="24">
        <v>5.5945588803095999E-3</v>
      </c>
      <c r="K59" s="40">
        <v>24</v>
      </c>
    </row>
    <row r="60" spans="1:11">
      <c r="A60" t="s">
        <v>26</v>
      </c>
      <c r="B60" s="24">
        <v>5.1931036954032004E-3</v>
      </c>
      <c r="C60" s="40">
        <v>25</v>
      </c>
      <c r="E60" t="s">
        <v>27</v>
      </c>
      <c r="F60" s="24">
        <v>5.5945588803095999E-3</v>
      </c>
      <c r="G60" s="33">
        <v>25</v>
      </c>
      <c r="I60" t="s">
        <v>27</v>
      </c>
      <c r="J60" s="24">
        <v>5.6010721701496699E-3</v>
      </c>
      <c r="K60" s="40">
        <v>25</v>
      </c>
    </row>
    <row r="61" spans="1:11">
      <c r="A61" t="s">
        <v>26</v>
      </c>
      <c r="B61" s="24">
        <v>5.2409833823670498E-3</v>
      </c>
      <c r="C61" s="40">
        <v>26</v>
      </c>
      <c r="E61" t="s">
        <v>27</v>
      </c>
      <c r="F61" s="24">
        <v>5.6010721701496699E-3</v>
      </c>
      <c r="G61" s="33">
        <v>26</v>
      </c>
      <c r="I61" t="s">
        <v>27</v>
      </c>
      <c r="J61" s="24">
        <v>5.6025412516001703E-3</v>
      </c>
      <c r="K61" s="40">
        <v>26</v>
      </c>
    </row>
    <row r="62" spans="1:11">
      <c r="A62" t="s">
        <v>26</v>
      </c>
      <c r="B62" s="24">
        <v>5.3237143408431898E-3</v>
      </c>
      <c r="C62" s="40">
        <v>27</v>
      </c>
      <c r="E62" t="s">
        <v>27</v>
      </c>
      <c r="F62" s="24">
        <v>5.6025412516001703E-3</v>
      </c>
      <c r="G62" s="33">
        <v>27</v>
      </c>
      <c r="I62" t="s">
        <v>27</v>
      </c>
      <c r="J62" s="24">
        <v>5.6062420197380601E-3</v>
      </c>
      <c r="K62" s="40">
        <v>27</v>
      </c>
    </row>
    <row r="63" spans="1:11">
      <c r="A63" t="s">
        <v>26</v>
      </c>
      <c r="B63" s="24">
        <v>5.4055838441960597E-3</v>
      </c>
      <c r="C63" s="40">
        <v>28</v>
      </c>
      <c r="E63" t="s">
        <v>27</v>
      </c>
      <c r="F63" s="24">
        <v>5.6062420197380601E-3</v>
      </c>
      <c r="G63" s="33">
        <v>28</v>
      </c>
      <c r="I63" t="s">
        <v>27</v>
      </c>
      <c r="J63" s="24">
        <v>5.6066420972271701E-3</v>
      </c>
      <c r="K63" s="40">
        <v>28</v>
      </c>
    </row>
    <row r="64" spans="1:11">
      <c r="A64" t="s">
        <v>26</v>
      </c>
      <c r="B64" s="24">
        <v>5.5892068574525302E-3</v>
      </c>
      <c r="C64" s="40">
        <v>29</v>
      </c>
      <c r="E64" t="s">
        <v>27</v>
      </c>
      <c r="F64" s="24">
        <v>5.6066420972271701E-3</v>
      </c>
      <c r="G64" s="33">
        <v>29</v>
      </c>
      <c r="I64" t="s">
        <v>27</v>
      </c>
      <c r="J64" s="24">
        <v>5.6352654684056602E-3</v>
      </c>
      <c r="K64" s="40">
        <v>29</v>
      </c>
    </row>
    <row r="65" spans="1:11" ht="15" thickBot="1">
      <c r="A65" t="s">
        <v>26</v>
      </c>
      <c r="B65" s="29">
        <v>5.9999587273400204E-3</v>
      </c>
      <c r="C65" s="40">
        <v>30</v>
      </c>
      <c r="E65" t="s">
        <v>27</v>
      </c>
      <c r="F65" s="29">
        <v>5.6352654684056602E-3</v>
      </c>
      <c r="G65" s="33">
        <v>30</v>
      </c>
      <c r="I65" t="s">
        <v>26</v>
      </c>
      <c r="J65" s="29">
        <v>5.9999587273400204E-3</v>
      </c>
      <c r="K65" s="40">
        <v>30</v>
      </c>
    </row>
    <row r="66" spans="1:11">
      <c r="C66" t="s">
        <v>32</v>
      </c>
    </row>
    <row r="67" spans="1:11">
      <c r="A67" t="s">
        <v>34</v>
      </c>
      <c r="B67">
        <f>SUMIF(A36:A65,"A",C36:C65)</f>
        <v>145</v>
      </c>
      <c r="E67" t="s">
        <v>34</v>
      </c>
      <c r="F67">
        <f>SUMIF(E36:E65,"A",G36:G65)</f>
        <v>120</v>
      </c>
      <c r="I67" t="s">
        <v>35</v>
      </c>
      <c r="J67">
        <f>SUMIF(I36:I65,"B",K36:K65)</f>
        <v>142</v>
      </c>
    </row>
    <row r="68" spans="1:11">
      <c r="A68" t="s">
        <v>35</v>
      </c>
      <c r="B68">
        <f>B70-B67</f>
        <v>320</v>
      </c>
      <c r="C68" t="s">
        <v>32</v>
      </c>
      <c r="E68" t="s">
        <v>36</v>
      </c>
      <c r="F68">
        <f>F70-F67</f>
        <v>345</v>
      </c>
      <c r="I68" t="s">
        <v>36</v>
      </c>
      <c r="J68">
        <f>J70-J67</f>
        <v>323</v>
      </c>
    </row>
    <row r="70" spans="1:11">
      <c r="A70" t="s">
        <v>37</v>
      </c>
      <c r="B70">
        <f>SUM(C36:C65)</f>
        <v>465</v>
      </c>
      <c r="E70" t="s">
        <v>37</v>
      </c>
      <c r="F70">
        <f>SUM(G36:G65)</f>
        <v>465</v>
      </c>
      <c r="I70" t="s">
        <v>37</v>
      </c>
      <c r="J70">
        <f>SUM(K36:K65)</f>
        <v>465</v>
      </c>
    </row>
    <row r="72" spans="1:11">
      <c r="A72" t="s">
        <v>38</v>
      </c>
      <c r="B72">
        <v>15</v>
      </c>
      <c r="E72" t="s">
        <v>38</v>
      </c>
      <c r="F72">
        <v>15</v>
      </c>
      <c r="I72" t="s">
        <v>38</v>
      </c>
      <c r="J72">
        <v>15</v>
      </c>
    </row>
    <row r="73" spans="1:11">
      <c r="A73" t="s">
        <v>39</v>
      </c>
      <c r="B73">
        <f>B$72*B$72+(B$72*(B$72+1))/2-B67</f>
        <v>200</v>
      </c>
      <c r="E73" t="s">
        <v>39</v>
      </c>
      <c r="F73">
        <f>F$72*F$72+(F$72*(F$72+1))/2-F67</f>
        <v>225</v>
      </c>
      <c r="I73" t="s">
        <v>40</v>
      </c>
      <c r="J73">
        <f>J$72*J$72+(J$72*(J$72+1))/2-J67</f>
        <v>203</v>
      </c>
    </row>
    <row r="74" spans="1:11">
      <c r="A74" t="s">
        <v>40</v>
      </c>
      <c r="B74">
        <f>B$72*B$72+(B$72*(B$72+1))/2-B68</f>
        <v>25</v>
      </c>
      <c r="E74" t="s">
        <v>41</v>
      </c>
      <c r="F74">
        <f>F$72*F$72+(F$72*(F$72+1))/2-F68</f>
        <v>0</v>
      </c>
      <c r="I74" t="s">
        <v>39</v>
      </c>
      <c r="J74">
        <f>J$72*J$72+(J$72*(J$72+1))/2-J68</f>
        <v>22</v>
      </c>
    </row>
    <row r="75" spans="1:11">
      <c r="A75" t="s">
        <v>42</v>
      </c>
      <c r="B75">
        <f>MIN(B73:B74)</f>
        <v>25</v>
      </c>
      <c r="E75" t="s">
        <v>42</v>
      </c>
      <c r="F75">
        <f>MIN(F73:F74)</f>
        <v>0</v>
      </c>
      <c r="I75" t="s">
        <v>42</v>
      </c>
      <c r="J75">
        <f>MIN(J73:J74)</f>
        <v>22</v>
      </c>
    </row>
    <row r="77" spans="1:11">
      <c r="A77" t="s">
        <v>43</v>
      </c>
      <c r="B77">
        <f>B72*B72/2</f>
        <v>112.5</v>
      </c>
      <c r="E77" t="s">
        <v>43</v>
      </c>
      <c r="F77">
        <f>F72*F72/2</f>
        <v>112.5</v>
      </c>
      <c r="I77" t="s">
        <v>43</v>
      </c>
      <c r="J77">
        <f>J72*J72/2</f>
        <v>112.5</v>
      </c>
    </row>
    <row r="78" spans="1:11">
      <c r="A78" t="s">
        <v>44</v>
      </c>
      <c r="B78" s="21">
        <f>SQRT((B72*B72*(B72+B72+1))/12)</f>
        <v>24.109126902482387</v>
      </c>
      <c r="E78" t="s">
        <v>44</v>
      </c>
      <c r="F78" s="21">
        <f>SQRT((F72*F72*(F72+F72+1))/12)</f>
        <v>24.109126902482387</v>
      </c>
      <c r="I78" t="s">
        <v>44</v>
      </c>
      <c r="J78" s="21">
        <f>SQRT((J72*J72*(J72+J72+1))/12)</f>
        <v>24.109126902482387</v>
      </c>
    </row>
    <row r="80" spans="1:11">
      <c r="A80" t="s">
        <v>45</v>
      </c>
      <c r="B80" s="22">
        <f>(B75-B77)/B78</f>
        <v>-3.6293309315564883</v>
      </c>
      <c r="E80" t="s">
        <v>45</v>
      </c>
      <c r="F80" s="22">
        <f>(F75-F77)/F78</f>
        <v>-4.6662826262869137</v>
      </c>
      <c r="I80" t="s">
        <v>45</v>
      </c>
      <c r="J80" s="22">
        <f>(J75-J77)/J78</f>
        <v>-3.7537651349241394</v>
      </c>
    </row>
    <row r="81" spans="1:11">
      <c r="A81" t="s">
        <v>46</v>
      </c>
      <c r="B81" s="3">
        <f>_xlfn.NORM.S.DIST(B80,TRUE)*2</f>
        <v>2.8415676703016555E-4</v>
      </c>
      <c r="E81" t="s">
        <v>46</v>
      </c>
      <c r="F81" s="35">
        <f>_xlfn.NORM.S.DIST(F80,TRUE)*2</f>
        <v>3.0669777654622675E-6</v>
      </c>
      <c r="I81" t="s">
        <v>46</v>
      </c>
      <c r="J81" s="35">
        <f>_xlfn.NORM.S.DIST(J80,TRUE)*2</f>
        <v>1.7419809237039072E-4</v>
      </c>
    </row>
    <row r="82" spans="1:11">
      <c r="A82" t="s">
        <v>47</v>
      </c>
      <c r="B82" s="23">
        <v>0.01</v>
      </c>
      <c r="E82" t="s">
        <v>47</v>
      </c>
      <c r="F82" s="23">
        <v>0.01</v>
      </c>
      <c r="I82" t="s">
        <v>47</v>
      </c>
      <c r="J82" s="23">
        <v>0.01</v>
      </c>
    </row>
    <row r="83" spans="1:11" ht="86.4">
      <c r="A83" s="13" t="s">
        <v>48</v>
      </c>
      <c r="B83" t="str">
        <f>IF(B81&lt;B82,"Yes","No")</f>
        <v>Yes</v>
      </c>
      <c r="E83" s="13" t="s">
        <v>48</v>
      </c>
      <c r="F83" t="str">
        <f>IF(F81&lt;F82,"Yes","No")</f>
        <v>Yes</v>
      </c>
      <c r="I83" s="13" t="s">
        <v>48</v>
      </c>
      <c r="J83" t="str">
        <f>IF(J81&lt;J82,"Yes","No")</f>
        <v>Yes</v>
      </c>
    </row>
    <row r="86" spans="1:11">
      <c r="A86" t="s">
        <v>30</v>
      </c>
      <c r="E86" t="s">
        <v>31</v>
      </c>
      <c r="H86" t="s">
        <v>32</v>
      </c>
      <c r="I86" t="s">
        <v>33</v>
      </c>
    </row>
    <row r="87" spans="1:11">
      <c r="A87" s="41" t="s">
        <v>1</v>
      </c>
      <c r="B87" s="41"/>
      <c r="C87" s="41"/>
      <c r="D87" s="4"/>
      <c r="E87" s="41" t="s">
        <v>1</v>
      </c>
      <c r="F87" s="41"/>
      <c r="G87" s="41"/>
      <c r="I87" s="41" t="s">
        <v>1</v>
      </c>
      <c r="J87" s="41"/>
      <c r="K87" s="41"/>
    </row>
    <row r="88" spans="1:11">
      <c r="A88" s="32" t="s">
        <v>49</v>
      </c>
      <c r="B88" s="28">
        <v>0.65081052140242002</v>
      </c>
      <c r="C88" s="33">
        <v>1</v>
      </c>
      <c r="D88" s="4"/>
      <c r="E88" s="32" t="s">
        <v>49</v>
      </c>
      <c r="F88" s="28">
        <v>0.65081052140242002</v>
      </c>
      <c r="G88" s="33">
        <v>1</v>
      </c>
      <c r="I88" t="s">
        <v>26</v>
      </c>
      <c r="J88" s="30">
        <v>0.65800658288113101</v>
      </c>
      <c r="K88" s="33">
        <v>1</v>
      </c>
    </row>
    <row r="89" spans="1:11">
      <c r="A89" s="32" t="s">
        <v>49</v>
      </c>
      <c r="B89" s="25">
        <v>0.65214664986682103</v>
      </c>
      <c r="C89" s="33">
        <v>2</v>
      </c>
      <c r="D89" s="4"/>
      <c r="E89" s="32" t="s">
        <v>49</v>
      </c>
      <c r="F89" s="25">
        <v>0.65214664986682103</v>
      </c>
      <c r="G89" s="33">
        <v>2</v>
      </c>
      <c r="I89" t="s">
        <v>26</v>
      </c>
      <c r="J89" s="26">
        <v>0.67129909792528397</v>
      </c>
      <c r="K89" s="33">
        <v>2</v>
      </c>
    </row>
    <row r="90" spans="1:11">
      <c r="A90" s="32" t="s">
        <v>26</v>
      </c>
      <c r="B90" s="26">
        <v>0.65800658288113101</v>
      </c>
      <c r="C90" s="33">
        <v>3</v>
      </c>
      <c r="D90" s="4"/>
      <c r="E90" s="32" t="s">
        <v>49</v>
      </c>
      <c r="F90" s="25">
        <v>0.67675612342987601</v>
      </c>
      <c r="G90" s="33">
        <v>3</v>
      </c>
      <c r="I90" t="s">
        <v>26</v>
      </c>
      <c r="J90" s="26">
        <v>0.67302011418785801</v>
      </c>
      <c r="K90" s="33">
        <v>3</v>
      </c>
    </row>
    <row r="91" spans="1:11">
      <c r="A91" s="32" t="s">
        <v>26</v>
      </c>
      <c r="B91" s="26">
        <v>0.67129909792528397</v>
      </c>
      <c r="C91" s="33">
        <v>4</v>
      </c>
      <c r="D91" s="4"/>
      <c r="E91" s="32" t="s">
        <v>49</v>
      </c>
      <c r="F91" s="25">
        <v>0.68761227736964603</v>
      </c>
      <c r="G91" s="33">
        <v>4</v>
      </c>
      <c r="I91" t="s">
        <v>26</v>
      </c>
      <c r="J91" s="26">
        <v>0.67649104205112898</v>
      </c>
      <c r="K91" s="33">
        <v>4</v>
      </c>
    </row>
    <row r="92" spans="1:11">
      <c r="A92" s="32" t="s">
        <v>26</v>
      </c>
      <c r="B92" s="26">
        <v>0.67302011418785801</v>
      </c>
      <c r="C92" s="33">
        <v>5</v>
      </c>
      <c r="D92" s="4"/>
      <c r="E92" s="32" t="s">
        <v>49</v>
      </c>
      <c r="F92" s="25">
        <v>0.69263872581916996</v>
      </c>
      <c r="G92" s="33">
        <v>5</v>
      </c>
      <c r="I92" t="s">
        <v>26</v>
      </c>
      <c r="J92" s="26">
        <v>0.67971109093264004</v>
      </c>
      <c r="K92" s="33">
        <v>5</v>
      </c>
    </row>
    <row r="93" spans="1:11">
      <c r="A93" s="32" t="s">
        <v>26</v>
      </c>
      <c r="B93" s="26">
        <v>0.67649104205112898</v>
      </c>
      <c r="C93" s="33">
        <v>6</v>
      </c>
      <c r="D93" s="4"/>
      <c r="E93" s="32" t="s">
        <v>49</v>
      </c>
      <c r="F93" s="25">
        <v>0.70100353996260201</v>
      </c>
      <c r="G93" s="33">
        <v>6</v>
      </c>
      <c r="I93" t="s">
        <v>26</v>
      </c>
      <c r="J93" s="26">
        <v>0.68389430426171305</v>
      </c>
      <c r="K93" s="33">
        <v>6</v>
      </c>
    </row>
    <row r="94" spans="1:11">
      <c r="A94" s="32" t="s">
        <v>49</v>
      </c>
      <c r="B94" s="25">
        <v>0.67675612342987601</v>
      </c>
      <c r="C94" s="33">
        <v>7</v>
      </c>
      <c r="D94" s="4"/>
      <c r="E94" s="32" t="s">
        <v>49</v>
      </c>
      <c r="F94" s="25">
        <v>0.70151893051510195</v>
      </c>
      <c r="G94" s="33">
        <v>7</v>
      </c>
      <c r="I94" t="s">
        <v>26</v>
      </c>
      <c r="J94" s="26">
        <v>0.68465355357650404</v>
      </c>
      <c r="K94" s="33">
        <v>7</v>
      </c>
    </row>
    <row r="95" spans="1:11">
      <c r="A95" s="32" t="s">
        <v>26</v>
      </c>
      <c r="B95" s="26">
        <v>0.67971109093264004</v>
      </c>
      <c r="C95" s="33">
        <v>8</v>
      </c>
      <c r="D95" s="4"/>
      <c r="E95" s="32" t="s">
        <v>49</v>
      </c>
      <c r="F95" s="25">
        <v>0.70277473612571895</v>
      </c>
      <c r="G95" s="33">
        <v>8</v>
      </c>
      <c r="I95" t="s">
        <v>26</v>
      </c>
      <c r="J95" s="26">
        <v>0.68479561492602603</v>
      </c>
      <c r="K95" s="33">
        <v>8</v>
      </c>
    </row>
    <row r="96" spans="1:11">
      <c r="A96" s="32" t="s">
        <v>26</v>
      </c>
      <c r="B96" s="26">
        <v>0.68389430426171305</v>
      </c>
      <c r="C96" s="33">
        <v>9</v>
      </c>
      <c r="D96" s="4"/>
      <c r="E96" s="32" t="s">
        <v>49</v>
      </c>
      <c r="F96" s="25">
        <v>0.70320476757655204</v>
      </c>
      <c r="G96" s="33">
        <v>9</v>
      </c>
      <c r="I96" t="s">
        <v>26</v>
      </c>
      <c r="J96" s="26">
        <v>0.68888268033645805</v>
      </c>
      <c r="K96" s="33">
        <v>9</v>
      </c>
    </row>
    <row r="97" spans="1:11">
      <c r="A97" s="32" t="s">
        <v>26</v>
      </c>
      <c r="B97" s="26">
        <v>0.68465355357650404</v>
      </c>
      <c r="C97" s="33">
        <v>10</v>
      </c>
      <c r="D97" s="4"/>
      <c r="E97" s="32" t="s">
        <v>49</v>
      </c>
      <c r="F97" s="25">
        <v>0.70398119055921005</v>
      </c>
      <c r="G97" s="33">
        <v>10</v>
      </c>
      <c r="I97" t="s">
        <v>26</v>
      </c>
      <c r="J97" s="26">
        <v>0.69788178700854797</v>
      </c>
      <c r="K97" s="33">
        <v>10</v>
      </c>
    </row>
    <row r="98" spans="1:11">
      <c r="A98" s="32" t="s">
        <v>26</v>
      </c>
      <c r="B98" s="26">
        <v>0.68479561492602603</v>
      </c>
      <c r="C98" s="33">
        <v>11</v>
      </c>
      <c r="E98" s="32" t="s">
        <v>49</v>
      </c>
      <c r="F98" s="25">
        <v>0.70408656400579905</v>
      </c>
      <c r="G98" s="33">
        <v>11</v>
      </c>
      <c r="I98" t="s">
        <v>26</v>
      </c>
      <c r="J98" s="26">
        <v>0.70171881814874504</v>
      </c>
      <c r="K98" s="33">
        <v>11</v>
      </c>
    </row>
    <row r="99" spans="1:11">
      <c r="A99" s="32" t="s">
        <v>49</v>
      </c>
      <c r="B99" s="25">
        <v>0.68761227736964603</v>
      </c>
      <c r="C99" s="33">
        <v>12</v>
      </c>
      <c r="E99" s="32" t="s">
        <v>49</v>
      </c>
      <c r="F99" s="25">
        <v>0.70449925775979505</v>
      </c>
      <c r="G99" s="33">
        <v>12</v>
      </c>
      <c r="I99" t="s">
        <v>26</v>
      </c>
      <c r="J99" s="26">
        <v>0.70213200542987098</v>
      </c>
      <c r="K99" s="33">
        <v>12</v>
      </c>
    </row>
    <row r="100" spans="1:11">
      <c r="A100" s="32" t="s">
        <v>26</v>
      </c>
      <c r="B100" s="26">
        <v>0.68888268033645805</v>
      </c>
      <c r="C100" s="33">
        <v>13</v>
      </c>
      <c r="E100" s="32" t="s">
        <v>49</v>
      </c>
      <c r="F100" s="25">
        <v>0.70568427652462795</v>
      </c>
      <c r="G100" s="33">
        <v>13</v>
      </c>
      <c r="I100" t="s">
        <v>26</v>
      </c>
      <c r="J100" s="26">
        <v>0.70304089603680497</v>
      </c>
      <c r="K100" s="33">
        <v>13</v>
      </c>
    </row>
    <row r="101" spans="1:11">
      <c r="A101" s="32" t="s">
        <v>49</v>
      </c>
      <c r="B101" s="25">
        <v>0.69263872581916996</v>
      </c>
      <c r="C101" s="33">
        <v>14</v>
      </c>
      <c r="E101" s="32" t="s">
        <v>49</v>
      </c>
      <c r="F101" s="25">
        <v>0.70748900671840798</v>
      </c>
      <c r="G101" s="33">
        <v>14</v>
      </c>
      <c r="I101" t="s">
        <v>26</v>
      </c>
      <c r="J101" s="26">
        <v>0.70518191085663195</v>
      </c>
      <c r="K101" s="33">
        <v>14</v>
      </c>
    </row>
    <row r="102" spans="1:11">
      <c r="A102" s="32" t="s">
        <v>26</v>
      </c>
      <c r="B102" s="26">
        <v>0.69788178700854797</v>
      </c>
      <c r="C102" s="33">
        <v>15</v>
      </c>
      <c r="E102" s="32" t="s">
        <v>49</v>
      </c>
      <c r="F102" s="25">
        <v>0.70944218167453299</v>
      </c>
      <c r="G102" s="33">
        <v>15</v>
      </c>
      <c r="I102" t="s">
        <v>26</v>
      </c>
      <c r="J102" s="26">
        <v>0.70762981264447899</v>
      </c>
      <c r="K102" s="33">
        <v>15</v>
      </c>
    </row>
    <row r="103" spans="1:11">
      <c r="A103" s="32" t="s">
        <v>49</v>
      </c>
      <c r="B103" s="28">
        <v>0.70100353996260201</v>
      </c>
      <c r="C103" s="33">
        <v>16</v>
      </c>
      <c r="E103" s="32" t="s">
        <v>27</v>
      </c>
      <c r="F103" s="30">
        <v>0.81774033305439997</v>
      </c>
      <c r="G103" s="33">
        <v>16</v>
      </c>
      <c r="I103" s="32" t="s">
        <v>27</v>
      </c>
      <c r="J103" s="30">
        <v>0.81774033305439997</v>
      </c>
      <c r="K103" s="33">
        <v>16</v>
      </c>
    </row>
    <row r="104" spans="1:11">
      <c r="A104" s="32" t="s">
        <v>49</v>
      </c>
      <c r="B104" s="25">
        <v>0.70151893051510195</v>
      </c>
      <c r="C104" s="33">
        <v>17</v>
      </c>
      <c r="E104" s="32" t="s">
        <v>27</v>
      </c>
      <c r="F104" s="26">
        <v>0.819953238610724</v>
      </c>
      <c r="G104" s="33">
        <v>17</v>
      </c>
      <c r="I104" s="32" t="s">
        <v>27</v>
      </c>
      <c r="J104" s="26">
        <v>0.819953238610724</v>
      </c>
      <c r="K104" s="33">
        <v>17</v>
      </c>
    </row>
    <row r="105" spans="1:11">
      <c r="A105" s="32" t="s">
        <v>26</v>
      </c>
      <c r="B105" s="26">
        <v>0.70171881814874504</v>
      </c>
      <c r="C105" s="33">
        <v>18</v>
      </c>
      <c r="E105" s="32" t="s">
        <v>27</v>
      </c>
      <c r="F105" s="26">
        <v>0.82045946508168399</v>
      </c>
      <c r="G105" s="33">
        <v>18</v>
      </c>
      <c r="I105" s="32" t="s">
        <v>27</v>
      </c>
      <c r="J105" s="26">
        <v>0.82045946508168399</v>
      </c>
      <c r="K105" s="33">
        <v>18</v>
      </c>
    </row>
    <row r="106" spans="1:11">
      <c r="A106" s="32" t="s">
        <v>26</v>
      </c>
      <c r="B106" s="26">
        <v>0.70213200542987098</v>
      </c>
      <c r="C106" s="33">
        <v>19</v>
      </c>
      <c r="E106" s="32" t="s">
        <v>27</v>
      </c>
      <c r="F106" s="26">
        <v>0.82123827462722299</v>
      </c>
      <c r="G106" s="33">
        <v>19</v>
      </c>
      <c r="I106" s="32" t="s">
        <v>27</v>
      </c>
      <c r="J106" s="26">
        <v>0.82123827462722299</v>
      </c>
      <c r="K106" s="33">
        <v>19</v>
      </c>
    </row>
    <row r="107" spans="1:11">
      <c r="A107" s="32" t="s">
        <v>49</v>
      </c>
      <c r="B107" s="25">
        <v>0.70277473612571895</v>
      </c>
      <c r="C107" s="33">
        <v>20</v>
      </c>
      <c r="E107" s="32" t="s">
        <v>27</v>
      </c>
      <c r="F107" s="26">
        <v>0.82183396588191004</v>
      </c>
      <c r="G107" s="33">
        <v>20</v>
      </c>
      <c r="I107" s="32" t="s">
        <v>27</v>
      </c>
      <c r="J107" s="26">
        <v>0.82183396588191004</v>
      </c>
      <c r="K107" s="33">
        <v>20</v>
      </c>
    </row>
    <row r="108" spans="1:11">
      <c r="A108" s="32" t="s">
        <v>26</v>
      </c>
      <c r="B108" s="26">
        <v>0.70304089603680497</v>
      </c>
      <c r="C108" s="33">
        <v>21</v>
      </c>
      <c r="E108" s="32" t="s">
        <v>27</v>
      </c>
      <c r="F108" s="26">
        <v>0.82241059034158703</v>
      </c>
      <c r="G108" s="33">
        <v>21</v>
      </c>
      <c r="I108" s="32" t="s">
        <v>27</v>
      </c>
      <c r="J108" s="26">
        <v>0.82241059034158703</v>
      </c>
      <c r="K108" s="33">
        <v>21</v>
      </c>
    </row>
    <row r="109" spans="1:11">
      <c r="A109" s="32" t="s">
        <v>49</v>
      </c>
      <c r="B109" s="25">
        <v>0.70320476757655204</v>
      </c>
      <c r="C109" s="33">
        <v>22</v>
      </c>
      <c r="E109" s="32" t="s">
        <v>27</v>
      </c>
      <c r="F109" s="26">
        <v>0.82401380326003004</v>
      </c>
      <c r="G109" s="33">
        <v>22</v>
      </c>
      <c r="I109" s="32" t="s">
        <v>27</v>
      </c>
      <c r="J109" s="26">
        <v>0.82401380326003004</v>
      </c>
      <c r="K109" s="33">
        <v>22</v>
      </c>
    </row>
    <row r="110" spans="1:11">
      <c r="A110" s="32" t="s">
        <v>49</v>
      </c>
      <c r="B110" s="25">
        <v>0.70398119055921005</v>
      </c>
      <c r="C110" s="33">
        <v>23</v>
      </c>
      <c r="E110" s="32" t="s">
        <v>27</v>
      </c>
      <c r="F110" s="26">
        <v>0.82462933976661301</v>
      </c>
      <c r="G110" s="33">
        <v>23</v>
      </c>
      <c r="I110" s="32" t="s">
        <v>27</v>
      </c>
      <c r="J110" s="26">
        <v>0.82462933976661301</v>
      </c>
      <c r="K110" s="33">
        <v>23</v>
      </c>
    </row>
    <row r="111" spans="1:11">
      <c r="A111" s="32" t="s">
        <v>49</v>
      </c>
      <c r="B111" s="25">
        <v>0.70408656400579905</v>
      </c>
      <c r="C111" s="33">
        <v>24</v>
      </c>
      <c r="E111" s="32" t="s">
        <v>27</v>
      </c>
      <c r="F111" s="26">
        <v>0.82481147114902698</v>
      </c>
      <c r="G111" s="33">
        <v>24</v>
      </c>
      <c r="I111" s="32" t="s">
        <v>27</v>
      </c>
      <c r="J111" s="26">
        <v>0.82481147114902698</v>
      </c>
      <c r="K111" s="33">
        <v>24</v>
      </c>
    </row>
    <row r="112" spans="1:11">
      <c r="A112" s="32" t="s">
        <v>49</v>
      </c>
      <c r="B112" s="25">
        <v>0.70449925775979505</v>
      </c>
      <c r="C112" s="33">
        <v>25</v>
      </c>
      <c r="E112" s="32" t="s">
        <v>27</v>
      </c>
      <c r="F112" s="26">
        <v>0.82484556213289495</v>
      </c>
      <c r="G112" s="33">
        <v>25</v>
      </c>
      <c r="I112" s="32" t="s">
        <v>27</v>
      </c>
      <c r="J112" s="26">
        <v>0.82484556213289495</v>
      </c>
      <c r="K112" s="33">
        <v>25</v>
      </c>
    </row>
    <row r="113" spans="1:11">
      <c r="A113" s="32" t="s">
        <v>26</v>
      </c>
      <c r="B113" s="26">
        <v>0.70518191085663195</v>
      </c>
      <c r="C113" s="33">
        <v>26</v>
      </c>
      <c r="E113" s="32" t="s">
        <v>27</v>
      </c>
      <c r="F113" s="26">
        <v>0.82594776958565896</v>
      </c>
      <c r="G113" s="33">
        <v>26</v>
      </c>
      <c r="I113" s="32" t="s">
        <v>27</v>
      </c>
      <c r="J113" s="26">
        <v>0.82594776958565896</v>
      </c>
      <c r="K113" s="33">
        <v>26</v>
      </c>
    </row>
    <row r="114" spans="1:11">
      <c r="A114" s="32" t="s">
        <v>49</v>
      </c>
      <c r="B114" s="25">
        <v>0.70568427652462795</v>
      </c>
      <c r="C114" s="33">
        <v>27</v>
      </c>
      <c r="E114" s="32" t="s">
        <v>27</v>
      </c>
      <c r="F114" s="26">
        <v>0.82613639136894301</v>
      </c>
      <c r="G114" s="33">
        <v>27</v>
      </c>
      <c r="I114" s="32" t="s">
        <v>27</v>
      </c>
      <c r="J114" s="26">
        <v>0.82613639136894301</v>
      </c>
      <c r="K114" s="33">
        <v>27</v>
      </c>
    </row>
    <row r="115" spans="1:11">
      <c r="A115" s="32" t="s">
        <v>49</v>
      </c>
      <c r="B115" s="25">
        <v>0.70748900671840798</v>
      </c>
      <c r="C115" s="33">
        <v>28</v>
      </c>
      <c r="E115" s="32" t="s">
        <v>27</v>
      </c>
      <c r="F115" s="27">
        <v>0.82634231177177397</v>
      </c>
      <c r="G115" s="33">
        <v>28</v>
      </c>
      <c r="I115" s="32" t="s">
        <v>27</v>
      </c>
      <c r="J115" s="27">
        <v>0.82634231177177397</v>
      </c>
      <c r="K115" s="33">
        <v>28</v>
      </c>
    </row>
    <row r="116" spans="1:11">
      <c r="A116" s="32" t="s">
        <v>26</v>
      </c>
      <c r="B116" s="26">
        <v>0.70762981264447899</v>
      </c>
      <c r="C116" s="33">
        <v>29</v>
      </c>
      <c r="E116" s="32" t="s">
        <v>27</v>
      </c>
      <c r="F116" s="26">
        <v>0.82689321640425895</v>
      </c>
      <c r="G116" s="33">
        <v>29</v>
      </c>
      <c r="I116" s="32" t="s">
        <v>27</v>
      </c>
      <c r="J116" s="26">
        <v>0.82689321640425895</v>
      </c>
      <c r="K116" s="33">
        <v>29</v>
      </c>
    </row>
    <row r="117" spans="1:11">
      <c r="A117" s="32" t="s">
        <v>49</v>
      </c>
      <c r="B117" s="25">
        <v>0.70944218167453299</v>
      </c>
      <c r="C117" s="33">
        <v>30</v>
      </c>
      <c r="E117" s="32" t="s">
        <v>27</v>
      </c>
      <c r="F117" s="26">
        <v>0.82872496981829202</v>
      </c>
      <c r="G117" s="33">
        <v>30</v>
      </c>
      <c r="I117" s="32" t="s">
        <v>27</v>
      </c>
      <c r="J117" s="26">
        <v>0.82872496981829202</v>
      </c>
      <c r="K117" s="33">
        <v>30</v>
      </c>
    </row>
    <row r="118" spans="1:11">
      <c r="C118" t="s">
        <v>32</v>
      </c>
    </row>
    <row r="119" spans="1:11">
      <c r="A119" t="s">
        <v>34</v>
      </c>
      <c r="B119">
        <f>SUMIF(A88:A117,"A",C88:C117)</f>
        <v>268</v>
      </c>
      <c r="E119" t="s">
        <v>34</v>
      </c>
      <c r="F119">
        <f>SUMIF(E88:E117,"A",G88:G117)</f>
        <v>120</v>
      </c>
      <c r="I119" t="s">
        <v>35</v>
      </c>
      <c r="J119">
        <f>SUMIF(I88:I117,"B",K88:K117)</f>
        <v>120</v>
      </c>
    </row>
    <row r="120" spans="1:11">
      <c r="A120" t="s">
        <v>35</v>
      </c>
      <c r="B120">
        <f>B122-B119</f>
        <v>197</v>
      </c>
      <c r="C120" t="s">
        <v>32</v>
      </c>
      <c r="E120" t="s">
        <v>36</v>
      </c>
      <c r="F120">
        <f>F122-F119</f>
        <v>345</v>
      </c>
      <c r="I120" t="s">
        <v>36</v>
      </c>
      <c r="J120">
        <f>J122-J119</f>
        <v>345</v>
      </c>
    </row>
    <row r="122" spans="1:11">
      <c r="A122" t="s">
        <v>37</v>
      </c>
      <c r="B122">
        <f>SUM(C88:C117)</f>
        <v>465</v>
      </c>
      <c r="E122" t="s">
        <v>37</v>
      </c>
      <c r="F122">
        <f>SUM(G88:G117)</f>
        <v>465</v>
      </c>
      <c r="I122" t="s">
        <v>37</v>
      </c>
      <c r="J122">
        <f>SUM(K88:K117)</f>
        <v>465</v>
      </c>
    </row>
    <row r="124" spans="1:11">
      <c r="A124" t="s">
        <v>38</v>
      </c>
      <c r="B124">
        <v>15</v>
      </c>
      <c r="E124" t="s">
        <v>38</v>
      </c>
      <c r="F124">
        <v>15</v>
      </c>
      <c r="I124" t="s">
        <v>38</v>
      </c>
      <c r="J124">
        <v>15</v>
      </c>
    </row>
    <row r="125" spans="1:11">
      <c r="A125" t="s">
        <v>39</v>
      </c>
      <c r="B125">
        <f>B$72*B$72+(B$72*(B$72+1))/2-B119</f>
        <v>77</v>
      </c>
      <c r="E125" t="s">
        <v>39</v>
      </c>
      <c r="F125">
        <f>F$72*F$72+(F$72*(F$72+1))/2-F119</f>
        <v>225</v>
      </c>
      <c r="I125" t="s">
        <v>40</v>
      </c>
      <c r="J125">
        <f>J$72*J$72+(J$72*(J$72+1))/2-J119</f>
        <v>225</v>
      </c>
    </row>
    <row r="126" spans="1:11">
      <c r="A126" t="s">
        <v>40</v>
      </c>
      <c r="B126">
        <f>B$72*B$72+(B$72*(B$72+1))/2-B120</f>
        <v>148</v>
      </c>
      <c r="E126" t="s">
        <v>41</v>
      </c>
      <c r="F126">
        <f>F$72*F$72+(F$72*(F$72+1))/2-F120</f>
        <v>0</v>
      </c>
      <c r="I126" t="s">
        <v>39</v>
      </c>
      <c r="J126">
        <f>J$72*J$72+(J$72*(J$72+1))/2-J120</f>
        <v>0</v>
      </c>
    </row>
    <row r="127" spans="1:11">
      <c r="A127" t="s">
        <v>42</v>
      </c>
      <c r="B127">
        <f>MIN(B125:B126)</f>
        <v>77</v>
      </c>
      <c r="E127" t="s">
        <v>42</v>
      </c>
      <c r="F127">
        <f>MIN(F125:F126)</f>
        <v>0</v>
      </c>
      <c r="I127" t="s">
        <v>42</v>
      </c>
      <c r="J127">
        <f>MIN(J125:J126)</f>
        <v>0</v>
      </c>
    </row>
    <row r="129" spans="1:10">
      <c r="A129" t="s">
        <v>43</v>
      </c>
      <c r="B129">
        <f>B124*B124/2</f>
        <v>112.5</v>
      </c>
      <c r="E129" t="s">
        <v>43</v>
      </c>
      <c r="F129">
        <f>F124*F124/2</f>
        <v>112.5</v>
      </c>
      <c r="I129" t="s">
        <v>43</v>
      </c>
      <c r="J129">
        <f>J124*J124/2</f>
        <v>112.5</v>
      </c>
    </row>
    <row r="130" spans="1:10">
      <c r="A130" t="s">
        <v>44</v>
      </c>
      <c r="B130" s="21">
        <f>SQRT((B124*B124*(B124+B124+1))/12)</f>
        <v>24.109126902482387</v>
      </c>
      <c r="E130" t="s">
        <v>44</v>
      </c>
      <c r="F130" s="21">
        <f>SQRT((F124*F124*(F124+F124+1))/12)</f>
        <v>24.109126902482387</v>
      </c>
      <c r="I130" t="s">
        <v>44</v>
      </c>
      <c r="J130" s="21">
        <f>SQRT((J124*J124*(J124+J124+1))/12)</f>
        <v>24.109126902482387</v>
      </c>
    </row>
    <row r="132" spans="1:10">
      <c r="A132" t="s">
        <v>45</v>
      </c>
      <c r="B132" s="22">
        <f>(B127-B129)/B130</f>
        <v>-1.472471406517204</v>
      </c>
      <c r="E132" t="s">
        <v>45</v>
      </c>
      <c r="F132" s="22">
        <f>(F127-F129)/F130</f>
        <v>-4.6662826262869137</v>
      </c>
      <c r="I132" t="s">
        <v>45</v>
      </c>
      <c r="J132" s="22">
        <f>(J127-J129)/J130</f>
        <v>-4.6662826262869137</v>
      </c>
    </row>
    <row r="133" spans="1:10">
      <c r="A133" t="s">
        <v>46</v>
      </c>
      <c r="B133" s="3">
        <f>_xlfn.NORM.S.DIST(B132,TRUE)*2</f>
        <v>0.14089362288844826</v>
      </c>
      <c r="E133" t="s">
        <v>46</v>
      </c>
      <c r="F133" s="35">
        <f>_xlfn.NORM.S.DIST(F132,TRUE)*2</f>
        <v>3.0669777654622675E-6</v>
      </c>
      <c r="I133" t="s">
        <v>46</v>
      </c>
      <c r="J133" s="35">
        <f>_xlfn.NORM.S.DIST(J132,TRUE)*2</f>
        <v>3.0669777654622675E-6</v>
      </c>
    </row>
    <row r="134" spans="1:10">
      <c r="A134" t="s">
        <v>47</v>
      </c>
      <c r="B134" s="23">
        <v>0.01</v>
      </c>
      <c r="E134" t="s">
        <v>47</v>
      </c>
      <c r="F134" s="23">
        <v>0.01</v>
      </c>
      <c r="I134" t="s">
        <v>47</v>
      </c>
      <c r="J134" s="23">
        <v>0.01</v>
      </c>
    </row>
    <row r="135" spans="1:10" ht="86.4">
      <c r="A135" s="13" t="s">
        <v>48</v>
      </c>
      <c r="B135" t="str">
        <f>IF(B133&lt;B134,"Yes","No")</f>
        <v>No</v>
      </c>
      <c r="E135" s="13" t="s">
        <v>48</v>
      </c>
      <c r="F135" t="str">
        <f>IF(F133&lt;F134,"Yes","No")</f>
        <v>Yes</v>
      </c>
      <c r="I135" s="13" t="s">
        <v>48</v>
      </c>
      <c r="J135" t="str">
        <f>IF(J133&lt;J134,"Yes","No")</f>
        <v>Yes</v>
      </c>
    </row>
  </sheetData>
  <sortState xmlns:xlrd2="http://schemas.microsoft.com/office/spreadsheetml/2017/richdata2" ref="I88:J117">
    <sortCondition ref="J88:J117"/>
  </sortState>
  <mergeCells count="15">
    <mergeCell ref="A35:C35"/>
    <mergeCell ref="E35:G35"/>
    <mergeCell ref="I35:K35"/>
    <mergeCell ref="A87:C87"/>
    <mergeCell ref="E87:G87"/>
    <mergeCell ref="I87:K87"/>
    <mergeCell ref="M3:M17"/>
    <mergeCell ref="B18:B32"/>
    <mergeCell ref="H18:H32"/>
    <mergeCell ref="M18:M32"/>
    <mergeCell ref="A3:A32"/>
    <mergeCell ref="B3:B17"/>
    <mergeCell ref="G3:G32"/>
    <mergeCell ref="H3:H17"/>
    <mergeCell ref="L3:L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B643-B829-4EC8-8E81-321E3765A0FA}">
  <dimension ref="A1:N36"/>
  <sheetViews>
    <sheetView tabSelected="1" topLeftCell="A4" workbookViewId="0">
      <selection activeCell="B36" sqref="B36"/>
    </sheetView>
  </sheetViews>
  <sheetFormatPr defaultRowHeight="14.4"/>
  <cols>
    <col min="2" max="2" width="12" bestFit="1" customWidth="1"/>
    <col min="6" max="6" width="12.44140625" bestFit="1" customWidth="1"/>
    <col min="10" max="10" width="12.44140625" bestFit="1" customWidth="1"/>
  </cols>
  <sheetData>
    <row r="1" spans="1:14">
      <c r="B1" t="s">
        <v>25</v>
      </c>
      <c r="H1" t="s">
        <v>26</v>
      </c>
      <c r="M1" t="s">
        <v>27</v>
      </c>
    </row>
    <row r="2" spans="1:14">
      <c r="A2" s="17"/>
      <c r="B2" s="17" t="s">
        <v>28</v>
      </c>
      <c r="C2" s="17"/>
      <c r="G2" s="17"/>
      <c r="H2" s="17" t="s">
        <v>28</v>
      </c>
      <c r="I2" s="17"/>
      <c r="L2" s="17"/>
      <c r="M2" s="17" t="s">
        <v>28</v>
      </c>
      <c r="N2" s="17"/>
    </row>
    <row r="3" spans="1:14">
      <c r="A3" s="45" t="s">
        <v>0</v>
      </c>
      <c r="B3" s="43" t="s">
        <v>2</v>
      </c>
      <c r="C3" s="24">
        <v>4.9039861428494397E-3</v>
      </c>
      <c r="D3" s="18"/>
      <c r="G3" s="48" t="s">
        <v>3</v>
      </c>
      <c r="H3" s="43" t="s">
        <v>2</v>
      </c>
      <c r="I3" s="24">
        <v>5.0739174262251097E-3</v>
      </c>
      <c r="L3" s="48" t="s">
        <v>19</v>
      </c>
      <c r="M3" s="43" t="s">
        <v>2</v>
      </c>
      <c r="N3" s="24">
        <v>5.6062420197380601E-3</v>
      </c>
    </row>
    <row r="4" spans="1:14">
      <c r="A4" s="46"/>
      <c r="B4" s="43"/>
      <c r="C4" s="24">
        <v>4.5471662379603104E-3</v>
      </c>
      <c r="D4" s="18"/>
      <c r="G4" s="49"/>
      <c r="H4" s="43"/>
      <c r="I4" s="24">
        <v>4.6375153941176396E-3</v>
      </c>
      <c r="L4" s="49"/>
      <c r="M4" s="43"/>
      <c r="N4" s="24">
        <v>5.5565765178449402E-3</v>
      </c>
    </row>
    <row r="5" spans="1:14">
      <c r="A5" s="46"/>
      <c r="B5" s="43"/>
      <c r="C5" s="24">
        <v>4.8001823663985201E-3</v>
      </c>
      <c r="D5" s="18"/>
      <c r="G5" s="49"/>
      <c r="H5" s="43"/>
      <c r="I5" s="24">
        <v>5.5892068574525302E-3</v>
      </c>
      <c r="L5" s="49"/>
      <c r="M5" s="43"/>
      <c r="N5" s="24">
        <v>5.6066420972271701E-3</v>
      </c>
    </row>
    <row r="6" spans="1:14">
      <c r="A6" s="46"/>
      <c r="B6" s="43"/>
      <c r="C6" s="24">
        <v>4.5996674785703804E-3</v>
      </c>
      <c r="D6" s="18"/>
      <c r="G6" s="49"/>
      <c r="H6" s="43"/>
      <c r="I6" s="24">
        <v>4.7433457287072702E-3</v>
      </c>
      <c r="L6" s="49"/>
      <c r="M6" s="43"/>
      <c r="N6" s="24">
        <v>5.5456490790772497E-3</v>
      </c>
    </row>
    <row r="7" spans="1:14">
      <c r="A7" s="46"/>
      <c r="B7" s="43"/>
      <c r="C7" s="24">
        <v>4.8827197192268497E-3</v>
      </c>
      <c r="D7" s="18"/>
      <c r="G7" s="49"/>
      <c r="H7" s="43"/>
      <c r="I7" s="24">
        <v>5.1142084435967898E-3</v>
      </c>
      <c r="L7" s="49"/>
      <c r="M7" s="43"/>
      <c r="N7" s="24">
        <v>5.4494015745288798E-3</v>
      </c>
    </row>
    <row r="8" spans="1:14">
      <c r="A8" s="46"/>
      <c r="B8" s="43"/>
      <c r="C8" s="24">
        <v>4.8159389510604098E-3</v>
      </c>
      <c r="D8" s="18"/>
      <c r="G8" s="49"/>
      <c r="H8" s="43"/>
      <c r="I8" s="24">
        <v>4.8349148475100101E-3</v>
      </c>
      <c r="L8" s="49"/>
      <c r="M8" s="43"/>
      <c r="N8" s="24">
        <v>5.4860614875138604E-3</v>
      </c>
    </row>
    <row r="9" spans="1:14">
      <c r="A9" s="46"/>
      <c r="B9" s="43"/>
      <c r="C9" s="24">
        <v>4.9193131733641501E-3</v>
      </c>
      <c r="D9" s="18"/>
      <c r="G9" s="49"/>
      <c r="H9" s="43"/>
      <c r="I9" s="24">
        <v>4.9314920704921703E-3</v>
      </c>
      <c r="L9" s="49"/>
      <c r="M9" s="43"/>
      <c r="N9" s="24">
        <v>5.5772299875473602E-3</v>
      </c>
    </row>
    <row r="10" spans="1:14">
      <c r="A10" s="46"/>
      <c r="B10" s="43"/>
      <c r="C10" s="24">
        <v>4.6333970923785701E-3</v>
      </c>
      <c r="D10" s="18"/>
      <c r="G10" s="49"/>
      <c r="H10" s="43"/>
      <c r="I10" s="24">
        <v>5.9999587273400204E-3</v>
      </c>
      <c r="L10" s="49"/>
      <c r="M10" s="43"/>
      <c r="N10" s="24">
        <v>5.5736490255806903E-3</v>
      </c>
    </row>
    <row r="11" spans="1:14">
      <c r="A11" s="46"/>
      <c r="B11" s="43"/>
      <c r="C11" s="24">
        <v>4.9726431150293E-3</v>
      </c>
      <c r="D11" s="18"/>
      <c r="G11" s="49"/>
      <c r="H11" s="43"/>
      <c r="I11" s="24">
        <v>5.2409833823670498E-3</v>
      </c>
      <c r="L11" s="49"/>
      <c r="M11" s="43"/>
      <c r="N11" s="24">
        <v>5.5765449948032798E-3</v>
      </c>
    </row>
    <row r="12" spans="1:14">
      <c r="A12" s="46"/>
      <c r="B12" s="43"/>
      <c r="C12" s="24">
        <v>4.6997299620445201E-3</v>
      </c>
      <c r="D12" s="18"/>
      <c r="G12" s="49"/>
      <c r="H12" s="43"/>
      <c r="I12" s="24">
        <v>4.9564018816560997E-3</v>
      </c>
      <c r="L12" s="49"/>
      <c r="M12" s="43"/>
      <c r="N12" s="24">
        <v>5.5943436875449002E-3</v>
      </c>
    </row>
    <row r="13" spans="1:14">
      <c r="A13" s="46"/>
      <c r="B13" s="43"/>
      <c r="C13" s="24">
        <v>4.6911579272577303E-3</v>
      </c>
      <c r="D13" s="18"/>
      <c r="G13" s="49"/>
      <c r="H13" s="43"/>
      <c r="I13" s="24">
        <v>5.3237143408431898E-3</v>
      </c>
      <c r="L13" s="49"/>
      <c r="M13" s="43"/>
      <c r="N13" s="24">
        <v>5.5945588803095999E-3</v>
      </c>
    </row>
    <row r="14" spans="1:14">
      <c r="A14" s="46"/>
      <c r="B14" s="43"/>
      <c r="C14" s="24">
        <v>4.7047661546456999E-3</v>
      </c>
      <c r="D14" s="18"/>
      <c r="G14" s="49"/>
      <c r="H14" s="43"/>
      <c r="I14" s="24">
        <v>5.1931036954032004E-3</v>
      </c>
      <c r="L14" s="49"/>
      <c r="M14" s="43"/>
      <c r="N14" s="24">
        <v>5.6010721701496699E-3</v>
      </c>
    </row>
    <row r="15" spans="1:14">
      <c r="A15" s="46"/>
      <c r="B15" s="43"/>
      <c r="C15" s="24">
        <v>4.6192169120724399E-3</v>
      </c>
      <c r="D15" s="18"/>
      <c r="G15" s="49"/>
      <c r="H15" s="43"/>
      <c r="I15" s="24">
        <v>4.9636486963128296E-3</v>
      </c>
      <c r="L15" s="49"/>
      <c r="M15" s="43"/>
      <c r="N15" s="24">
        <v>5.5919978676564402E-3</v>
      </c>
    </row>
    <row r="16" spans="1:14">
      <c r="A16" s="46"/>
      <c r="B16" s="43"/>
      <c r="C16" s="24">
        <v>4.68429672857653E-3</v>
      </c>
      <c r="D16" s="18"/>
      <c r="G16" s="49"/>
      <c r="H16" s="43"/>
      <c r="I16" s="24">
        <v>5.4055838441960597E-3</v>
      </c>
      <c r="L16" s="49"/>
      <c r="M16" s="43"/>
      <c r="N16" s="24">
        <v>5.6352654684056602E-3</v>
      </c>
    </row>
    <row r="17" spans="1:14" ht="15" thickBot="1">
      <c r="A17" s="46"/>
      <c r="B17" s="43"/>
      <c r="C17" s="29">
        <v>4.7581741597003003E-3</v>
      </c>
      <c r="D17" s="18"/>
      <c r="G17" s="49"/>
      <c r="H17" s="43"/>
      <c r="I17" s="29">
        <v>5.0822482262421502E-3</v>
      </c>
      <c r="L17" s="49"/>
      <c r="M17" s="43"/>
      <c r="N17" s="29">
        <v>5.6025412516001703E-3</v>
      </c>
    </row>
    <row r="18" spans="1:14">
      <c r="A18" s="46"/>
      <c r="B18" s="44" t="s">
        <v>29</v>
      </c>
      <c r="C18" s="28">
        <v>0.70398119055921005</v>
      </c>
      <c r="D18" s="19"/>
      <c r="G18" s="49"/>
      <c r="H18" s="44" t="s">
        <v>29</v>
      </c>
      <c r="I18" s="30">
        <v>0.70213200542987098</v>
      </c>
      <c r="L18" s="49"/>
      <c r="M18" s="44" t="s">
        <v>29</v>
      </c>
      <c r="N18" s="31">
        <v>0.82634231177177397</v>
      </c>
    </row>
    <row r="19" spans="1:14">
      <c r="A19" s="46"/>
      <c r="B19" s="44"/>
      <c r="C19" s="25">
        <v>0.68761227736964603</v>
      </c>
      <c r="D19" s="19"/>
      <c r="G19" s="49"/>
      <c r="H19" s="44"/>
      <c r="I19" s="26">
        <v>0.69788178700854797</v>
      </c>
      <c r="L19" s="49"/>
      <c r="M19" s="44"/>
      <c r="N19" s="26">
        <v>0.82872496981829202</v>
      </c>
    </row>
    <row r="20" spans="1:14">
      <c r="A20" s="46"/>
      <c r="B20" s="44"/>
      <c r="C20" s="25">
        <v>0.70748900671840798</v>
      </c>
      <c r="D20" s="19"/>
      <c r="G20" s="49"/>
      <c r="H20" s="44"/>
      <c r="I20" s="26">
        <v>0.67649104205112898</v>
      </c>
      <c r="L20" s="49"/>
      <c r="M20" s="44"/>
      <c r="N20" s="26">
        <v>0.82484556213289495</v>
      </c>
    </row>
    <row r="21" spans="1:14">
      <c r="A21" s="46"/>
      <c r="B21" s="44"/>
      <c r="C21" s="25">
        <v>0.67675612342987601</v>
      </c>
      <c r="D21" s="19"/>
      <c r="G21" s="49"/>
      <c r="H21" s="44"/>
      <c r="I21" s="26">
        <v>0.67129909792528397</v>
      </c>
      <c r="L21" s="49"/>
      <c r="M21" s="44"/>
      <c r="N21" s="26">
        <v>0.82481147114902698</v>
      </c>
    </row>
    <row r="22" spans="1:14">
      <c r="A22" s="46"/>
      <c r="B22" s="44"/>
      <c r="C22" s="25">
        <v>0.70944218167453299</v>
      </c>
      <c r="D22" s="19"/>
      <c r="G22" s="49"/>
      <c r="H22" s="44"/>
      <c r="I22" s="26">
        <v>0.70518191085663195</v>
      </c>
      <c r="L22" s="49"/>
      <c r="M22" s="44"/>
      <c r="N22" s="26">
        <v>0.82241059034158703</v>
      </c>
    </row>
    <row r="23" spans="1:14">
      <c r="A23" s="46"/>
      <c r="B23" s="44"/>
      <c r="C23" s="25">
        <v>0.70408656400579905</v>
      </c>
      <c r="D23" s="19"/>
      <c r="G23" s="49"/>
      <c r="H23" s="44"/>
      <c r="I23" s="26">
        <v>0.70762981264447899</v>
      </c>
      <c r="L23" s="49"/>
      <c r="M23" s="44"/>
      <c r="N23" s="26">
        <v>0.819953238610724</v>
      </c>
    </row>
    <row r="24" spans="1:14">
      <c r="A24" s="46"/>
      <c r="B24" s="44"/>
      <c r="C24" s="25">
        <v>0.70449925775979505</v>
      </c>
      <c r="D24" s="19"/>
      <c r="G24" s="49"/>
      <c r="H24" s="44"/>
      <c r="I24" s="26">
        <v>0.68479561492602603</v>
      </c>
      <c r="L24" s="49"/>
      <c r="M24" s="44"/>
      <c r="N24" s="26">
        <v>0.82689321640425895</v>
      </c>
    </row>
    <row r="25" spans="1:14">
      <c r="A25" s="46"/>
      <c r="B25" s="44"/>
      <c r="C25" s="25">
        <v>0.70277473612571895</v>
      </c>
      <c r="D25" s="19"/>
      <c r="G25" s="49"/>
      <c r="H25" s="44"/>
      <c r="I25" s="26">
        <v>0.65800658288113101</v>
      </c>
      <c r="L25" s="49"/>
      <c r="M25" s="44"/>
      <c r="N25" s="26">
        <v>0.82613639136894301</v>
      </c>
    </row>
    <row r="26" spans="1:14">
      <c r="A26" s="46"/>
      <c r="B26" s="44"/>
      <c r="C26" s="25">
        <v>0.70100353996260201</v>
      </c>
      <c r="D26" s="20"/>
      <c r="G26" s="49"/>
      <c r="H26" s="44"/>
      <c r="I26" s="26">
        <v>0.67971109093264004</v>
      </c>
      <c r="L26" s="49"/>
      <c r="M26" s="44"/>
      <c r="N26" s="26">
        <v>0.82594776958565896</v>
      </c>
    </row>
    <row r="27" spans="1:14">
      <c r="A27" s="46"/>
      <c r="B27" s="44"/>
      <c r="C27" s="25">
        <v>0.70568427652462795</v>
      </c>
      <c r="D27" s="20"/>
      <c r="G27" s="49"/>
      <c r="H27" s="44"/>
      <c r="I27" s="26">
        <v>0.67302011418785801</v>
      </c>
      <c r="L27" s="49"/>
      <c r="M27" s="44"/>
      <c r="N27" s="26">
        <v>0.82183396588191004</v>
      </c>
    </row>
    <row r="28" spans="1:14">
      <c r="A28" s="46"/>
      <c r="B28" s="44"/>
      <c r="C28" s="25">
        <v>0.65214664986682103</v>
      </c>
      <c r="D28" s="20"/>
      <c r="G28" s="49"/>
      <c r="H28" s="44"/>
      <c r="I28" s="26">
        <v>0.68389430426171305</v>
      </c>
      <c r="L28" s="49"/>
      <c r="M28" s="44"/>
      <c r="N28" s="26">
        <v>0.82401380326003004</v>
      </c>
    </row>
    <row r="29" spans="1:14">
      <c r="A29" s="46"/>
      <c r="B29" s="44"/>
      <c r="C29" s="25">
        <v>0.70320476757655204</v>
      </c>
      <c r="D29" s="20"/>
      <c r="G29" s="49"/>
      <c r="H29" s="44"/>
      <c r="I29" s="26">
        <v>0.68888268033645805</v>
      </c>
      <c r="L29" s="49"/>
      <c r="M29" s="44"/>
      <c r="N29" s="26">
        <v>0.82123827462722299</v>
      </c>
    </row>
    <row r="30" spans="1:14">
      <c r="A30" s="46"/>
      <c r="B30" s="44"/>
      <c r="C30" s="25">
        <v>0.70151893051510195</v>
      </c>
      <c r="D30" s="20"/>
      <c r="G30" s="49"/>
      <c r="H30" s="44"/>
      <c r="I30" s="26">
        <v>0.70304089603680497</v>
      </c>
      <c r="L30" s="49"/>
      <c r="M30" s="44"/>
      <c r="N30" s="26">
        <v>0.82462933976661301</v>
      </c>
    </row>
    <row r="31" spans="1:14">
      <c r="A31" s="46"/>
      <c r="B31" s="44"/>
      <c r="C31" s="25">
        <v>0.65081052140242002</v>
      </c>
      <c r="D31" s="20"/>
      <c r="G31" s="49"/>
      <c r="H31" s="44"/>
      <c r="I31" s="26">
        <v>0.68465355357650404</v>
      </c>
      <c r="L31" s="49"/>
      <c r="M31" s="44"/>
      <c r="N31" s="26">
        <v>0.82045946508168399</v>
      </c>
    </row>
    <row r="32" spans="1:14">
      <c r="A32" s="47"/>
      <c r="B32" s="44"/>
      <c r="C32" s="25">
        <v>0.69263872581916996</v>
      </c>
      <c r="D32" s="20"/>
      <c r="G32" s="49"/>
      <c r="H32" s="44"/>
      <c r="I32" s="26">
        <v>0.70171881814874504</v>
      </c>
      <c r="L32" s="50"/>
      <c r="M32" s="44"/>
      <c r="N32" s="26">
        <v>0.81774033305439997</v>
      </c>
    </row>
    <row r="34" spans="1:11">
      <c r="A34" t="s">
        <v>30</v>
      </c>
      <c r="B34" t="s">
        <v>50</v>
      </c>
      <c r="E34" t="s">
        <v>31</v>
      </c>
      <c r="F34" t="s">
        <v>50</v>
      </c>
      <c r="H34" t="s">
        <v>32</v>
      </c>
      <c r="I34" t="s">
        <v>33</v>
      </c>
      <c r="J34" t="s">
        <v>50</v>
      </c>
    </row>
    <row r="35" spans="1:11">
      <c r="A35" s="6" t="s">
        <v>2</v>
      </c>
      <c r="B35" s="34">
        <f>_xlfn.T.TEST($C$3:$C$17,$I$3:$I$17,2,3)</f>
        <v>6.9492622380613216E-4</v>
      </c>
      <c r="C35" s="6"/>
      <c r="D35" s="4"/>
      <c r="E35" s="6" t="s">
        <v>2</v>
      </c>
      <c r="F35" s="6">
        <f>_xlfn.T.TEST($C$3:$C$17,N3:N17,2,3)</f>
        <v>8.8608071301736593E-15</v>
      </c>
      <c r="G35" s="6"/>
      <c r="I35" s="6" t="s">
        <v>2</v>
      </c>
      <c r="J35" s="6">
        <f>_xlfn.T.TEST($I$3:$I$17,N3:N17,2,3)</f>
        <v>2.5123378135459421E-4</v>
      </c>
      <c r="K35" s="6"/>
    </row>
    <row r="36" spans="1:11">
      <c r="A36" t="s">
        <v>1</v>
      </c>
      <c r="B36" s="34">
        <f>_xlfn.T.TEST($C$18:$C$32,$I$18:$I$32,2,3)</f>
        <v>0.36886001171551164</v>
      </c>
      <c r="E36" t="s">
        <v>1</v>
      </c>
      <c r="F36" s="6">
        <f>_xlfn.T.TEST($C$18:$C$32,N18:N32,2,3)</f>
        <v>9.923956720044169E-14</v>
      </c>
      <c r="I36" t="s">
        <v>1</v>
      </c>
      <c r="J36" s="6">
        <f>_xlfn.T.TEST($I$18:$I$32,N18:N32,2,3)</f>
        <v>6.2050375079425409E-16</v>
      </c>
    </row>
  </sheetData>
  <mergeCells count="9">
    <mergeCell ref="M3:M17"/>
    <mergeCell ref="B18:B32"/>
    <mergeCell ref="H18:H32"/>
    <mergeCell ref="M18:M32"/>
    <mergeCell ref="A3:A32"/>
    <mergeCell ref="B3:B17"/>
    <mergeCell ref="G3:G32"/>
    <mergeCell ref="H3:H17"/>
    <mergeCell ref="L3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M-W U test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2023-04-05T08:56:02Z</dcterms:modified>
</cp:coreProperties>
</file>