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"/>
    </mc:Choice>
  </mc:AlternateContent>
  <xr:revisionPtr revIDLastSave="0" documentId="13_ncr:1_{324EA7A7-EDBE-4B3F-ACD9-C0EBCE681D8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Tests" sheetId="2" r:id="rId2"/>
  </sheets>
  <definedNames>
    <definedName name="_xlnm._FilterDatabase" localSheetId="1" hidden="1">Tests!#REF!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2" l="1"/>
  <c r="E80" i="2"/>
  <c r="C80" i="2"/>
  <c r="G79" i="2"/>
  <c r="E79" i="2"/>
  <c r="C79" i="2"/>
  <c r="G78" i="2"/>
  <c r="E78" i="2"/>
  <c r="E125" i="2" s="1"/>
  <c r="C78" i="2"/>
  <c r="G77" i="2"/>
  <c r="E77" i="2"/>
  <c r="C77" i="2"/>
  <c r="G76" i="2"/>
  <c r="E76" i="2"/>
  <c r="C76" i="2"/>
  <c r="G75" i="2"/>
  <c r="G122" i="2" s="1"/>
  <c r="E75" i="2"/>
  <c r="C75" i="2"/>
  <c r="G74" i="2"/>
  <c r="E74" i="2"/>
  <c r="C74" i="2"/>
  <c r="G73" i="2"/>
  <c r="E73" i="2"/>
  <c r="C73" i="2"/>
  <c r="C120" i="2" s="1"/>
  <c r="G72" i="2"/>
  <c r="G119" i="2" s="1"/>
  <c r="E72" i="2"/>
  <c r="C72" i="2"/>
  <c r="G71" i="2"/>
  <c r="E71" i="2"/>
  <c r="C71" i="2"/>
  <c r="G70" i="2"/>
  <c r="E70" i="2"/>
  <c r="E117" i="2" s="1"/>
  <c r="C70" i="2"/>
  <c r="G69" i="2"/>
  <c r="E69" i="2"/>
  <c r="C69" i="2"/>
  <c r="G68" i="2"/>
  <c r="E68" i="2"/>
  <c r="C68" i="2"/>
  <c r="G67" i="2"/>
  <c r="E67" i="2"/>
  <c r="C67" i="2"/>
  <c r="G66" i="2"/>
  <c r="E66" i="2"/>
  <c r="C66" i="2"/>
  <c r="G65" i="2"/>
  <c r="E65" i="2"/>
  <c r="C65" i="2"/>
  <c r="G64" i="2"/>
  <c r="E64" i="2"/>
  <c r="C64" i="2"/>
  <c r="G63" i="2"/>
  <c r="E63" i="2"/>
  <c r="C63" i="2"/>
  <c r="G62" i="2"/>
  <c r="E62" i="2"/>
  <c r="C62" i="2"/>
  <c r="G61" i="2"/>
  <c r="E61" i="2"/>
  <c r="C61" i="2"/>
  <c r="G60" i="2"/>
  <c r="E60" i="2"/>
  <c r="C60" i="2"/>
  <c r="G59" i="2"/>
  <c r="E59" i="2"/>
  <c r="C59" i="2"/>
  <c r="G58" i="2"/>
  <c r="E58" i="2"/>
  <c r="C58" i="2"/>
  <c r="G57" i="2"/>
  <c r="E57" i="2"/>
  <c r="C57" i="2"/>
  <c r="D57" i="2" s="1"/>
  <c r="G56" i="2"/>
  <c r="E56" i="2"/>
  <c r="C56" i="2"/>
  <c r="G55" i="2"/>
  <c r="E55" i="2"/>
  <c r="C55" i="2"/>
  <c r="G54" i="2"/>
  <c r="E54" i="2"/>
  <c r="F58" i="2" s="1"/>
  <c r="C54" i="2"/>
  <c r="G53" i="2"/>
  <c r="E53" i="2"/>
  <c r="C53" i="2"/>
  <c r="G52" i="2"/>
  <c r="E52" i="2"/>
  <c r="C52" i="2"/>
  <c r="G51" i="2"/>
  <c r="H55" i="2" s="1"/>
  <c r="E51" i="2"/>
  <c r="C51" i="2"/>
  <c r="G33" i="2"/>
  <c r="E33" i="2"/>
  <c r="C33" i="2"/>
  <c r="G32" i="2"/>
  <c r="E32" i="2"/>
  <c r="C32" i="2"/>
  <c r="G31" i="2"/>
  <c r="E31" i="2"/>
  <c r="C31" i="2"/>
  <c r="G30" i="2"/>
  <c r="E30" i="2"/>
  <c r="C30" i="2"/>
  <c r="G29" i="2"/>
  <c r="E29" i="2"/>
  <c r="E108" i="2" s="1"/>
  <c r="C29" i="2"/>
  <c r="G28" i="2"/>
  <c r="E28" i="2"/>
  <c r="C28" i="2"/>
  <c r="G27" i="2"/>
  <c r="E27" i="2"/>
  <c r="C27" i="2"/>
  <c r="G26" i="2"/>
  <c r="G105" i="2" s="1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F21" i="2" s="1"/>
  <c r="C21" i="2"/>
  <c r="G20" i="2"/>
  <c r="E20" i="2"/>
  <c r="C20" i="2"/>
  <c r="G19" i="2"/>
  <c r="E19" i="2"/>
  <c r="C19" i="2"/>
  <c r="G18" i="2"/>
  <c r="H28" i="2" s="1"/>
  <c r="E18" i="2"/>
  <c r="C18" i="2"/>
  <c r="G17" i="2"/>
  <c r="E17" i="2"/>
  <c r="C17" i="2"/>
  <c r="G16" i="2"/>
  <c r="E16" i="2"/>
  <c r="C16" i="2"/>
  <c r="D14" i="2" s="1"/>
  <c r="G15" i="2"/>
  <c r="E15" i="2"/>
  <c r="C15" i="2"/>
  <c r="G14" i="2"/>
  <c r="E14" i="2"/>
  <c r="C14" i="2"/>
  <c r="G13" i="2"/>
  <c r="E13" i="2"/>
  <c r="C13" i="2"/>
  <c r="G12" i="2"/>
  <c r="E12" i="2"/>
  <c r="C12" i="2"/>
  <c r="G11" i="2"/>
  <c r="E11" i="2"/>
  <c r="C11" i="2"/>
  <c r="N10" i="2"/>
  <c r="M10" i="2"/>
  <c r="L10" i="2"/>
  <c r="G10" i="2"/>
  <c r="E10" i="2"/>
  <c r="C10" i="2"/>
  <c r="N9" i="2"/>
  <c r="M9" i="2"/>
  <c r="L9" i="2"/>
  <c r="G9" i="2"/>
  <c r="E9" i="2"/>
  <c r="C9" i="2"/>
  <c r="N8" i="2"/>
  <c r="M8" i="2"/>
  <c r="L8" i="2"/>
  <c r="G8" i="2"/>
  <c r="E8" i="2"/>
  <c r="F30" i="2" s="1"/>
  <c r="C8" i="2"/>
  <c r="G7" i="2"/>
  <c r="E7" i="2"/>
  <c r="C7" i="2"/>
  <c r="G6" i="2"/>
  <c r="E6" i="2"/>
  <c r="C6" i="2"/>
  <c r="N5" i="2"/>
  <c r="M5" i="2"/>
  <c r="L5" i="2"/>
  <c r="G5" i="2"/>
  <c r="E5" i="2"/>
  <c r="C5" i="2"/>
  <c r="D25" i="2" s="1"/>
  <c r="N4" i="2"/>
  <c r="M4" i="2"/>
  <c r="L4" i="2"/>
  <c r="G4" i="2"/>
  <c r="E4" i="2"/>
  <c r="F25" i="2" s="1"/>
  <c r="C4" i="2"/>
  <c r="N3" i="2"/>
  <c r="M3" i="2"/>
  <c r="L3" i="2"/>
  <c r="H139" i="2"/>
  <c r="F139" i="2"/>
  <c r="D139" i="2"/>
  <c r="H138" i="2"/>
  <c r="F138" i="2"/>
  <c r="D138" i="2"/>
  <c r="G127" i="2"/>
  <c r="E126" i="2"/>
  <c r="C125" i="2"/>
  <c r="G123" i="2"/>
  <c r="E122" i="2"/>
  <c r="C121" i="2"/>
  <c r="E118" i="2"/>
  <c r="C117" i="2"/>
  <c r="G115" i="2"/>
  <c r="E114" i="2"/>
  <c r="C113" i="2"/>
  <c r="G111" i="2"/>
  <c r="E110" i="2"/>
  <c r="C109" i="2"/>
  <c r="G107" i="2"/>
  <c r="E106" i="2"/>
  <c r="C105" i="2"/>
  <c r="G103" i="2"/>
  <c r="E102" i="2"/>
  <c r="C101" i="2"/>
  <c r="G99" i="2"/>
  <c r="E98" i="2"/>
  <c r="H92" i="2"/>
  <c r="F92" i="2"/>
  <c r="D92" i="2"/>
  <c r="H91" i="2"/>
  <c r="F91" i="2"/>
  <c r="D91" i="2"/>
  <c r="E127" i="2"/>
  <c r="C127" i="2"/>
  <c r="G126" i="2"/>
  <c r="C126" i="2"/>
  <c r="G125" i="2"/>
  <c r="G124" i="2"/>
  <c r="E124" i="2"/>
  <c r="C124" i="2"/>
  <c r="E123" i="2"/>
  <c r="C123" i="2"/>
  <c r="C122" i="2"/>
  <c r="G121" i="2"/>
  <c r="E121" i="2"/>
  <c r="G120" i="2"/>
  <c r="E120" i="2"/>
  <c r="E119" i="2"/>
  <c r="C119" i="2"/>
  <c r="H71" i="2"/>
  <c r="G118" i="2"/>
  <c r="C118" i="2"/>
  <c r="G117" i="2"/>
  <c r="G116" i="2"/>
  <c r="E116" i="2"/>
  <c r="C116" i="2"/>
  <c r="E115" i="2"/>
  <c r="C115" i="2"/>
  <c r="G114" i="2"/>
  <c r="C114" i="2"/>
  <c r="G113" i="2"/>
  <c r="E113" i="2"/>
  <c r="F54" i="2"/>
  <c r="H59" i="2"/>
  <c r="H45" i="2"/>
  <c r="F45" i="2"/>
  <c r="D45" i="2"/>
  <c r="H44" i="2"/>
  <c r="F44" i="2"/>
  <c r="D44" i="2"/>
  <c r="G112" i="2"/>
  <c r="E112" i="2"/>
  <c r="C112" i="2"/>
  <c r="H32" i="2"/>
  <c r="E111" i="2"/>
  <c r="C111" i="2"/>
  <c r="G110" i="2"/>
  <c r="C110" i="2"/>
  <c r="G109" i="2"/>
  <c r="E109" i="2"/>
  <c r="G108" i="2"/>
  <c r="C108" i="2"/>
  <c r="E107" i="2"/>
  <c r="C107" i="2"/>
  <c r="G106" i="2"/>
  <c r="C106" i="2"/>
  <c r="H26" i="2"/>
  <c r="E105" i="2"/>
  <c r="G104" i="2"/>
  <c r="E104" i="2"/>
  <c r="C104" i="2"/>
  <c r="E103" i="2"/>
  <c r="C103" i="2"/>
  <c r="G102" i="2"/>
  <c r="F23" i="2"/>
  <c r="C102" i="2"/>
  <c r="G101" i="2"/>
  <c r="E101" i="2"/>
  <c r="G100" i="2"/>
  <c r="E100" i="2"/>
  <c r="C100" i="2"/>
  <c r="E99" i="2"/>
  <c r="C99" i="2"/>
  <c r="G98" i="2"/>
  <c r="C98" i="2"/>
  <c r="D18" i="2"/>
  <c r="D16" i="2"/>
  <c r="D24" i="2"/>
  <c r="H5" i="2"/>
  <c r="H33" i="2"/>
  <c r="F125" i="2" l="1"/>
  <c r="H119" i="2"/>
  <c r="D113" i="2"/>
  <c r="D7" i="2"/>
  <c r="D17" i="2"/>
  <c r="D61" i="2"/>
  <c r="H103" i="2"/>
  <c r="F114" i="2"/>
  <c r="D125" i="2"/>
  <c r="D105" i="2"/>
  <c r="H115" i="2"/>
  <c r="F126" i="2"/>
  <c r="H123" i="2"/>
  <c r="D11" i="2"/>
  <c r="F18" i="2"/>
  <c r="F63" i="2"/>
  <c r="F106" i="2"/>
  <c r="D117" i="2"/>
  <c r="H127" i="2"/>
  <c r="H52" i="2"/>
  <c r="H63" i="2"/>
  <c r="D123" i="2"/>
  <c r="H107" i="2"/>
  <c r="F118" i="2"/>
  <c r="D13" i="2"/>
  <c r="F98" i="2"/>
  <c r="D109" i="2"/>
  <c r="H114" i="2"/>
  <c r="F102" i="2"/>
  <c r="H11" i="2"/>
  <c r="H19" i="2"/>
  <c r="F127" i="2"/>
  <c r="H99" i="2"/>
  <c r="F110" i="2"/>
  <c r="D121" i="2"/>
  <c r="D101" i="2"/>
  <c r="H111" i="2"/>
  <c r="F122" i="2"/>
  <c r="D99" i="2"/>
  <c r="D106" i="2"/>
  <c r="F121" i="2"/>
  <c r="F11" i="2"/>
  <c r="D10" i="2"/>
  <c r="F101" i="2"/>
  <c r="F31" i="2"/>
  <c r="F113" i="2"/>
  <c r="H121" i="2"/>
  <c r="D126" i="2"/>
  <c r="H116" i="2"/>
  <c r="D74" i="2"/>
  <c r="H100" i="2"/>
  <c r="D112" i="2"/>
  <c r="H67" i="2"/>
  <c r="H16" i="2"/>
  <c r="F27" i="2"/>
  <c r="F55" i="2"/>
  <c r="D66" i="2"/>
  <c r="F117" i="2"/>
  <c r="F74" i="2"/>
  <c r="H125" i="2"/>
  <c r="F15" i="2"/>
  <c r="F99" i="2"/>
  <c r="H106" i="2"/>
  <c r="F112" i="2"/>
  <c r="D62" i="2"/>
  <c r="F115" i="2"/>
  <c r="F70" i="2"/>
  <c r="D124" i="2"/>
  <c r="H20" i="2"/>
  <c r="F22" i="2"/>
  <c r="D26" i="2"/>
  <c r="H27" i="2"/>
  <c r="H110" i="2"/>
  <c r="H78" i="2"/>
  <c r="H74" i="2"/>
  <c r="H66" i="2"/>
  <c r="H58" i="2"/>
  <c r="H77" i="2"/>
  <c r="H73" i="2"/>
  <c r="H69" i="2"/>
  <c r="H65" i="2"/>
  <c r="H61" i="2"/>
  <c r="H57" i="2"/>
  <c r="H53" i="2"/>
  <c r="H70" i="2"/>
  <c r="H62" i="2"/>
  <c r="H54" i="2"/>
  <c r="H117" i="2"/>
  <c r="D122" i="2"/>
  <c r="D77" i="2"/>
  <c r="D5" i="2"/>
  <c r="D8" i="2"/>
  <c r="F4" i="2"/>
  <c r="F33" i="2"/>
  <c r="F9" i="2"/>
  <c r="H10" i="2"/>
  <c r="D12" i="2"/>
  <c r="D98" i="2"/>
  <c r="D100" i="2"/>
  <c r="H101" i="2"/>
  <c r="F103" i="2"/>
  <c r="F105" i="2"/>
  <c r="D107" i="2"/>
  <c r="H108" i="2"/>
  <c r="H31" i="2"/>
  <c r="H51" i="2"/>
  <c r="D54" i="2"/>
  <c r="F62" i="2"/>
  <c r="H64" i="2"/>
  <c r="H113" i="2"/>
  <c r="D116" i="2"/>
  <c r="D118" i="2"/>
  <c r="D73" i="2"/>
  <c r="F75" i="2"/>
  <c r="F124" i="2"/>
  <c r="H126" i="2"/>
  <c r="H102" i="2"/>
  <c r="D108" i="2"/>
  <c r="D72" i="2"/>
  <c r="D64" i="2"/>
  <c r="D56" i="2"/>
  <c r="D52" i="2"/>
  <c r="D79" i="2"/>
  <c r="D75" i="2"/>
  <c r="D71" i="2"/>
  <c r="D67" i="2"/>
  <c r="D63" i="2"/>
  <c r="D59" i="2"/>
  <c r="D55" i="2"/>
  <c r="D51" i="2"/>
  <c r="D80" i="2"/>
  <c r="D76" i="2"/>
  <c r="D68" i="2"/>
  <c r="D60" i="2"/>
  <c r="D119" i="2"/>
  <c r="F123" i="2"/>
  <c r="F78" i="2"/>
  <c r="F13" i="2"/>
  <c r="D20" i="2"/>
  <c r="D110" i="2"/>
  <c r="D33" i="2"/>
  <c r="H13" i="2"/>
  <c r="D103" i="2"/>
  <c r="F108" i="2"/>
  <c r="F51" i="2"/>
  <c r="H72" i="2"/>
  <c r="D9" i="2"/>
  <c r="H15" i="2"/>
  <c r="H18" i="2"/>
  <c r="F29" i="2"/>
  <c r="H112" i="2"/>
  <c r="D58" i="2"/>
  <c r="F66" i="2"/>
  <c r="H68" i="2"/>
  <c r="D120" i="2"/>
  <c r="F79" i="2"/>
  <c r="D32" i="2"/>
  <c r="D31" i="2"/>
  <c r="D27" i="2"/>
  <c r="D23" i="2"/>
  <c r="D19" i="2"/>
  <c r="D6" i="2"/>
  <c r="F6" i="2"/>
  <c r="H4" i="2"/>
  <c r="H30" i="2"/>
  <c r="H8" i="2"/>
  <c r="H9" i="2"/>
  <c r="F12" i="2"/>
  <c r="F17" i="2"/>
  <c r="F19" i="2"/>
  <c r="D21" i="2"/>
  <c r="H22" i="2"/>
  <c r="H24" i="2"/>
  <c r="F26" i="2"/>
  <c r="D28" i="2"/>
  <c r="D30" i="2"/>
  <c r="D111" i="2"/>
  <c r="F53" i="2"/>
  <c r="F77" i="2"/>
  <c r="F69" i="2"/>
  <c r="F61" i="2"/>
  <c r="F80" i="2"/>
  <c r="F76" i="2"/>
  <c r="F72" i="2"/>
  <c r="F68" i="2"/>
  <c r="F64" i="2"/>
  <c r="F60" i="2"/>
  <c r="F56" i="2"/>
  <c r="F52" i="2"/>
  <c r="F73" i="2"/>
  <c r="F65" i="2"/>
  <c r="F57" i="2"/>
  <c r="H60" i="2"/>
  <c r="D114" i="2"/>
  <c r="D69" i="2"/>
  <c r="F71" i="2"/>
  <c r="F120" i="2"/>
  <c r="H122" i="2"/>
  <c r="H124" i="2"/>
  <c r="H79" i="2"/>
  <c r="F104" i="2"/>
  <c r="H109" i="2"/>
  <c r="F59" i="2"/>
  <c r="D70" i="2"/>
  <c r="H80" i="2"/>
  <c r="D15" i="2"/>
  <c r="D22" i="2"/>
  <c r="H23" i="2"/>
  <c r="D29" i="2"/>
  <c r="D53" i="2"/>
  <c r="D115" i="2"/>
  <c r="F119" i="2"/>
  <c r="H76" i="2"/>
  <c r="H104" i="2"/>
  <c r="D4" i="2"/>
  <c r="H7" i="2"/>
  <c r="H6" i="2"/>
  <c r="F8" i="2"/>
  <c r="H12" i="2"/>
  <c r="F14" i="2"/>
  <c r="H98" i="2"/>
  <c r="F100" i="2"/>
  <c r="D102" i="2"/>
  <c r="D104" i="2"/>
  <c r="H105" i="2"/>
  <c r="F107" i="2"/>
  <c r="F109" i="2"/>
  <c r="F111" i="2"/>
  <c r="H56" i="2"/>
  <c r="D65" i="2"/>
  <c r="F67" i="2"/>
  <c r="F116" i="2"/>
  <c r="H118" i="2"/>
  <c r="H120" i="2"/>
  <c r="H75" i="2"/>
  <c r="D78" i="2"/>
  <c r="D127" i="2"/>
  <c r="H14" i="2"/>
  <c r="F16" i="2"/>
  <c r="H17" i="2"/>
  <c r="F20" i="2"/>
  <c r="H21" i="2"/>
  <c r="F24" i="2"/>
  <c r="H25" i="2"/>
  <c r="F28" i="2"/>
  <c r="H29" i="2"/>
  <c r="F32" i="2"/>
  <c r="F7" i="2"/>
  <c r="F10" i="2"/>
  <c r="F5" i="2"/>
  <c r="F129" i="2" l="1"/>
  <c r="F134" i="2" s="1"/>
  <c r="H36" i="2"/>
  <c r="H41" i="2" s="1"/>
  <c r="D130" i="2"/>
  <c r="D135" i="2" s="1"/>
  <c r="F36" i="2"/>
  <c r="F41" i="2" s="1"/>
  <c r="F83" i="2"/>
  <c r="F88" i="2" s="1"/>
  <c r="D129" i="2"/>
  <c r="F82" i="2"/>
  <c r="D83" i="2"/>
  <c r="D88" i="2" s="1"/>
  <c r="D35" i="2"/>
  <c r="H82" i="2"/>
  <c r="H130" i="2"/>
  <c r="H135" i="2" s="1"/>
  <c r="F130" i="2"/>
  <c r="F135" i="2" s="1"/>
  <c r="D82" i="2"/>
  <c r="H129" i="2"/>
  <c r="F35" i="2"/>
  <c r="D36" i="2"/>
  <c r="D41" i="2" s="1"/>
  <c r="H35" i="2"/>
  <c r="H83" i="2"/>
  <c r="H88" i="2" s="1"/>
  <c r="H134" i="2" l="1"/>
  <c r="H136" i="2" s="1"/>
  <c r="H141" i="2" s="1"/>
  <c r="H142" i="2" s="1"/>
  <c r="N15" i="2" s="1"/>
  <c r="H132" i="2"/>
  <c r="D134" i="2"/>
  <c r="D136" i="2" s="1"/>
  <c r="D141" i="2" s="1"/>
  <c r="D142" i="2" s="1"/>
  <c r="L15" i="2" s="1"/>
  <c r="D132" i="2"/>
  <c r="D85" i="2"/>
  <c r="D87" i="2"/>
  <c r="D89" i="2" s="1"/>
  <c r="D94" i="2" s="1"/>
  <c r="D95" i="2" s="1"/>
  <c r="L14" i="2" s="1"/>
  <c r="F38" i="2"/>
  <c r="F40" i="2"/>
  <c r="F42" i="2" s="1"/>
  <c r="F47" i="2" s="1"/>
  <c r="F48" i="2" s="1"/>
  <c r="M13" i="2" s="1"/>
  <c r="D40" i="2"/>
  <c r="D42" i="2" s="1"/>
  <c r="D47" i="2" s="1"/>
  <c r="D48" i="2" s="1"/>
  <c r="L13" i="2" s="1"/>
  <c r="D38" i="2"/>
  <c r="F85" i="2"/>
  <c r="F87" i="2"/>
  <c r="F89" i="2" s="1"/>
  <c r="F94" i="2" s="1"/>
  <c r="F95" i="2" s="1"/>
  <c r="M14" i="2" s="1"/>
  <c r="F132" i="2"/>
  <c r="H38" i="2"/>
  <c r="H40" i="2"/>
  <c r="H42" i="2" s="1"/>
  <c r="H47" i="2" s="1"/>
  <c r="H48" i="2" s="1"/>
  <c r="N13" i="2" s="1"/>
  <c r="H87" i="2"/>
  <c r="H89" i="2" s="1"/>
  <c r="H94" i="2" s="1"/>
  <c r="H95" i="2" s="1"/>
  <c r="N14" i="2" s="1"/>
  <c r="H85" i="2"/>
  <c r="F136" i="2"/>
  <c r="F141" i="2" s="1"/>
  <c r="F142" i="2" s="1"/>
  <c r="M15" i="2" s="1"/>
  <c r="N3" i="1" l="1"/>
  <c r="O3" i="1"/>
  <c r="P3" i="1"/>
  <c r="Q3" i="1"/>
  <c r="R3" i="1"/>
  <c r="V3" i="1"/>
  <c r="V4" i="1"/>
  <c r="P4" i="1"/>
  <c r="V5" i="1" l="1"/>
  <c r="S3" i="1"/>
  <c r="S4" i="1"/>
  <c r="S5" i="1" s="1"/>
  <c r="V8" i="1"/>
  <c r="V7" i="1"/>
  <c r="V6" i="1"/>
  <c r="P8" i="1"/>
  <c r="P5" i="1"/>
  <c r="P6" i="1"/>
  <c r="P7" i="1"/>
  <c r="S8" i="1" l="1"/>
  <c r="S7" i="1"/>
  <c r="S6" i="1"/>
  <c r="T4" i="1"/>
  <c r="Q4" i="1"/>
  <c r="T3" i="1"/>
  <c r="U3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<sst xmlns="http://schemas.openxmlformats.org/spreadsheetml/2006/main" count="226" uniqueCount="55">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</sst>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164" fontId="10" fillId="0" borderId="0" xfId="1" applyNumberFormat="1" applyFont="1" applyAlignment="1">
      <alignment horizontal="right" vertical="center"/>
    </xf>
    <xf numFmtId="165" fontId="10" fillId="0" borderId="0" xfId="2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3" fillId="0" borderId="0" xfId="1" applyNumberFormat="1" applyFont="1" applyAlignment="1">
      <alignment horizontal="right"/>
    </xf>
    <xf numFmtId="165" fontId="0" fillId="0" borderId="0" xfId="2" applyNumberFormat="1" applyFont="1"/>
    <xf numFmtId="0" fontId="12" fillId="0" borderId="0" xfId="0" applyFont="1"/>
    <xf numFmtId="164" fontId="11" fillId="0" borderId="0" xfId="1" applyNumberFormat="1" applyFont="1" applyAlignment="1">
      <alignment horizontal="right"/>
    </xf>
    <xf numFmtId="165" fontId="11" fillId="0" borderId="0" xfId="2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10" fontId="11" fillId="0" borderId="0" xfId="1" applyNumberFormat="1" applyFont="1" applyAlignment="1"/>
    <xf numFmtId="10" fontId="9" fillId="0" borderId="0" xfId="1" applyNumberFormat="1" applyFont="1" applyAlignment="1"/>
    <xf numFmtId="49" fontId="1" fillId="0" borderId="0" xfId="0" applyNumberFormat="1" applyFont="1"/>
    <xf numFmtId="49" fontId="7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21</xdr:row>
      <xdr:rowOff>1</xdr:rowOff>
    </xdr:from>
    <xdr:to>
      <xdr:col>25</xdr:col>
      <xdr:colOff>172143</xdr:colOff>
      <xdr:row>38</xdr:row>
      <xdr:rowOff>55655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2279E-E486-75C2-6041-AF190BF29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1091" y="3818660"/>
          <a:ext cx="4407477" cy="31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60614</xdr:colOff>
      <xdr:row>21</xdr:row>
      <xdr:rowOff>43295</xdr:rowOff>
    </xdr:from>
    <xdr:to>
      <xdr:col>7</xdr:col>
      <xdr:colOff>399358</xdr:colOff>
      <xdr:row>38</xdr:row>
      <xdr:rowOff>57574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61A051-6C7A-E965-7B95-1ED4463AE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3861954"/>
          <a:ext cx="4346864" cy="3094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21</xdr:row>
      <xdr:rowOff>1</xdr:rowOff>
    </xdr:from>
    <xdr:to>
      <xdr:col>14</xdr:col>
      <xdr:colOff>471056</xdr:colOff>
      <xdr:row>36</xdr:row>
      <xdr:rowOff>4945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ADBC11-FE36-1722-06A8-FDFE7F15B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4146" y="3782292"/>
          <a:ext cx="3837710" cy="2706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opLeftCell="E1" zoomScale="110" zoomScaleNormal="110" workbookViewId="0">
      <selection activeCell="G8" sqref="G8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9.5546875" bestFit="1" customWidth="1"/>
    <col min="9" max="9" width="10.7773437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45" t="s">
        <v>0</v>
      </c>
      <c r="D1" s="45"/>
      <c r="E1" s="15"/>
      <c r="F1" s="45" t="s">
        <v>3</v>
      </c>
      <c r="G1" s="45"/>
      <c r="H1" s="23"/>
      <c r="I1" s="45" t="s">
        <v>19</v>
      </c>
      <c r="J1" s="45"/>
      <c r="K1" s="5"/>
      <c r="N1" s="45" t="s">
        <v>0</v>
      </c>
      <c r="O1" s="45"/>
      <c r="P1" s="15"/>
      <c r="Q1" s="45" t="s">
        <v>3</v>
      </c>
      <c r="R1" s="45"/>
      <c r="S1" s="23"/>
      <c r="T1" s="45" t="s">
        <v>19</v>
      </c>
      <c r="U1" s="45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41">
        <v>0.591065977315687</v>
      </c>
      <c r="D3" s="34">
        <v>3.0289523287848198E-3</v>
      </c>
      <c r="E3" s="35">
        <v>0.126167323427928</v>
      </c>
      <c r="F3" s="31">
        <v>0.51680972207880105</v>
      </c>
      <c r="G3" s="34">
        <v>3.15772390438033E-3</v>
      </c>
      <c r="H3" s="35">
        <v>0.152753928955697</v>
      </c>
      <c r="I3" s="40">
        <v>0.61334206261530499</v>
      </c>
      <c r="J3" s="34">
        <v>2.8527975583164502E-3</v>
      </c>
      <c r="K3" s="35">
        <v>0.114453679898115</v>
      </c>
      <c r="M3" t="s">
        <v>20</v>
      </c>
      <c r="N3" s="9">
        <f t="shared" ref="N3:V3" si="0">AVERAGE(C3:C17)</f>
        <v>0.53542078020846307</v>
      </c>
      <c r="O3" s="10">
        <f t="shared" si="0"/>
        <v>3.1534973394961971E-3</v>
      </c>
      <c r="P3" s="32">
        <f t="shared" si="0"/>
        <v>0.1446669203665811</v>
      </c>
      <c r="Q3" s="9">
        <f t="shared" si="0"/>
        <v>0.52868047897037795</v>
      </c>
      <c r="R3" s="10">
        <f t="shared" si="0"/>
        <v>3.1722551848923832E-3</v>
      </c>
      <c r="S3" s="32">
        <f t="shared" si="0"/>
        <v>0.14754553339882415</v>
      </c>
      <c r="T3" s="9">
        <f t="shared" si="0"/>
        <v>0.59972246230270687</v>
      </c>
      <c r="U3" s="10">
        <f t="shared" si="0"/>
        <v>2.919717006049588E-3</v>
      </c>
      <c r="V3" s="32">
        <f t="shared" si="0"/>
        <v>0.11948888074825609</v>
      </c>
    </row>
    <row r="4" spans="1:27">
      <c r="A4" s="33"/>
      <c r="B4" s="6" t="s">
        <v>5</v>
      </c>
      <c r="C4" s="41">
        <v>0.558710524148614</v>
      </c>
      <c r="D4" s="36">
        <v>3.0828266863265098E-3</v>
      </c>
      <c r="E4" s="37">
        <v>0.13463299926170999</v>
      </c>
      <c r="F4" s="31">
        <v>0.55046352565673795</v>
      </c>
      <c r="G4" s="36">
        <v>3.1668648566307101E-3</v>
      </c>
      <c r="H4" s="37">
        <v>0.142189077458902</v>
      </c>
      <c r="I4" s="40">
        <v>0.59748684632016102</v>
      </c>
      <c r="J4" s="36">
        <v>2.9435178555013001E-3</v>
      </c>
      <c r="K4" s="37">
        <v>0.12335351697812701</v>
      </c>
      <c r="M4" s="8" t="s">
        <v>21</v>
      </c>
      <c r="N4" s="3">
        <f t="shared" ref="N4:V4" si="1">_xlfn.STDEV.S(C3:C17)</f>
        <v>3.9455517870679011E-2</v>
      </c>
      <c r="O4" s="11">
        <f t="shared" si="1"/>
        <v>8.8870646298604079E-5</v>
      </c>
      <c r="P4" s="32">
        <f t="shared" si="1"/>
        <v>1.3245906689210532E-2</v>
      </c>
      <c r="Q4" s="3">
        <f t="shared" si="1"/>
        <v>3.587096736150909E-2</v>
      </c>
      <c r="R4" s="11">
        <f t="shared" si="1"/>
        <v>6.6935410709394562E-5</v>
      </c>
      <c r="S4" s="32">
        <f t="shared" si="1"/>
        <v>1.2887489375064691E-2</v>
      </c>
      <c r="T4" s="3">
        <f t="shared" si="1"/>
        <v>7.6068446336980278E-3</v>
      </c>
      <c r="U4" s="11">
        <f t="shared" si="1"/>
        <v>3.8834166642560111E-5</v>
      </c>
      <c r="V4" s="32">
        <f t="shared" si="1"/>
        <v>3.4746806843477863E-3</v>
      </c>
    </row>
    <row r="5" spans="1:27">
      <c r="A5" s="10"/>
      <c r="B5" s="6" t="s">
        <v>6</v>
      </c>
      <c r="C5" s="41">
        <v>0.48565677303157101</v>
      </c>
      <c r="D5" s="36">
        <v>3.20414911655683E-3</v>
      </c>
      <c r="E5" s="37">
        <v>0.16292421986325301</v>
      </c>
      <c r="F5" s="31">
        <v>0.52798049204785902</v>
      </c>
      <c r="G5" s="36">
        <v>3.14994716047954E-3</v>
      </c>
      <c r="H5" s="37">
        <v>0.14534125180308299</v>
      </c>
      <c r="I5" s="40">
        <v>0.58627619794667896</v>
      </c>
      <c r="J5" s="36">
        <v>2.99140688442247E-3</v>
      </c>
      <c r="K5" s="37">
        <v>0.124073557684155</v>
      </c>
      <c r="M5" t="s">
        <v>23</v>
      </c>
      <c r="N5" s="9">
        <f>N$3+N$4*2</f>
        <v>0.61433181594982111</v>
      </c>
      <c r="O5" s="10">
        <f t="shared" ref="O5:V5" si="2">O$3+O$4*2</f>
        <v>3.3312386320934052E-3</v>
      </c>
      <c r="P5" s="32">
        <f t="shared" si="2"/>
        <v>0.17115873374500218</v>
      </c>
      <c r="Q5" s="9">
        <f t="shared" si="2"/>
        <v>0.60042241369339611</v>
      </c>
      <c r="R5" s="10">
        <f t="shared" si="2"/>
        <v>3.3061260063111724E-3</v>
      </c>
      <c r="S5" s="32">
        <f t="shared" si="2"/>
        <v>0.17332051214895353</v>
      </c>
      <c r="T5" s="9">
        <f t="shared" si="2"/>
        <v>0.61493615157010295</v>
      </c>
      <c r="U5" s="10">
        <f t="shared" si="2"/>
        <v>2.9973853393347083E-3</v>
      </c>
      <c r="V5" s="32">
        <f t="shared" si="2"/>
        <v>0.12643824211695165</v>
      </c>
    </row>
    <row r="6" spans="1:27">
      <c r="B6" s="6" t="s">
        <v>7</v>
      </c>
      <c r="C6" s="41">
        <v>0.60473013445262602</v>
      </c>
      <c r="D6" s="36">
        <v>3.09434777205403E-3</v>
      </c>
      <c r="E6" s="37">
        <v>0.12717591853507801</v>
      </c>
      <c r="F6" s="31">
        <v>0.447338220174196</v>
      </c>
      <c r="G6" s="36">
        <v>3.2756306717357602E-3</v>
      </c>
      <c r="H6" s="37">
        <v>0.17846057196051701</v>
      </c>
      <c r="I6" s="40">
        <v>0.60286461731880503</v>
      </c>
      <c r="J6" s="36">
        <v>2.8741832604490401E-3</v>
      </c>
      <c r="K6" s="37">
        <v>0.111830463587736</v>
      </c>
      <c r="M6" t="s">
        <v>22</v>
      </c>
      <c r="N6" s="9">
        <f>N$3-N$4*2</f>
        <v>0.45650974446710502</v>
      </c>
      <c r="O6" s="10">
        <f t="shared" ref="O6:V6" si="3">O$3-O$4*2</f>
        <v>2.975756046898989E-3</v>
      </c>
      <c r="P6" s="32">
        <f t="shared" si="3"/>
        <v>0.11817510698816004</v>
      </c>
      <c r="Q6" s="9">
        <f t="shared" si="3"/>
        <v>0.4569385442473598</v>
      </c>
      <c r="R6" s="10">
        <f t="shared" si="3"/>
        <v>3.038384363473594E-3</v>
      </c>
      <c r="S6" s="32">
        <f t="shared" si="3"/>
        <v>0.12177055464869477</v>
      </c>
      <c r="T6" s="9">
        <f t="shared" si="3"/>
        <v>0.58450877303531079</v>
      </c>
      <c r="U6" s="10">
        <f t="shared" si="3"/>
        <v>2.8420486727644676E-3</v>
      </c>
      <c r="V6" s="32">
        <f t="shared" si="3"/>
        <v>0.11253951937956051</v>
      </c>
    </row>
    <row r="7" spans="1:27">
      <c r="B7" s="6" t="s">
        <v>8</v>
      </c>
      <c r="C7" s="41">
        <v>0.49555437129087204</v>
      </c>
      <c r="D7" s="36">
        <v>3.2961968539126198E-3</v>
      </c>
      <c r="E7" s="37">
        <v>0.15875326213188301</v>
      </c>
      <c r="F7" s="31">
        <v>0.48431829382401198</v>
      </c>
      <c r="G7" s="36">
        <v>3.19696168318202E-3</v>
      </c>
      <c r="H7" s="37">
        <v>0.163479579413706</v>
      </c>
      <c r="I7" s="40">
        <v>0.60875963600489202</v>
      </c>
      <c r="J7" s="36">
        <v>2.9050750262560598E-3</v>
      </c>
      <c r="K7" s="37">
        <v>0.12068048299636799</v>
      </c>
      <c r="M7" t="s">
        <v>31</v>
      </c>
      <c r="N7" s="9">
        <f>N$3+N$4*3</f>
        <v>0.65378733382050014</v>
      </c>
      <c r="O7" s="10">
        <f t="shared" ref="O7:V7" si="4">O$3+O$4*3</f>
        <v>3.4201092783920093E-3</v>
      </c>
      <c r="P7" s="32">
        <f t="shared" si="4"/>
        <v>0.1844046404342127</v>
      </c>
      <c r="Q7" s="9">
        <f t="shared" si="4"/>
        <v>0.63629338105490518</v>
      </c>
      <c r="R7" s="10">
        <f t="shared" si="4"/>
        <v>3.3730614170205671E-3</v>
      </c>
      <c r="S7" s="32">
        <f t="shared" si="4"/>
        <v>0.18620800152401823</v>
      </c>
      <c r="T7" s="9">
        <f t="shared" si="4"/>
        <v>0.62254299620380094</v>
      </c>
      <c r="U7" s="10">
        <f t="shared" si="4"/>
        <v>3.0362195059772685E-3</v>
      </c>
      <c r="V7" s="32">
        <f t="shared" si="4"/>
        <v>0.12991292280129946</v>
      </c>
    </row>
    <row r="8" spans="1:27">
      <c r="B8" s="6" t="s">
        <v>9</v>
      </c>
      <c r="C8" s="41">
        <v>0.47595279443842403</v>
      </c>
      <c r="D8" s="36">
        <v>3.3027630146629399E-3</v>
      </c>
      <c r="E8" s="37">
        <v>0.165624781690448</v>
      </c>
      <c r="F8" s="31">
        <v>0.55585576123226299</v>
      </c>
      <c r="G8" s="36">
        <v>3.10298828721249E-3</v>
      </c>
      <c r="H8" s="37">
        <v>0.13791353530668299</v>
      </c>
      <c r="I8" s="40">
        <v>0.59768764891367099</v>
      </c>
      <c r="J8" s="36">
        <v>2.9389386376412101E-3</v>
      </c>
      <c r="K8" s="37">
        <v>0.121616560389919</v>
      </c>
      <c r="M8" t="s">
        <v>24</v>
      </c>
      <c r="N8" s="9">
        <f>N$3-N$4*3</f>
        <v>0.41705422659642605</v>
      </c>
      <c r="O8" s="10">
        <f t="shared" ref="O8:V8" si="5">O$3-O$4*3</f>
        <v>2.886885400600385E-3</v>
      </c>
      <c r="P8" s="32">
        <f t="shared" si="5"/>
        <v>0.1049292002989495</v>
      </c>
      <c r="Q8" s="9">
        <f t="shared" si="5"/>
        <v>0.42106757688585067</v>
      </c>
      <c r="R8" s="10">
        <f t="shared" si="5"/>
        <v>2.9714489527641994E-3</v>
      </c>
      <c r="S8" s="32">
        <f t="shared" si="5"/>
        <v>0.10888306527363006</v>
      </c>
      <c r="T8" s="9">
        <f t="shared" si="5"/>
        <v>0.57690192840161281</v>
      </c>
      <c r="U8" s="10">
        <f t="shared" si="5"/>
        <v>2.8032145061219075E-3</v>
      </c>
      <c r="V8" s="32">
        <f t="shared" si="5"/>
        <v>0.10906483869521273</v>
      </c>
    </row>
    <row r="9" spans="1:27">
      <c r="B9" s="6" t="s">
        <v>10</v>
      </c>
      <c r="C9" s="41">
        <v>0.53330905165966003</v>
      </c>
      <c r="D9" s="36">
        <v>3.1001589660276602E-3</v>
      </c>
      <c r="E9" s="37">
        <v>0.143328738625637</v>
      </c>
      <c r="F9" s="31">
        <v>0.54600625648769596</v>
      </c>
      <c r="G9" s="36">
        <v>3.11259748949708E-3</v>
      </c>
      <c r="H9" s="37">
        <v>0.14058408901292599</v>
      </c>
      <c r="I9" s="40">
        <v>0.60758392581973697</v>
      </c>
      <c r="J9" s="36">
        <v>2.8834847975486998E-3</v>
      </c>
      <c r="K9" s="37">
        <v>0.119023796759286</v>
      </c>
      <c r="M9" s="7"/>
      <c r="O9" s="2"/>
      <c r="P9" s="2"/>
      <c r="Q9" s="3"/>
    </row>
    <row r="10" spans="1:27">
      <c r="B10" s="6" t="s">
        <v>11</v>
      </c>
      <c r="C10" s="41">
        <v>0.56744196549251202</v>
      </c>
      <c r="D10" s="36">
        <v>3.0424932347645102E-3</v>
      </c>
      <c r="E10" s="37">
        <v>0.13180400132299899</v>
      </c>
      <c r="F10" s="31">
        <v>0.479689862863445</v>
      </c>
      <c r="G10" s="36">
        <v>3.3478950199682701E-3</v>
      </c>
      <c r="H10" s="37">
        <v>0.164819318626935</v>
      </c>
      <c r="I10" s="40">
        <v>0.59526428187953895</v>
      </c>
      <c r="J10" s="36">
        <v>2.9525333779756302E-3</v>
      </c>
      <c r="K10" s="37">
        <v>0.122924032815922</v>
      </c>
      <c r="O10" s="2"/>
      <c r="P10" s="2"/>
      <c r="Q10" s="3"/>
      <c r="R10" s="3"/>
      <c r="S10" s="3"/>
    </row>
    <row r="11" spans="1:27">
      <c r="B11" s="6" t="s">
        <v>12</v>
      </c>
      <c r="C11" s="41">
        <v>0.518236760416941</v>
      </c>
      <c r="D11" s="36">
        <v>3.1442989707179399E-3</v>
      </c>
      <c r="E11" s="37">
        <v>0.150144813299151</v>
      </c>
      <c r="F11" s="31">
        <v>0.50044223294171697</v>
      </c>
      <c r="G11" s="36">
        <v>3.2312663351587601E-3</v>
      </c>
      <c r="H11" s="37">
        <v>0.15493152924520001</v>
      </c>
      <c r="I11" s="40">
        <v>0.596642834259414</v>
      </c>
      <c r="J11" s="36">
        <v>2.93457870917302E-3</v>
      </c>
      <c r="K11" s="37">
        <v>0.11926894996208599</v>
      </c>
      <c r="O11" s="2"/>
      <c r="P11" s="2"/>
      <c r="Q11" s="3"/>
      <c r="R11" s="3"/>
      <c r="S11" s="3"/>
    </row>
    <row r="12" spans="1:27">
      <c r="B12" s="6" t="s">
        <v>13</v>
      </c>
      <c r="C12" s="41">
        <v>0.48570511814274603</v>
      </c>
      <c r="D12" s="36">
        <v>3.2692985519028402E-3</v>
      </c>
      <c r="E12" s="37">
        <v>0.16194963705232801</v>
      </c>
      <c r="F12" s="31">
        <v>0.54265205982211595</v>
      </c>
      <c r="G12" s="21">
        <v>3.1160197021169898E-3</v>
      </c>
      <c r="H12" s="22">
        <v>0.142893851773498</v>
      </c>
      <c r="I12" s="40">
        <v>0.59144758894122607</v>
      </c>
      <c r="J12" s="36">
        <v>2.9603895850488899E-3</v>
      </c>
      <c r="K12" s="37">
        <v>0.121378997596578</v>
      </c>
      <c r="O12" s="2"/>
      <c r="P12" s="2"/>
      <c r="Q12" s="3"/>
      <c r="R12" s="3"/>
      <c r="S12" s="3"/>
    </row>
    <row r="13" spans="1:27">
      <c r="B13" s="6" t="s">
        <v>14</v>
      </c>
      <c r="C13" s="41">
        <v>0.56724845990267603</v>
      </c>
      <c r="D13" s="36">
        <v>3.1426634936840398E-3</v>
      </c>
      <c r="E13" s="37">
        <v>0.13400361614383199</v>
      </c>
      <c r="F13" s="31">
        <v>0.534155123235733</v>
      </c>
      <c r="G13" s="21">
        <v>3.1587056955335998E-3</v>
      </c>
      <c r="H13" s="22">
        <v>0.145392145418034</v>
      </c>
      <c r="I13" s="40">
        <v>0.59216062510533296</v>
      </c>
      <c r="J13" s="36">
        <v>2.9416886903147802E-3</v>
      </c>
      <c r="K13" s="37">
        <v>0.121663951505281</v>
      </c>
      <c r="L13" s="25"/>
      <c r="M13" s="24"/>
      <c r="N13" s="26"/>
      <c r="O13" s="27"/>
      <c r="P13" s="27"/>
      <c r="Q13" s="3"/>
      <c r="R13" s="28"/>
      <c r="S13" s="28"/>
      <c r="T13" s="25"/>
      <c r="U13" s="25"/>
      <c r="V13" s="25"/>
      <c r="W13" s="25"/>
      <c r="X13" s="25"/>
      <c r="Y13" s="25"/>
      <c r="Z13" s="25"/>
      <c r="AA13" s="25"/>
    </row>
    <row r="14" spans="1:27">
      <c r="B14" s="6" t="s">
        <v>15</v>
      </c>
      <c r="C14" s="41">
        <v>0.51408716823759903</v>
      </c>
      <c r="D14" s="36">
        <v>3.1228385184767001E-3</v>
      </c>
      <c r="E14" s="37">
        <v>0.15110935208764201</v>
      </c>
      <c r="F14" s="31">
        <v>0.55690333494910105</v>
      </c>
      <c r="G14" s="21">
        <v>3.1366443472489098E-3</v>
      </c>
      <c r="H14" s="22">
        <v>0.13641368375163801</v>
      </c>
      <c r="I14" s="40">
        <v>0.60229681909216504</v>
      </c>
      <c r="J14" s="36">
        <v>2.8762335278969499E-3</v>
      </c>
      <c r="K14" s="37">
        <v>0.11503579154615701</v>
      </c>
      <c r="L14" s="25"/>
      <c r="M14" s="24"/>
      <c r="N14" s="26"/>
      <c r="O14" s="27"/>
      <c r="P14" s="27"/>
      <c r="Q14" s="28"/>
      <c r="R14" s="28"/>
      <c r="S14" s="28"/>
      <c r="T14" s="25"/>
      <c r="U14" s="25"/>
      <c r="V14" s="25"/>
      <c r="W14" s="25"/>
      <c r="X14" s="25"/>
      <c r="Y14" s="25"/>
      <c r="Z14" s="25"/>
      <c r="AA14" s="25"/>
    </row>
    <row r="15" spans="1:27">
      <c r="B15" s="6" t="s">
        <v>16</v>
      </c>
      <c r="C15" s="41">
        <v>0.55660753391319806</v>
      </c>
      <c r="D15" s="21">
        <v>3.0840814170255701E-3</v>
      </c>
      <c r="E15" s="22">
        <v>0.13560771812327099</v>
      </c>
      <c r="F15" s="31">
        <v>0.56931963055993495</v>
      </c>
      <c r="G15" s="21">
        <v>3.1680175454597902E-3</v>
      </c>
      <c r="H15" s="22">
        <v>0.135001964502973</v>
      </c>
      <c r="I15" s="40">
        <v>0.592843109525935</v>
      </c>
      <c r="J15" s="21">
        <v>2.9452866324591398E-3</v>
      </c>
      <c r="K15" s="22">
        <v>0.120197077289408</v>
      </c>
      <c r="L15" s="25"/>
      <c r="M15" s="24"/>
      <c r="N15" s="26"/>
      <c r="O15" s="29"/>
      <c r="P15" s="29"/>
      <c r="Q15" s="30"/>
      <c r="R15" s="28"/>
      <c r="S15" s="28"/>
      <c r="T15" s="25"/>
      <c r="U15" s="25"/>
      <c r="V15" s="25"/>
      <c r="W15" s="25"/>
      <c r="X15" s="25"/>
      <c r="Y15" s="25"/>
      <c r="Z15" s="25"/>
      <c r="AA15" s="25"/>
    </row>
    <row r="16" spans="1:27">
      <c r="B16" s="6" t="s">
        <v>17</v>
      </c>
      <c r="C16" s="41">
        <v>0.53560728120314993</v>
      </c>
      <c r="D16" s="21">
        <v>3.1513323376923998E-3</v>
      </c>
      <c r="E16" s="22">
        <v>0.14327025268063201</v>
      </c>
      <c r="F16" s="31">
        <v>0.56409480426660397</v>
      </c>
      <c r="G16" s="36">
        <v>3.1337208134372399E-3</v>
      </c>
      <c r="H16" s="37">
        <v>0.134338192409025</v>
      </c>
      <c r="I16" s="40">
        <v>0.60427032009553794</v>
      </c>
      <c r="J16" s="21">
        <v>2.9010497694187498E-3</v>
      </c>
      <c r="K16" s="22">
        <v>0.118661242902128</v>
      </c>
      <c r="N16" s="16"/>
      <c r="O16" s="20"/>
      <c r="P16" s="20"/>
      <c r="Q16" s="19"/>
      <c r="R16" s="3"/>
      <c r="S16" s="3"/>
    </row>
    <row r="17" spans="1:22">
      <c r="B17" s="6" t="s">
        <v>18</v>
      </c>
      <c r="C17" s="41">
        <v>0.54139778948067097</v>
      </c>
      <c r="D17" s="21">
        <v>3.23605882985354E-3</v>
      </c>
      <c r="E17" s="22">
        <v>0.143507171252924</v>
      </c>
      <c r="F17" s="31">
        <v>0.55417786441545402</v>
      </c>
      <c r="G17" s="36">
        <v>3.12884426134426E-3</v>
      </c>
      <c r="H17" s="37">
        <v>0.138670281343545</v>
      </c>
      <c r="I17" s="40">
        <v>0.60691042070220402</v>
      </c>
      <c r="J17" s="21">
        <v>2.8945907783214401E-3</v>
      </c>
      <c r="K17" s="22">
        <v>0.118171109312575</v>
      </c>
      <c r="N17" s="16"/>
      <c r="O17" s="20"/>
      <c r="P17" s="20"/>
      <c r="Q17" s="19"/>
      <c r="R17" s="3"/>
      <c r="S17" s="3"/>
    </row>
    <row r="18" spans="1:22">
      <c r="B18" s="24"/>
      <c r="C18" s="42"/>
      <c r="D18" s="25"/>
      <c r="E18" s="24"/>
      <c r="F18" s="25"/>
      <c r="G18" s="25"/>
      <c r="H18" s="25"/>
      <c r="I18" s="25"/>
      <c r="J18" s="25"/>
      <c r="K18" s="25"/>
      <c r="L18" s="25"/>
      <c r="M18" s="25"/>
      <c r="N18" s="26"/>
      <c r="O18" s="39"/>
      <c r="P18" s="39"/>
      <c r="Q18" s="43"/>
      <c r="R18" s="28"/>
      <c r="S18" s="28"/>
    </row>
    <row r="19" spans="1:22">
      <c r="B19" s="24"/>
      <c r="C19" s="25"/>
      <c r="D19" s="25"/>
      <c r="E19" s="24"/>
      <c r="F19" s="25"/>
      <c r="G19" s="25"/>
      <c r="H19" s="25"/>
      <c r="I19" s="25"/>
      <c r="J19" s="25"/>
      <c r="K19" s="25"/>
      <c r="L19" s="25"/>
      <c r="M19" s="25"/>
      <c r="N19" s="26"/>
      <c r="O19" s="39"/>
      <c r="P19" s="39"/>
      <c r="Q19" s="43"/>
      <c r="R19" s="28"/>
      <c r="S19" s="28"/>
    </row>
    <row r="20" spans="1:22">
      <c r="B20" s="24"/>
      <c r="C20" s="25"/>
      <c r="D20" s="25"/>
      <c r="E20" s="24"/>
      <c r="F20" s="25"/>
      <c r="G20" s="25"/>
      <c r="H20" s="25"/>
      <c r="I20" s="25"/>
      <c r="J20" s="25"/>
      <c r="K20" s="25"/>
      <c r="L20" s="25"/>
      <c r="M20" s="25"/>
      <c r="N20" s="26"/>
      <c r="O20" s="39"/>
      <c r="P20" s="39"/>
      <c r="Q20" s="43"/>
      <c r="R20" s="28"/>
      <c r="S20" s="28"/>
    </row>
    <row r="21" spans="1:22">
      <c r="B21" s="1"/>
      <c r="C21" s="44" t="s">
        <v>32</v>
      </c>
      <c r="D21" s="44"/>
      <c r="E21" s="14"/>
      <c r="I21" s="10"/>
      <c r="K21" s="4"/>
      <c r="L21" s="44" t="s">
        <v>33</v>
      </c>
      <c r="M21" s="44"/>
      <c r="N21" s="16"/>
      <c r="O21" s="20"/>
      <c r="P21" s="20"/>
      <c r="Q21" s="19"/>
      <c r="R21" s="3"/>
      <c r="S21" s="3"/>
      <c r="U21" s="44" t="s">
        <v>34</v>
      </c>
      <c r="V21" s="44"/>
    </row>
    <row r="22" spans="1:22">
      <c r="I22" s="10"/>
      <c r="N22" s="16"/>
      <c r="O22" s="20"/>
      <c r="P22" s="20"/>
      <c r="Q22" s="19"/>
      <c r="R22" s="3"/>
      <c r="U22" s="44"/>
      <c r="V22" s="44"/>
    </row>
    <row r="23" spans="1:22">
      <c r="A23" s="24"/>
      <c r="B23" s="38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39"/>
      <c r="P23" s="20"/>
      <c r="Q23" s="19"/>
      <c r="R23" s="3"/>
      <c r="S23" s="3"/>
    </row>
    <row r="24" spans="1:22">
      <c r="A24" s="24"/>
      <c r="B24" s="3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  <c r="O24" s="39"/>
      <c r="P24" s="20"/>
      <c r="Q24" s="19"/>
      <c r="R24" s="3"/>
      <c r="S24" s="3"/>
    </row>
    <row r="25" spans="1:22">
      <c r="A25" s="24"/>
      <c r="B25" s="38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6"/>
      <c r="O25" s="39"/>
      <c r="P25" s="20"/>
      <c r="Q25" s="19"/>
    </row>
    <row r="26" spans="1:22">
      <c r="B26" s="1"/>
      <c r="I26" s="10"/>
      <c r="N26" s="16"/>
      <c r="O26" s="20"/>
      <c r="P26" s="20"/>
      <c r="Q26" s="19"/>
    </row>
    <row r="27" spans="1:22">
      <c r="B27" s="1"/>
      <c r="I27" s="10"/>
      <c r="N27" s="17"/>
      <c r="O27" s="18"/>
      <c r="P27" s="18"/>
    </row>
    <row r="28" spans="1:22">
      <c r="B28" s="1"/>
      <c r="I28" s="10"/>
    </row>
    <row r="29" spans="1:22">
      <c r="B29" s="1"/>
      <c r="I29" s="10"/>
    </row>
    <row r="30" spans="1:22">
      <c r="B30" s="1"/>
      <c r="I30" s="10"/>
    </row>
    <row r="31" spans="1:22">
      <c r="B31" s="1"/>
      <c r="I31" s="10"/>
    </row>
    <row r="32" spans="1:22">
      <c r="B32" s="1"/>
      <c r="I32" s="10"/>
    </row>
    <row r="33" spans="2:9">
      <c r="B33" s="1"/>
      <c r="I33" s="10"/>
    </row>
    <row r="34" spans="2:9">
      <c r="I34" s="10"/>
    </row>
    <row r="35" spans="2:9">
      <c r="I35" s="10"/>
    </row>
    <row r="36" spans="2:9">
      <c r="I36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74EC-0605-4F1E-92AC-F83F6C184785}">
  <dimension ref="B2:N142"/>
  <sheetViews>
    <sheetView tabSelected="1" workbookViewId="0">
      <selection sqref="A1:N144"/>
    </sheetView>
  </sheetViews>
  <sheetFormatPr defaultRowHeight="14.4"/>
  <sheetData>
    <row r="2" spans="2:14">
      <c r="B2" t="s">
        <v>36</v>
      </c>
      <c r="C2" s="24"/>
      <c r="D2" s="25"/>
      <c r="E2" s="25"/>
      <c r="F2" s="25"/>
      <c r="K2" t="s">
        <v>37</v>
      </c>
      <c r="L2" s="46" t="s">
        <v>2</v>
      </c>
      <c r="M2" s="25" t="s">
        <v>1</v>
      </c>
      <c r="N2" s="25" t="s">
        <v>38</v>
      </c>
    </row>
    <row r="3" spans="2:14" ht="43.2">
      <c r="B3" t="s">
        <v>39</v>
      </c>
      <c r="C3" s="46" t="s">
        <v>2</v>
      </c>
      <c r="D3" s="25" t="s">
        <v>40</v>
      </c>
      <c r="E3" s="25" t="s">
        <v>1</v>
      </c>
      <c r="F3" s="25" t="s">
        <v>41</v>
      </c>
      <c r="G3" s="25" t="s">
        <v>38</v>
      </c>
      <c r="H3" s="47" t="s">
        <v>42</v>
      </c>
      <c r="K3" t="s">
        <v>39</v>
      </c>
      <c r="L3">
        <f>_xlfn.T.TEST(Results!$D$3:$D$17,Results!$G$3:$G$17,2,3)</f>
        <v>0.51950069890012751</v>
      </c>
      <c r="M3">
        <f>_xlfn.T.TEST(Results!$C$3:$C$17,Results!$F$3:$F$17,2,3)</f>
        <v>0.62829692330035636</v>
      </c>
      <c r="N3">
        <f>_xlfn.T.TEST(Results!$E$3:$E$17,Results!$H$3:$H$17,2,3)</f>
        <v>0.55119278029742946</v>
      </c>
    </row>
    <row r="4" spans="2:14">
      <c r="B4" t="s">
        <v>43</v>
      </c>
      <c r="C4" s="48">
        <f>Results!D3</f>
        <v>3.0289523287848198E-3</v>
      </c>
      <c r="D4" s="49">
        <f>_xlfn.RANK.AVG(C4,C$4:C$45,1)</f>
        <v>1</v>
      </c>
      <c r="E4" s="50">
        <f>Results!C3</f>
        <v>0.591065977315687</v>
      </c>
      <c r="F4" s="49">
        <f>_xlfn.RANK.AVG(E4,E$4:E$45,1)</f>
        <v>29</v>
      </c>
      <c r="G4" s="3">
        <f>Results!E3</f>
        <v>0.126167323427928</v>
      </c>
      <c r="H4" s="49">
        <f>_xlfn.RANK.AVG(G4,G$4:G$33,1)</f>
        <v>1</v>
      </c>
      <c r="K4" t="s">
        <v>44</v>
      </c>
      <c r="L4" s="13">
        <f>_xlfn.T.TEST(Results!$D$3:$D$17,Results!$J$3:$J$17,2,3)</f>
        <v>1.4610486249593686E-8</v>
      </c>
      <c r="M4" s="13">
        <f>_xlfn.T.TEST(Results!$C$3:$C$17,Results!$I$3:$I$17,2,3)</f>
        <v>1.6866108756390027E-5</v>
      </c>
      <c r="N4" s="13">
        <f>_xlfn.T.TEST(Results!$E$3:$E$17,Results!$K$3:$K$17,2,3)</f>
        <v>2.4984437282876218E-6</v>
      </c>
    </row>
    <row r="5" spans="2:14">
      <c r="B5" t="s">
        <v>43</v>
      </c>
      <c r="C5" s="48">
        <f>Results!D4</f>
        <v>3.0828266863265098E-3</v>
      </c>
      <c r="D5" s="49">
        <f>_xlfn.RANK.AVG(C5,C$4:C$33,1)</f>
        <v>3</v>
      </c>
      <c r="E5" s="50">
        <f>Results!C4</f>
        <v>0.558710524148614</v>
      </c>
      <c r="F5" s="49">
        <f t="shared" ref="F5:H20" si="0">_xlfn.RANK.AVG(E5,E$4:E$45,1)</f>
        <v>24</v>
      </c>
      <c r="G5" s="3">
        <f>Results!E4</f>
        <v>0.13463299926170999</v>
      </c>
      <c r="H5" s="49">
        <f t="shared" ref="H5:H32" si="1">_xlfn.RANK.AVG(G5,G$4:G$33,1)</f>
        <v>6</v>
      </c>
      <c r="K5" t="s">
        <v>45</v>
      </c>
      <c r="L5" s="13">
        <f>_xlfn.T.TEST(Results!$G$3:$G$17,Results!$J$3:$J$17,2,3)</f>
        <v>1.0868143699175419E-11</v>
      </c>
      <c r="M5" s="13">
        <f>_xlfn.T.TEST(Results!$F$3:$F$17,Results!$I$3:$I$17,2,3)</f>
        <v>1.6918993524453736E-6</v>
      </c>
      <c r="N5" s="13">
        <f>_xlfn.T.TEST(Results!$H$3:$H$17,Results!$K$3:$K$17,2,3)</f>
        <v>4.3700312355379899E-7</v>
      </c>
    </row>
    <row r="6" spans="2:14">
      <c r="B6" t="s">
        <v>43</v>
      </c>
      <c r="C6" s="48">
        <f>Results!D5</f>
        <v>3.20414911655683E-3</v>
      </c>
      <c r="D6" s="49">
        <f t="shared" ref="D6:D33" si="2">_xlfn.RANK.AVG(C6,C$4:C$33,1)</f>
        <v>23</v>
      </c>
      <c r="E6" s="50">
        <f>Results!C5</f>
        <v>0.48565677303157101</v>
      </c>
      <c r="F6" s="49">
        <f t="shared" si="0"/>
        <v>5</v>
      </c>
      <c r="G6" s="3">
        <f>Results!E5</f>
        <v>0.16292421986325301</v>
      </c>
      <c r="H6" s="49">
        <f t="shared" si="1"/>
        <v>26</v>
      </c>
    </row>
    <row r="7" spans="2:14">
      <c r="B7" t="s">
        <v>43</v>
      </c>
      <c r="C7" s="48">
        <f>Results!D6</f>
        <v>3.09434777205403E-3</v>
      </c>
      <c r="D7" s="49">
        <f t="shared" si="2"/>
        <v>5</v>
      </c>
      <c r="E7" s="50">
        <f>Results!C6</f>
        <v>0.60473013445262602</v>
      </c>
      <c r="F7" s="49">
        <f t="shared" si="0"/>
        <v>30</v>
      </c>
      <c r="G7" s="3">
        <f>Results!E6</f>
        <v>0.12717591853507801</v>
      </c>
      <c r="H7" s="49">
        <f t="shared" si="1"/>
        <v>2</v>
      </c>
      <c r="K7" t="s">
        <v>46</v>
      </c>
      <c r="L7" s="46" t="s">
        <v>2</v>
      </c>
      <c r="M7" s="25" t="s">
        <v>1</v>
      </c>
      <c r="N7" s="25" t="s">
        <v>38</v>
      </c>
    </row>
    <row r="8" spans="2:14">
      <c r="B8" t="s">
        <v>43</v>
      </c>
      <c r="C8" s="48">
        <f>Results!D7</f>
        <v>3.2961968539126198E-3</v>
      </c>
      <c r="D8" s="49">
        <f t="shared" si="2"/>
        <v>28</v>
      </c>
      <c r="E8" s="50">
        <f>Results!C7</f>
        <v>0.49555437129087204</v>
      </c>
      <c r="F8" s="49">
        <f t="shared" si="0"/>
        <v>7</v>
      </c>
      <c r="G8" s="3">
        <f>Results!E7</f>
        <v>0.15875326213188301</v>
      </c>
      <c r="H8" s="49">
        <f t="shared" si="1"/>
        <v>24</v>
      </c>
      <c r="K8" t="s">
        <v>39</v>
      </c>
      <c r="L8" s="3">
        <f>_xlfn.F.TEST(Results!$D$3:$D$17,Results!$G$3:$G$17)</f>
        <v>0.30061958466068306</v>
      </c>
      <c r="M8" s="3">
        <f>_xlfn.F.TEST(Results!$C$3:$C$17,Results!$F$3:$F$17)</f>
        <v>0.72647735630741517</v>
      </c>
      <c r="N8" s="3">
        <f>_xlfn.F.TEST(Results!$E$3:$E$17,Results!$H$3:$H$17)</f>
        <v>0.91969477777968478</v>
      </c>
    </row>
    <row r="9" spans="2:14">
      <c r="B9" t="s">
        <v>43</v>
      </c>
      <c r="C9" s="48">
        <f>Results!D8</f>
        <v>3.3027630146629399E-3</v>
      </c>
      <c r="D9" s="49">
        <f t="shared" si="2"/>
        <v>29</v>
      </c>
      <c r="E9" s="50">
        <f>Results!C8</f>
        <v>0.47595279443842403</v>
      </c>
      <c r="F9" s="49">
        <f t="shared" si="0"/>
        <v>2</v>
      </c>
      <c r="G9" s="3">
        <f>Results!E8</f>
        <v>0.165624781690448</v>
      </c>
      <c r="H9" s="49">
        <f t="shared" si="1"/>
        <v>29</v>
      </c>
      <c r="K9" t="s">
        <v>44</v>
      </c>
      <c r="L9" s="13">
        <f>_xlfn.F.TEST(Results!$D$3:$D$17,Results!$J$3:$J$17)</f>
        <v>3.79878983650096E-3</v>
      </c>
      <c r="M9" s="13">
        <f>_xlfn.F.TEST(Results!$C$3:$C$17,Results!$I$3:$I$17)</f>
        <v>2.1529843264555823E-7</v>
      </c>
      <c r="N9" s="13">
        <f>_xlfn.F.TEST(Results!$E$3:$E$17,Results!$K$3:$K$17)</f>
        <v>1.1122038780136525E-5</v>
      </c>
    </row>
    <row r="10" spans="2:14">
      <c r="B10" t="s">
        <v>43</v>
      </c>
      <c r="C10" s="48">
        <f>Results!D9</f>
        <v>3.1001589660276602E-3</v>
      </c>
      <c r="D10" s="49">
        <f t="shared" si="2"/>
        <v>6</v>
      </c>
      <c r="E10" s="50">
        <f>Results!C9</f>
        <v>0.53330905165966003</v>
      </c>
      <c r="F10" s="49">
        <f t="shared" si="0"/>
        <v>13</v>
      </c>
      <c r="G10" s="3">
        <f>Results!E9</f>
        <v>0.143328738625637</v>
      </c>
      <c r="H10" s="49">
        <f t="shared" si="1"/>
        <v>16</v>
      </c>
      <c r="K10" t="s">
        <v>45</v>
      </c>
      <c r="L10" s="13">
        <f>_xlfn.F.TEST(Results!$G$3:$G$17,Results!$J$3:$J$17)</f>
        <v>5.052289378665157E-2</v>
      </c>
      <c r="M10" s="13">
        <f>_xlfn.F.TEST(Results!$F$3:$F$17,Results!$I$3:$I$17)</f>
        <v>7.4546000733103475E-7</v>
      </c>
      <c r="N10" s="13">
        <f>_xlfn.F.TEST(Results!$H$3:$H$17,Results!$K$3:$K$17)</f>
        <v>1.562447802690079E-5</v>
      </c>
    </row>
    <row r="11" spans="2:14">
      <c r="B11" t="s">
        <v>43</v>
      </c>
      <c r="C11" s="48">
        <f>Results!D10</f>
        <v>3.0424932347645102E-3</v>
      </c>
      <c r="D11" s="49">
        <f t="shared" si="2"/>
        <v>2</v>
      </c>
      <c r="E11" s="50">
        <f>Results!C10</f>
        <v>0.56744196549251202</v>
      </c>
      <c r="F11" s="49">
        <f t="shared" si="0"/>
        <v>27</v>
      </c>
      <c r="G11" s="3">
        <f>Results!E10</f>
        <v>0.13180400132299899</v>
      </c>
      <c r="H11" s="49">
        <f t="shared" si="1"/>
        <v>3</v>
      </c>
    </row>
    <row r="12" spans="2:14">
      <c r="B12" t="s">
        <v>43</v>
      </c>
      <c r="C12" s="48">
        <f>Results!D11</f>
        <v>3.1442989707179399E-3</v>
      </c>
      <c r="D12" s="49">
        <f t="shared" si="2"/>
        <v>15</v>
      </c>
      <c r="E12" s="50">
        <f>Results!C11</f>
        <v>0.518236760416941</v>
      </c>
      <c r="F12" s="49">
        <f t="shared" si="0"/>
        <v>11</v>
      </c>
      <c r="G12" s="3">
        <f>Results!E11</f>
        <v>0.150144813299151</v>
      </c>
      <c r="H12" s="49">
        <f t="shared" si="1"/>
        <v>20</v>
      </c>
      <c r="K12" t="s">
        <v>36</v>
      </c>
      <c r="L12" s="46" t="s">
        <v>2</v>
      </c>
      <c r="M12" s="25" t="s">
        <v>1</v>
      </c>
      <c r="N12" s="25" t="s">
        <v>38</v>
      </c>
    </row>
    <row r="13" spans="2:14">
      <c r="B13" t="s">
        <v>43</v>
      </c>
      <c r="C13" s="48">
        <f>Results!D12</f>
        <v>3.2692985519028402E-3</v>
      </c>
      <c r="D13" s="49">
        <f t="shared" si="2"/>
        <v>26</v>
      </c>
      <c r="E13" s="50">
        <f>Results!C12</f>
        <v>0.48570511814274603</v>
      </c>
      <c r="F13" s="49">
        <f t="shared" si="0"/>
        <v>6</v>
      </c>
      <c r="G13" s="3">
        <f>Results!E12</f>
        <v>0.16194963705232801</v>
      </c>
      <c r="H13" s="49">
        <f t="shared" si="1"/>
        <v>25</v>
      </c>
      <c r="K13" t="s">
        <v>39</v>
      </c>
      <c r="L13" s="51">
        <f>D48</f>
        <v>0.30952812860286655</v>
      </c>
      <c r="M13" s="51">
        <f>F48</f>
        <v>0.69355029385660416</v>
      </c>
      <c r="N13" s="51">
        <f>H48</f>
        <v>0.52028246736302386</v>
      </c>
    </row>
    <row r="14" spans="2:14">
      <c r="B14" t="s">
        <v>43</v>
      </c>
      <c r="C14" s="48">
        <f>Results!D13</f>
        <v>3.1426634936840398E-3</v>
      </c>
      <c r="D14" s="49">
        <f t="shared" si="2"/>
        <v>14</v>
      </c>
      <c r="E14" s="50">
        <f>Results!C13</f>
        <v>0.56724845990267603</v>
      </c>
      <c r="F14" s="49">
        <f t="shared" si="0"/>
        <v>26</v>
      </c>
      <c r="G14" s="3">
        <f>Results!E13</f>
        <v>0.13400361614383199</v>
      </c>
      <c r="H14" s="49">
        <f t="shared" si="1"/>
        <v>4</v>
      </c>
      <c r="K14" t="s">
        <v>44</v>
      </c>
      <c r="L14" s="51">
        <f>D95</f>
        <v>3.0669777654622675E-6</v>
      </c>
      <c r="M14" s="51">
        <f>F95</f>
        <v>3.0654915135301741E-5</v>
      </c>
      <c r="N14" s="51">
        <f>H95</f>
        <v>3.0669777654622675E-6</v>
      </c>
    </row>
    <row r="15" spans="2:14">
      <c r="B15" t="s">
        <v>43</v>
      </c>
      <c r="C15" s="48">
        <f>Results!D14</f>
        <v>3.1228385184767001E-3</v>
      </c>
      <c r="D15" s="49">
        <f t="shared" si="2"/>
        <v>10</v>
      </c>
      <c r="E15" s="50">
        <f>Results!C14</f>
        <v>0.51408716823759903</v>
      </c>
      <c r="F15" s="49">
        <f t="shared" si="0"/>
        <v>9</v>
      </c>
      <c r="G15" s="3">
        <f>Results!E14</f>
        <v>0.15110935208764201</v>
      </c>
      <c r="H15" s="49">
        <f t="shared" si="1"/>
        <v>21</v>
      </c>
      <c r="K15" t="s">
        <v>45</v>
      </c>
      <c r="L15" s="51">
        <f>D142</f>
        <v>3.0669777654622675E-6</v>
      </c>
      <c r="M15" s="51">
        <f>F142</f>
        <v>3.0669777654622675E-6</v>
      </c>
      <c r="N15" s="51">
        <f>H142</f>
        <v>3.0669777654622675E-6</v>
      </c>
    </row>
    <row r="16" spans="2:14">
      <c r="B16" t="s">
        <v>43</v>
      </c>
      <c r="C16" s="48">
        <f>Results!D15</f>
        <v>3.0840814170255701E-3</v>
      </c>
      <c r="D16" s="49">
        <f t="shared" si="2"/>
        <v>4</v>
      </c>
      <c r="E16" s="50">
        <f>Results!C15</f>
        <v>0.55660753391319806</v>
      </c>
      <c r="F16" s="49">
        <f t="shared" si="0"/>
        <v>22</v>
      </c>
      <c r="G16" s="3">
        <f>Results!E15</f>
        <v>0.13560771812327099</v>
      </c>
      <c r="H16" s="49">
        <f t="shared" si="1"/>
        <v>8</v>
      </c>
    </row>
    <row r="17" spans="2:8">
      <c r="B17" t="s">
        <v>43</v>
      </c>
      <c r="C17" s="48">
        <f>Results!D16</f>
        <v>3.1513323376923998E-3</v>
      </c>
      <c r="D17" s="49">
        <f t="shared" si="2"/>
        <v>17</v>
      </c>
      <c r="E17" s="50">
        <f>Results!C16</f>
        <v>0.53560728120314993</v>
      </c>
      <c r="F17" s="49">
        <f t="shared" si="0"/>
        <v>15</v>
      </c>
      <c r="G17" s="3">
        <f>Results!E16</f>
        <v>0.14327025268063201</v>
      </c>
      <c r="H17" s="49">
        <f t="shared" si="1"/>
        <v>15</v>
      </c>
    </row>
    <row r="18" spans="2:8">
      <c r="B18" t="s">
        <v>43</v>
      </c>
      <c r="C18" s="48">
        <f>Results!D17</f>
        <v>3.23605882985354E-3</v>
      </c>
      <c r="D18" s="49">
        <f t="shared" si="2"/>
        <v>25</v>
      </c>
      <c r="E18" s="50">
        <f>Results!C17</f>
        <v>0.54139778948067097</v>
      </c>
      <c r="F18" s="49">
        <f t="shared" si="0"/>
        <v>16</v>
      </c>
      <c r="G18" s="3">
        <f>Results!E17</f>
        <v>0.143507171252924</v>
      </c>
      <c r="H18" s="49">
        <f t="shared" si="1"/>
        <v>17</v>
      </c>
    </row>
    <row r="19" spans="2:8">
      <c r="B19" t="s">
        <v>47</v>
      </c>
      <c r="C19" s="50">
        <f>Results!G3</f>
        <v>3.15772390438033E-3</v>
      </c>
      <c r="D19" s="49">
        <f t="shared" si="2"/>
        <v>18</v>
      </c>
      <c r="E19" s="50">
        <f>Results!F3</f>
        <v>0.51680972207880105</v>
      </c>
      <c r="F19" s="49">
        <f t="shared" si="0"/>
        <v>10</v>
      </c>
      <c r="G19" s="3">
        <f>Results!H3</f>
        <v>0.152753928955697</v>
      </c>
      <c r="H19" s="49">
        <f t="shared" si="1"/>
        <v>22</v>
      </c>
    </row>
    <row r="20" spans="2:8">
      <c r="B20" t="s">
        <v>47</v>
      </c>
      <c r="C20" s="50">
        <f>Results!G4</f>
        <v>3.1668648566307101E-3</v>
      </c>
      <c r="D20" s="49">
        <f t="shared" si="2"/>
        <v>20</v>
      </c>
      <c r="E20" s="50">
        <f>Results!F4</f>
        <v>0.55046352565673795</v>
      </c>
      <c r="F20" s="49">
        <f t="shared" si="0"/>
        <v>19</v>
      </c>
      <c r="G20" s="3">
        <f>Results!H4</f>
        <v>0.142189077458902</v>
      </c>
      <c r="H20" s="49">
        <f t="shared" si="1"/>
        <v>13</v>
      </c>
    </row>
    <row r="21" spans="2:8">
      <c r="B21" t="s">
        <v>47</v>
      </c>
      <c r="C21" s="50">
        <f>Results!G5</f>
        <v>3.14994716047954E-3</v>
      </c>
      <c r="D21" s="49">
        <f t="shared" si="2"/>
        <v>16</v>
      </c>
      <c r="E21" s="50">
        <f>Results!F5</f>
        <v>0.52798049204785902</v>
      </c>
      <c r="F21" s="49">
        <f t="shared" ref="F21:H33" si="3">_xlfn.RANK.AVG(E21,E$4:E$45,1)</f>
        <v>12</v>
      </c>
      <c r="G21" s="3">
        <f>Results!H5</f>
        <v>0.14534125180308299</v>
      </c>
      <c r="H21" s="49">
        <f t="shared" si="1"/>
        <v>18</v>
      </c>
    </row>
    <row r="22" spans="2:8">
      <c r="B22" t="s">
        <v>47</v>
      </c>
      <c r="C22" s="50">
        <f>Results!G6</f>
        <v>3.2756306717357602E-3</v>
      </c>
      <c r="D22" s="49">
        <f t="shared" si="2"/>
        <v>27</v>
      </c>
      <c r="E22" s="50">
        <f>Results!F6</f>
        <v>0.447338220174196</v>
      </c>
      <c r="F22" s="49">
        <f t="shared" si="3"/>
        <v>1</v>
      </c>
      <c r="G22" s="3">
        <f>Results!H6</f>
        <v>0.17846057196051701</v>
      </c>
      <c r="H22" s="49">
        <f t="shared" si="1"/>
        <v>30</v>
      </c>
    </row>
    <row r="23" spans="2:8">
      <c r="B23" t="s">
        <v>47</v>
      </c>
      <c r="C23" s="50">
        <f>Results!G7</f>
        <v>3.19696168318202E-3</v>
      </c>
      <c r="D23" s="49">
        <f t="shared" si="2"/>
        <v>22</v>
      </c>
      <c r="E23" s="50">
        <f>Results!F7</f>
        <v>0.48431829382401198</v>
      </c>
      <c r="F23" s="49">
        <f t="shared" si="3"/>
        <v>4</v>
      </c>
      <c r="G23" s="3">
        <f>Results!H7</f>
        <v>0.163479579413706</v>
      </c>
      <c r="H23" s="49">
        <f t="shared" si="1"/>
        <v>27</v>
      </c>
    </row>
    <row r="24" spans="2:8">
      <c r="B24" t="s">
        <v>47</v>
      </c>
      <c r="C24" s="50">
        <f>Results!G8</f>
        <v>3.10298828721249E-3</v>
      </c>
      <c r="D24" s="49">
        <f t="shared" si="2"/>
        <v>7</v>
      </c>
      <c r="E24" s="50">
        <f>Results!F8</f>
        <v>0.55585576123226299</v>
      </c>
      <c r="F24" s="49">
        <f t="shared" si="3"/>
        <v>21</v>
      </c>
      <c r="G24" s="3">
        <f>Results!H8</f>
        <v>0.13791353530668299</v>
      </c>
      <c r="H24" s="49">
        <f t="shared" si="1"/>
        <v>10</v>
      </c>
    </row>
    <row r="25" spans="2:8">
      <c r="B25" t="s">
        <v>47</v>
      </c>
      <c r="C25" s="50">
        <f>Results!G9</f>
        <v>3.11259748949708E-3</v>
      </c>
      <c r="D25" s="49">
        <f t="shared" si="2"/>
        <v>8</v>
      </c>
      <c r="E25" s="50">
        <f>Results!F9</f>
        <v>0.54600625648769596</v>
      </c>
      <c r="F25" s="49">
        <f t="shared" si="3"/>
        <v>18</v>
      </c>
      <c r="G25" s="3">
        <f>Results!H9</f>
        <v>0.14058408901292599</v>
      </c>
      <c r="H25" s="49">
        <f t="shared" si="1"/>
        <v>12</v>
      </c>
    </row>
    <row r="26" spans="2:8">
      <c r="B26" t="s">
        <v>47</v>
      </c>
      <c r="C26" s="50">
        <f>Results!G10</f>
        <v>3.3478950199682701E-3</v>
      </c>
      <c r="D26" s="49">
        <f t="shared" si="2"/>
        <v>30</v>
      </c>
      <c r="E26" s="50">
        <f>Results!F10</f>
        <v>0.479689862863445</v>
      </c>
      <c r="F26" s="49">
        <f t="shared" si="3"/>
        <v>3</v>
      </c>
      <c r="G26" s="3">
        <f>Results!H10</f>
        <v>0.164819318626935</v>
      </c>
      <c r="H26" s="49">
        <f t="shared" si="1"/>
        <v>28</v>
      </c>
    </row>
    <row r="27" spans="2:8">
      <c r="B27" t="s">
        <v>47</v>
      </c>
      <c r="C27" s="50">
        <f>Results!G11</f>
        <v>3.2312663351587601E-3</v>
      </c>
      <c r="D27" s="49">
        <f t="shared" si="2"/>
        <v>24</v>
      </c>
      <c r="E27" s="50">
        <f>Results!F11</f>
        <v>0.50044223294171697</v>
      </c>
      <c r="F27" s="49">
        <f t="shared" si="3"/>
        <v>8</v>
      </c>
      <c r="G27" s="3">
        <f>Results!H11</f>
        <v>0.15493152924520001</v>
      </c>
      <c r="H27" s="49">
        <f t="shared" si="1"/>
        <v>23</v>
      </c>
    </row>
    <row r="28" spans="2:8">
      <c r="B28" t="s">
        <v>47</v>
      </c>
      <c r="C28" s="50">
        <f>Results!G12</f>
        <v>3.1160197021169898E-3</v>
      </c>
      <c r="D28" s="49">
        <f t="shared" si="2"/>
        <v>9</v>
      </c>
      <c r="E28" s="50">
        <f>Results!F12</f>
        <v>0.54265205982211595</v>
      </c>
      <c r="F28" s="49">
        <f t="shared" si="3"/>
        <v>17</v>
      </c>
      <c r="G28" s="3">
        <f>Results!H12</f>
        <v>0.142893851773498</v>
      </c>
      <c r="H28" s="49">
        <f t="shared" si="1"/>
        <v>14</v>
      </c>
    </row>
    <row r="29" spans="2:8">
      <c r="B29" t="s">
        <v>47</v>
      </c>
      <c r="C29" s="50">
        <f>Results!G13</f>
        <v>3.1587056955335998E-3</v>
      </c>
      <c r="D29" s="49">
        <f t="shared" si="2"/>
        <v>19</v>
      </c>
      <c r="E29" s="50">
        <f>Results!F13</f>
        <v>0.534155123235733</v>
      </c>
      <c r="F29" s="49">
        <f t="shared" si="3"/>
        <v>14</v>
      </c>
      <c r="G29" s="3">
        <f>Results!H13</f>
        <v>0.145392145418034</v>
      </c>
      <c r="H29" s="49">
        <f t="shared" si="1"/>
        <v>19</v>
      </c>
    </row>
    <row r="30" spans="2:8">
      <c r="B30" t="s">
        <v>47</v>
      </c>
      <c r="C30" s="50">
        <f>Results!G14</f>
        <v>3.1366443472489098E-3</v>
      </c>
      <c r="D30" s="49">
        <f t="shared" si="2"/>
        <v>13</v>
      </c>
      <c r="E30" s="50">
        <f>Results!F14</f>
        <v>0.55690333494910105</v>
      </c>
      <c r="F30" s="49">
        <f t="shared" si="3"/>
        <v>23</v>
      </c>
      <c r="G30" s="3">
        <f>Results!H14</f>
        <v>0.13641368375163801</v>
      </c>
      <c r="H30" s="49">
        <f t="shared" si="1"/>
        <v>9</v>
      </c>
    </row>
    <row r="31" spans="2:8">
      <c r="B31" t="s">
        <v>47</v>
      </c>
      <c r="C31" s="50">
        <f>Results!G15</f>
        <v>3.1680175454597902E-3</v>
      </c>
      <c r="D31" s="49">
        <f t="shared" si="2"/>
        <v>21</v>
      </c>
      <c r="E31" s="50">
        <f>Results!F15</f>
        <v>0.56931963055993495</v>
      </c>
      <c r="F31" s="49">
        <f t="shared" si="3"/>
        <v>28</v>
      </c>
      <c r="G31" s="3">
        <f>Results!H15</f>
        <v>0.135001964502973</v>
      </c>
      <c r="H31" s="49">
        <f t="shared" si="1"/>
        <v>7</v>
      </c>
    </row>
    <row r="32" spans="2:8">
      <c r="B32" t="s">
        <v>47</v>
      </c>
      <c r="C32" s="50">
        <f>Results!G16</f>
        <v>3.1337208134372399E-3</v>
      </c>
      <c r="D32" s="49">
        <f t="shared" si="2"/>
        <v>12</v>
      </c>
      <c r="E32" s="50">
        <f>Results!F16</f>
        <v>0.56409480426660397</v>
      </c>
      <c r="F32" s="49">
        <f t="shared" si="3"/>
        <v>25</v>
      </c>
      <c r="G32" s="3">
        <f>Results!H16</f>
        <v>0.134338192409025</v>
      </c>
      <c r="H32" s="49">
        <f t="shared" si="1"/>
        <v>5</v>
      </c>
    </row>
    <row r="33" spans="2:8">
      <c r="B33" t="s">
        <v>47</v>
      </c>
      <c r="C33" s="50">
        <f>Results!G17</f>
        <v>3.12884426134426E-3</v>
      </c>
      <c r="D33" s="49">
        <f t="shared" si="2"/>
        <v>11</v>
      </c>
      <c r="E33" s="50">
        <f>Results!F17</f>
        <v>0.55417786441545402</v>
      </c>
      <c r="F33" s="49">
        <f t="shared" si="3"/>
        <v>20</v>
      </c>
      <c r="G33" s="3">
        <f>Results!H17</f>
        <v>0.138670281343545</v>
      </c>
      <c r="H33" s="49">
        <f>_xlfn.RANK.AVG(G33,G$4:G$33,1)</f>
        <v>11</v>
      </c>
    </row>
    <row r="35" spans="2:8">
      <c r="C35" t="s">
        <v>48</v>
      </c>
      <c r="D35" s="49">
        <f>SUMIF($B$4:$B$33,"Model 1",D4:D33)</f>
        <v>208</v>
      </c>
      <c r="E35" t="s">
        <v>48</v>
      </c>
      <c r="F35" s="49">
        <f>SUMIF($B$4:$B$33,"Model 1",F4:F33)</f>
        <v>242</v>
      </c>
      <c r="G35" t="s">
        <v>48</v>
      </c>
      <c r="H35" s="49">
        <f>SUMIF($B$4:$B$33,"Model 1",H4:H33)</f>
        <v>217</v>
      </c>
    </row>
    <row r="36" spans="2:8">
      <c r="C36" t="s">
        <v>49</v>
      </c>
      <c r="D36">
        <f>SUMIF($B$4:$B$33,"Model 2",D4:D33)</f>
        <v>257</v>
      </c>
      <c r="E36" t="s">
        <v>49</v>
      </c>
      <c r="F36">
        <f>SUMIF($B$4:$B$33,"Model 2",F4:F33)</f>
        <v>223</v>
      </c>
      <c r="G36" t="s">
        <v>49</v>
      </c>
      <c r="H36">
        <f>SUMIF($B$4:$B$33,"Model 2",H4:H33)</f>
        <v>248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137</v>
      </c>
      <c r="F40" s="12">
        <f>F$39*F$39+(F$39*(F$39+1))/2-F35</f>
        <v>103</v>
      </c>
      <c r="H40" s="12">
        <f>H$39*H$39+(H$39*(H$39+1))/2-H35</f>
        <v>128</v>
      </c>
    </row>
    <row r="41" spans="2:8">
      <c r="C41" t="s">
        <v>52</v>
      </c>
      <c r="D41" s="12">
        <f>D$39*D$39+(D$39*(D$39+1))/2-D36</f>
        <v>88</v>
      </c>
      <c r="F41" s="12">
        <f>F$39*F$39+(F$39*(F$39+1))/2-F36</f>
        <v>122</v>
      </c>
      <c r="H41" s="12">
        <f>H$39*H$39+(H$39*(H$39+1))/2-H36</f>
        <v>97</v>
      </c>
    </row>
    <row r="42" spans="2:8">
      <c r="C42" t="s">
        <v>26</v>
      </c>
      <c r="D42" s="12">
        <f>MIN(D40:D41)</f>
        <v>88</v>
      </c>
      <c r="F42" s="12">
        <f>MIN(F40:F41)</f>
        <v>103</v>
      </c>
      <c r="H42" s="12">
        <f>MIN(H40:H41)</f>
        <v>97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-1.0162126608358169</v>
      </c>
      <c r="F47" s="12">
        <f>(F42-F44)/F45</f>
        <v>-0.39404164399756159</v>
      </c>
      <c r="H47" s="12">
        <f>(H42-H44)/H45</f>
        <v>-0.64291005073286367</v>
      </c>
    </row>
    <row r="48" spans="2:8">
      <c r="C48" t="s">
        <v>30</v>
      </c>
      <c r="D48" s="13">
        <f>_xlfn.NORM.S.DIST(D47,TRUE)*2</f>
        <v>0.30952812860286655</v>
      </c>
      <c r="F48" s="13">
        <f>_xlfn.NORM.S.DIST(F47,TRUE)*2</f>
        <v>0.69355029385660416</v>
      </c>
      <c r="H48" s="13">
        <f>_xlfn.NORM.S.DIST(H47,TRUE)*2</f>
        <v>0.52028246736302386</v>
      </c>
    </row>
    <row r="50" spans="2:8" ht="43.2">
      <c r="B50" t="s">
        <v>44</v>
      </c>
      <c r="C50" s="46" t="s">
        <v>2</v>
      </c>
      <c r="D50" s="25" t="s">
        <v>40</v>
      </c>
      <c r="E50" s="25" t="s">
        <v>1</v>
      </c>
      <c r="F50" s="25" t="s">
        <v>41</v>
      </c>
      <c r="G50" s="25" t="s">
        <v>38</v>
      </c>
      <c r="H50" s="47" t="s">
        <v>42</v>
      </c>
    </row>
    <row r="51" spans="2:8">
      <c r="B51" t="s">
        <v>43</v>
      </c>
      <c r="C51" s="3">
        <f>Results!D3</f>
        <v>3.0289523287848198E-3</v>
      </c>
      <c r="D51" s="49">
        <f>_xlfn.RANK.AVG(C51,C$51:C$80,1)</f>
        <v>16</v>
      </c>
      <c r="E51" s="9">
        <f>Results!C3</f>
        <v>0.591065977315687</v>
      </c>
      <c r="F51" s="49">
        <f>_xlfn.RANK.AVG(E51,E$51:E$80,1)</f>
        <v>15</v>
      </c>
      <c r="G51" s="3">
        <f>Results!E3</f>
        <v>0.126167323427928</v>
      </c>
      <c r="H51" s="49">
        <f>_xlfn.RANK.AVG(G51,G$51:G$80,1)</f>
        <v>16</v>
      </c>
    </row>
    <row r="52" spans="2:8">
      <c r="B52" t="s">
        <v>43</v>
      </c>
      <c r="C52" s="3">
        <f>Results!D4</f>
        <v>3.0828266863265098E-3</v>
      </c>
      <c r="D52" s="49">
        <f t="shared" ref="D52:F67" si="4">_xlfn.RANK.AVG(C52,C$51:C$80,1)</f>
        <v>18</v>
      </c>
      <c r="E52" s="9">
        <f>Results!C4</f>
        <v>0.558710524148614</v>
      </c>
      <c r="F52" s="49">
        <f t="shared" si="4"/>
        <v>11</v>
      </c>
      <c r="G52" s="3">
        <f>Results!E4</f>
        <v>0.13463299926170999</v>
      </c>
      <c r="H52" s="49">
        <f t="shared" ref="H52:H80" si="5">_xlfn.RANK.AVG(G52,G$51:G$80,1)</f>
        <v>20</v>
      </c>
    </row>
    <row r="53" spans="2:8">
      <c r="B53" t="s">
        <v>43</v>
      </c>
      <c r="C53" s="3">
        <f>Results!D5</f>
        <v>3.20414911655683E-3</v>
      </c>
      <c r="D53" s="49">
        <f t="shared" si="4"/>
        <v>26</v>
      </c>
      <c r="E53" s="9">
        <f>Results!C5</f>
        <v>0.48565677303157101</v>
      </c>
      <c r="F53" s="49">
        <f t="shared" si="4"/>
        <v>2</v>
      </c>
      <c r="G53" s="3">
        <f>Results!E5</f>
        <v>0.16292421986325301</v>
      </c>
      <c r="H53" s="49">
        <f t="shared" si="5"/>
        <v>29</v>
      </c>
    </row>
    <row r="54" spans="2:8">
      <c r="B54" t="s">
        <v>43</v>
      </c>
      <c r="C54" s="3">
        <f>Results!D6</f>
        <v>3.09434777205403E-3</v>
      </c>
      <c r="D54" s="49">
        <f t="shared" si="4"/>
        <v>20</v>
      </c>
      <c r="E54" s="9">
        <f>Results!C6</f>
        <v>0.60473013445262602</v>
      </c>
      <c r="F54" s="49">
        <f t="shared" si="4"/>
        <v>26</v>
      </c>
      <c r="G54" s="3">
        <f>Results!E6</f>
        <v>0.12717591853507801</v>
      </c>
      <c r="H54" s="49">
        <f t="shared" si="5"/>
        <v>17</v>
      </c>
    </row>
    <row r="55" spans="2:8">
      <c r="B55" t="s">
        <v>43</v>
      </c>
      <c r="C55" s="3">
        <f>Results!D7</f>
        <v>3.2961968539126198E-3</v>
      </c>
      <c r="D55" s="49">
        <f t="shared" si="4"/>
        <v>29</v>
      </c>
      <c r="E55" s="9">
        <f>Results!C7</f>
        <v>0.49555437129087204</v>
      </c>
      <c r="F55" s="49">
        <f t="shared" si="4"/>
        <v>4</v>
      </c>
      <c r="G55" s="3">
        <f>Results!E7</f>
        <v>0.15875326213188301</v>
      </c>
      <c r="H55" s="49">
        <f t="shared" si="5"/>
        <v>27</v>
      </c>
    </row>
    <row r="56" spans="2:8">
      <c r="B56" t="s">
        <v>43</v>
      </c>
      <c r="C56" s="3">
        <f>Results!D8</f>
        <v>3.3027630146629399E-3</v>
      </c>
      <c r="D56" s="49">
        <f t="shared" si="4"/>
        <v>30</v>
      </c>
      <c r="E56" s="9">
        <f>Results!C8</f>
        <v>0.47595279443842403</v>
      </c>
      <c r="F56" s="49">
        <f t="shared" si="4"/>
        <v>1</v>
      </c>
      <c r="G56" s="3">
        <f>Results!E8</f>
        <v>0.165624781690448</v>
      </c>
      <c r="H56" s="49">
        <f t="shared" si="5"/>
        <v>30</v>
      </c>
    </row>
    <row r="57" spans="2:8">
      <c r="B57" t="s">
        <v>43</v>
      </c>
      <c r="C57" s="3">
        <f>Results!D9</f>
        <v>3.1001589660276602E-3</v>
      </c>
      <c r="D57" s="49">
        <f t="shared" si="4"/>
        <v>21</v>
      </c>
      <c r="E57" s="9">
        <f>Results!C9</f>
        <v>0.53330905165966003</v>
      </c>
      <c r="F57" s="49">
        <f t="shared" si="4"/>
        <v>7</v>
      </c>
      <c r="G57" s="3">
        <f>Results!E9</f>
        <v>0.143328738625637</v>
      </c>
      <c r="H57" s="49">
        <f t="shared" si="5"/>
        <v>23</v>
      </c>
    </row>
    <row r="58" spans="2:8">
      <c r="B58" t="s">
        <v>43</v>
      </c>
      <c r="C58" s="3">
        <f>Results!D10</f>
        <v>3.0424932347645102E-3</v>
      </c>
      <c r="D58" s="49">
        <f t="shared" si="4"/>
        <v>17</v>
      </c>
      <c r="E58" s="9">
        <f>Results!C10</f>
        <v>0.56744196549251202</v>
      </c>
      <c r="F58" s="49">
        <f t="shared" si="4"/>
        <v>13</v>
      </c>
      <c r="G58" s="3">
        <f>Results!E10</f>
        <v>0.13180400132299899</v>
      </c>
      <c r="H58" s="49">
        <f t="shared" si="5"/>
        <v>18</v>
      </c>
    </row>
    <row r="59" spans="2:8">
      <c r="B59" t="s">
        <v>43</v>
      </c>
      <c r="C59" s="3">
        <f>Results!D11</f>
        <v>3.1442989707179399E-3</v>
      </c>
      <c r="D59" s="49">
        <f t="shared" si="4"/>
        <v>24</v>
      </c>
      <c r="E59" s="9">
        <f>Results!C11</f>
        <v>0.518236760416941</v>
      </c>
      <c r="F59" s="49">
        <f t="shared" si="4"/>
        <v>6</v>
      </c>
      <c r="G59" s="3">
        <f>Results!E11</f>
        <v>0.150144813299151</v>
      </c>
      <c r="H59" s="49">
        <f t="shared" si="5"/>
        <v>25</v>
      </c>
    </row>
    <row r="60" spans="2:8">
      <c r="B60" t="s">
        <v>43</v>
      </c>
      <c r="C60" s="3">
        <f>Results!D12</f>
        <v>3.2692985519028402E-3</v>
      </c>
      <c r="D60" s="49">
        <f t="shared" si="4"/>
        <v>28</v>
      </c>
      <c r="E60" s="9">
        <f>Results!C12</f>
        <v>0.48570511814274603</v>
      </c>
      <c r="F60" s="49">
        <f t="shared" si="4"/>
        <v>3</v>
      </c>
      <c r="G60" s="3">
        <f>Results!E12</f>
        <v>0.16194963705232801</v>
      </c>
      <c r="H60" s="49">
        <f t="shared" si="5"/>
        <v>28</v>
      </c>
    </row>
    <row r="61" spans="2:8">
      <c r="B61" t="s">
        <v>43</v>
      </c>
      <c r="C61" s="3">
        <f>Results!D13</f>
        <v>3.1426634936840398E-3</v>
      </c>
      <c r="D61" s="49">
        <f t="shared" si="4"/>
        <v>23</v>
      </c>
      <c r="E61" s="9">
        <f>Results!C13</f>
        <v>0.56724845990267603</v>
      </c>
      <c r="F61" s="49">
        <f t="shared" si="4"/>
        <v>12</v>
      </c>
      <c r="G61" s="3">
        <f>Results!E13</f>
        <v>0.13400361614383199</v>
      </c>
      <c r="H61" s="49">
        <f t="shared" si="5"/>
        <v>19</v>
      </c>
    </row>
    <row r="62" spans="2:8">
      <c r="B62" t="s">
        <v>43</v>
      </c>
      <c r="C62" s="3">
        <f>Results!D14</f>
        <v>3.1228385184767001E-3</v>
      </c>
      <c r="D62" s="49">
        <f t="shared" si="4"/>
        <v>22</v>
      </c>
      <c r="E62" s="9">
        <f>Results!C14</f>
        <v>0.51408716823759903</v>
      </c>
      <c r="F62" s="49">
        <f t="shared" si="4"/>
        <v>5</v>
      </c>
      <c r="G62" s="3">
        <f>Results!E14</f>
        <v>0.15110935208764201</v>
      </c>
      <c r="H62" s="49">
        <f t="shared" si="5"/>
        <v>26</v>
      </c>
    </row>
    <row r="63" spans="2:8">
      <c r="B63" t="s">
        <v>43</v>
      </c>
      <c r="C63" s="3">
        <f>Results!D15</f>
        <v>3.0840814170255701E-3</v>
      </c>
      <c r="D63" s="49">
        <f t="shared" si="4"/>
        <v>19</v>
      </c>
      <c r="E63" s="9">
        <f>Results!C15</f>
        <v>0.55660753391319806</v>
      </c>
      <c r="F63" s="49">
        <f t="shared" si="4"/>
        <v>10</v>
      </c>
      <c r="G63" s="3">
        <f>Results!E15</f>
        <v>0.13560771812327099</v>
      </c>
      <c r="H63" s="49">
        <f t="shared" si="5"/>
        <v>21</v>
      </c>
    </row>
    <row r="64" spans="2:8">
      <c r="B64" t="s">
        <v>43</v>
      </c>
      <c r="C64" s="3">
        <f>Results!D16</f>
        <v>3.1513323376923998E-3</v>
      </c>
      <c r="D64" s="49">
        <f t="shared" si="4"/>
        <v>25</v>
      </c>
      <c r="E64" s="9">
        <f>Results!C16</f>
        <v>0.53560728120314993</v>
      </c>
      <c r="F64" s="49">
        <f t="shared" si="4"/>
        <v>8</v>
      </c>
      <c r="G64" s="3">
        <f>Results!E16</f>
        <v>0.14327025268063201</v>
      </c>
      <c r="H64" s="49">
        <f t="shared" si="5"/>
        <v>22</v>
      </c>
    </row>
    <row r="65" spans="2:8">
      <c r="B65" t="s">
        <v>43</v>
      </c>
      <c r="C65" s="3">
        <f>Results!D17</f>
        <v>3.23605882985354E-3</v>
      </c>
      <c r="D65" s="49">
        <f t="shared" si="4"/>
        <v>27</v>
      </c>
      <c r="E65" s="9">
        <f>Results!C17</f>
        <v>0.54139778948067097</v>
      </c>
      <c r="F65" s="49">
        <f t="shared" si="4"/>
        <v>9</v>
      </c>
      <c r="G65" s="3">
        <f>Results!E17</f>
        <v>0.143507171252924</v>
      </c>
      <c r="H65" s="49">
        <f t="shared" si="5"/>
        <v>24</v>
      </c>
    </row>
    <row r="66" spans="2:8">
      <c r="B66" t="s">
        <v>53</v>
      </c>
      <c r="C66" s="3">
        <f>Results!J3</f>
        <v>2.8527975583164502E-3</v>
      </c>
      <c r="D66" s="49">
        <f t="shared" si="4"/>
        <v>1</v>
      </c>
      <c r="E66" s="9">
        <f>Results!I3</f>
        <v>0.61334206261530499</v>
      </c>
      <c r="F66" s="49">
        <f t="shared" si="4"/>
        <v>30</v>
      </c>
      <c r="G66" s="3">
        <f>Results!K3</f>
        <v>0.114453679898115</v>
      </c>
      <c r="H66" s="49">
        <f t="shared" si="5"/>
        <v>2</v>
      </c>
    </row>
    <row r="67" spans="2:8">
      <c r="B67" t="s">
        <v>53</v>
      </c>
      <c r="C67" s="3">
        <f>Results!J4</f>
        <v>2.9435178555013001E-3</v>
      </c>
      <c r="D67" s="49">
        <f t="shared" si="4"/>
        <v>11</v>
      </c>
      <c r="E67" s="9">
        <f>Results!I4</f>
        <v>0.59748684632016102</v>
      </c>
      <c r="F67" s="49">
        <f t="shared" si="4"/>
        <v>21</v>
      </c>
      <c r="G67" s="3">
        <f>Results!K4</f>
        <v>0.12335351697812701</v>
      </c>
      <c r="H67" s="49">
        <f t="shared" si="5"/>
        <v>14</v>
      </c>
    </row>
    <row r="68" spans="2:8">
      <c r="B68" t="s">
        <v>53</v>
      </c>
      <c r="C68" s="3">
        <f>Results!J5</f>
        <v>2.99140688442247E-3</v>
      </c>
      <c r="D68" s="49">
        <f t="shared" ref="D68:F80" si="6">_xlfn.RANK.AVG(C68,C$51:C$80,1)</f>
        <v>15</v>
      </c>
      <c r="E68" s="9">
        <f>Results!I5</f>
        <v>0.58627619794667896</v>
      </c>
      <c r="F68" s="49">
        <f t="shared" si="6"/>
        <v>14</v>
      </c>
      <c r="G68" s="3">
        <f>Results!K5</f>
        <v>0.124073557684155</v>
      </c>
      <c r="H68" s="49">
        <f t="shared" si="5"/>
        <v>15</v>
      </c>
    </row>
    <row r="69" spans="2:8">
      <c r="B69" t="s">
        <v>53</v>
      </c>
      <c r="C69" s="3">
        <f>Results!J6</f>
        <v>2.8741832604490401E-3</v>
      </c>
      <c r="D69" s="49">
        <f t="shared" si="6"/>
        <v>2</v>
      </c>
      <c r="E69" s="9">
        <f>Results!I6</f>
        <v>0.60286461731880503</v>
      </c>
      <c r="F69" s="49">
        <f t="shared" si="6"/>
        <v>24</v>
      </c>
      <c r="G69" s="3">
        <f>Results!K6</f>
        <v>0.111830463587736</v>
      </c>
      <c r="H69" s="49">
        <f t="shared" si="5"/>
        <v>1</v>
      </c>
    </row>
    <row r="70" spans="2:8">
      <c r="B70" t="s">
        <v>53</v>
      </c>
      <c r="C70" s="3">
        <f>Results!J7</f>
        <v>2.9050750262560598E-3</v>
      </c>
      <c r="D70" s="49">
        <f t="shared" si="6"/>
        <v>7</v>
      </c>
      <c r="E70" s="9">
        <f>Results!I7</f>
        <v>0.60875963600489202</v>
      </c>
      <c r="F70" s="49">
        <f t="shared" si="6"/>
        <v>29</v>
      </c>
      <c r="G70" s="3">
        <f>Results!K7</f>
        <v>0.12068048299636799</v>
      </c>
      <c r="H70" s="49">
        <f t="shared" si="5"/>
        <v>9</v>
      </c>
    </row>
    <row r="71" spans="2:8">
      <c r="B71" t="s">
        <v>53</v>
      </c>
      <c r="C71" s="3">
        <f>Results!J8</f>
        <v>2.9389386376412101E-3</v>
      </c>
      <c r="D71" s="49">
        <f t="shared" si="6"/>
        <v>9</v>
      </c>
      <c r="E71" s="9">
        <f>Results!I8</f>
        <v>0.59768764891367099</v>
      </c>
      <c r="F71" s="49">
        <f t="shared" si="6"/>
        <v>22</v>
      </c>
      <c r="G71" s="3">
        <f>Results!K8</f>
        <v>0.121616560389919</v>
      </c>
      <c r="H71" s="49">
        <f t="shared" si="5"/>
        <v>11</v>
      </c>
    </row>
    <row r="72" spans="2:8">
      <c r="B72" t="s">
        <v>53</v>
      </c>
      <c r="C72" s="3">
        <f>Results!J9</f>
        <v>2.8834847975486998E-3</v>
      </c>
      <c r="D72" s="49">
        <f t="shared" si="6"/>
        <v>4</v>
      </c>
      <c r="E72" s="9">
        <f>Results!I9</f>
        <v>0.60758392581973697</v>
      </c>
      <c r="F72" s="49">
        <f t="shared" si="6"/>
        <v>28</v>
      </c>
      <c r="G72" s="3">
        <f>Results!K9</f>
        <v>0.119023796759286</v>
      </c>
      <c r="H72" s="49">
        <f t="shared" si="5"/>
        <v>6</v>
      </c>
    </row>
    <row r="73" spans="2:8">
      <c r="B73" t="s">
        <v>53</v>
      </c>
      <c r="C73" s="3">
        <f>Results!J10</f>
        <v>2.9525333779756302E-3</v>
      </c>
      <c r="D73" s="49">
        <f t="shared" si="6"/>
        <v>13</v>
      </c>
      <c r="E73" s="9">
        <f>Results!I10</f>
        <v>0.59526428187953895</v>
      </c>
      <c r="F73" s="49">
        <f t="shared" si="6"/>
        <v>19</v>
      </c>
      <c r="G73" s="3">
        <f>Results!K10</f>
        <v>0.122924032815922</v>
      </c>
      <c r="H73" s="49">
        <f t="shared" si="5"/>
        <v>13</v>
      </c>
    </row>
    <row r="74" spans="2:8">
      <c r="B74" t="s">
        <v>53</v>
      </c>
      <c r="C74" s="3">
        <f>Results!J11</f>
        <v>2.93457870917302E-3</v>
      </c>
      <c r="D74" s="49">
        <f t="shared" si="6"/>
        <v>8</v>
      </c>
      <c r="E74" s="9">
        <f>Results!I11</f>
        <v>0.596642834259414</v>
      </c>
      <c r="F74" s="49">
        <f t="shared" si="6"/>
        <v>20</v>
      </c>
      <c r="G74" s="3">
        <f>Results!K11</f>
        <v>0.11926894996208599</v>
      </c>
      <c r="H74" s="49">
        <f t="shared" si="5"/>
        <v>7</v>
      </c>
    </row>
    <row r="75" spans="2:8">
      <c r="B75" t="s">
        <v>53</v>
      </c>
      <c r="C75" s="3">
        <f>Results!J12</f>
        <v>2.9603895850488899E-3</v>
      </c>
      <c r="D75" s="49">
        <f t="shared" si="6"/>
        <v>14</v>
      </c>
      <c r="E75" s="9">
        <f>Results!I12</f>
        <v>0.59144758894122607</v>
      </c>
      <c r="F75" s="49">
        <f t="shared" si="6"/>
        <v>16</v>
      </c>
      <c r="G75" s="3">
        <f>Results!K12</f>
        <v>0.121378997596578</v>
      </c>
      <c r="H75" s="49">
        <f t="shared" si="5"/>
        <v>10</v>
      </c>
    </row>
    <row r="76" spans="2:8">
      <c r="B76" t="s">
        <v>53</v>
      </c>
      <c r="C76" s="3">
        <f>Results!J13</f>
        <v>2.9416886903147802E-3</v>
      </c>
      <c r="D76" s="49">
        <f t="shared" si="6"/>
        <v>10</v>
      </c>
      <c r="E76" s="9">
        <f>Results!I13</f>
        <v>0.59216062510533296</v>
      </c>
      <c r="F76" s="49">
        <f t="shared" si="6"/>
        <v>17</v>
      </c>
      <c r="G76" s="3">
        <f>Results!K13</f>
        <v>0.121663951505281</v>
      </c>
      <c r="H76" s="49">
        <f t="shared" si="5"/>
        <v>12</v>
      </c>
    </row>
    <row r="77" spans="2:8">
      <c r="B77" t="s">
        <v>53</v>
      </c>
      <c r="C77" s="3">
        <f>Results!J14</f>
        <v>2.8762335278969499E-3</v>
      </c>
      <c r="D77" s="49">
        <f t="shared" si="6"/>
        <v>3</v>
      </c>
      <c r="E77" s="9">
        <f>Results!I14</f>
        <v>0.60229681909216504</v>
      </c>
      <c r="F77" s="49">
        <f t="shared" si="6"/>
        <v>23</v>
      </c>
      <c r="G77" s="3">
        <f>Results!K14</f>
        <v>0.11503579154615701</v>
      </c>
      <c r="H77" s="49">
        <f t="shared" si="5"/>
        <v>3</v>
      </c>
    </row>
    <row r="78" spans="2:8">
      <c r="B78" t="s">
        <v>53</v>
      </c>
      <c r="C78" s="3">
        <f>Results!J15</f>
        <v>2.9452866324591398E-3</v>
      </c>
      <c r="D78" s="49">
        <f t="shared" si="6"/>
        <v>12</v>
      </c>
      <c r="E78" s="9">
        <f>Results!I15</f>
        <v>0.592843109525935</v>
      </c>
      <c r="F78" s="49">
        <f t="shared" si="6"/>
        <v>18</v>
      </c>
      <c r="G78" s="3">
        <f>Results!K15</f>
        <v>0.120197077289408</v>
      </c>
      <c r="H78" s="49">
        <f t="shared" si="5"/>
        <v>8</v>
      </c>
    </row>
    <row r="79" spans="2:8">
      <c r="B79" t="s">
        <v>53</v>
      </c>
      <c r="C79" s="3">
        <f>Results!J16</f>
        <v>2.9010497694187498E-3</v>
      </c>
      <c r="D79" s="49">
        <f t="shared" si="6"/>
        <v>6</v>
      </c>
      <c r="E79" s="9">
        <f>Results!I16</f>
        <v>0.60427032009553794</v>
      </c>
      <c r="F79" s="49">
        <f t="shared" si="6"/>
        <v>25</v>
      </c>
      <c r="G79" s="3">
        <f>Results!K16</f>
        <v>0.118661242902128</v>
      </c>
      <c r="H79" s="49">
        <f t="shared" si="5"/>
        <v>5</v>
      </c>
    </row>
    <row r="80" spans="2:8">
      <c r="B80" t="s">
        <v>53</v>
      </c>
      <c r="C80" s="3">
        <f>Results!J17</f>
        <v>2.8945907783214401E-3</v>
      </c>
      <c r="D80" s="49">
        <f t="shared" si="6"/>
        <v>5</v>
      </c>
      <c r="E80" s="9">
        <f>Results!I17</f>
        <v>0.60691042070220402</v>
      </c>
      <c r="F80" s="49">
        <f t="shared" si="6"/>
        <v>27</v>
      </c>
      <c r="G80" s="3">
        <f>Results!K17</f>
        <v>0.118171109312575</v>
      </c>
      <c r="H80" s="49">
        <f t="shared" si="5"/>
        <v>4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132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333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213</v>
      </c>
      <c r="H87" s="12">
        <f>H$39*H$39+(H$39*(H$39+1))/2-H82</f>
        <v>0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12</v>
      </c>
      <c r="H88" s="12">
        <f>H$39*H$39+(H$39*(H$39+1))/2-H83</f>
        <v>225</v>
      </c>
    </row>
    <row r="89" spans="3:8">
      <c r="C89" t="s">
        <v>26</v>
      </c>
      <c r="D89" s="12">
        <f>MIN(D87:D88)</f>
        <v>0</v>
      </c>
      <c r="F89" s="12">
        <f>MIN(F87:F88)</f>
        <v>12</v>
      </c>
      <c r="H89" s="12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-4.1685458128163093</v>
      </c>
      <c r="H94" s="12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3.0654915135301741E-5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46" t="s">
        <v>2</v>
      </c>
      <c r="D97" s="25" t="s">
        <v>40</v>
      </c>
      <c r="E97" s="25" t="s">
        <v>1</v>
      </c>
      <c r="F97" s="25" t="s">
        <v>41</v>
      </c>
      <c r="G97" s="25" t="s">
        <v>38</v>
      </c>
      <c r="H97" s="47" t="s">
        <v>42</v>
      </c>
    </row>
    <row r="98" spans="2:8">
      <c r="B98" t="s">
        <v>47</v>
      </c>
      <c r="C98" s="3">
        <f>C19</f>
        <v>3.15772390438033E-3</v>
      </c>
      <c r="D98" s="49">
        <f>_xlfn.RANK.AVG(C98,C$98:C$127,1)</f>
        <v>23</v>
      </c>
      <c r="E98" s="3">
        <f>E19</f>
        <v>0.51680972207880105</v>
      </c>
      <c r="F98" s="49">
        <f>_xlfn.RANK.AVG(E98,E$98:E$127,1)</f>
        <v>5</v>
      </c>
      <c r="G98" s="3">
        <f>G19</f>
        <v>0.152753928955697</v>
      </c>
      <c r="H98" s="49">
        <f>_xlfn.RANK.AVG(G98,G$98:G$127,1)</f>
        <v>26</v>
      </c>
    </row>
    <row r="99" spans="2:8">
      <c r="B99" t="s">
        <v>47</v>
      </c>
      <c r="C99" s="3">
        <f t="shared" ref="C99:E112" si="7">C20</f>
        <v>3.1668648566307101E-3</v>
      </c>
      <c r="D99" s="49">
        <f t="shared" ref="D99:F114" si="8">_xlfn.RANK.AVG(C99,C$98:C$127,1)</f>
        <v>25</v>
      </c>
      <c r="E99" s="3">
        <f t="shared" si="7"/>
        <v>0.55046352565673795</v>
      </c>
      <c r="F99" s="49">
        <f t="shared" si="8"/>
        <v>10</v>
      </c>
      <c r="G99" s="3">
        <f t="shared" ref="G99:G112" si="9">G20</f>
        <v>0.142189077458902</v>
      </c>
      <c r="H99" s="49">
        <f t="shared" ref="H99:H127" si="10">_xlfn.RANK.AVG(G99,G$98:G$127,1)</f>
        <v>22</v>
      </c>
    </row>
    <row r="100" spans="2:8">
      <c r="B100" t="s">
        <v>47</v>
      </c>
      <c r="C100" s="3">
        <f t="shared" si="7"/>
        <v>3.14994716047954E-3</v>
      </c>
      <c r="D100" s="49">
        <f t="shared" si="8"/>
        <v>22</v>
      </c>
      <c r="E100" s="3">
        <f t="shared" si="7"/>
        <v>0.52798049204785902</v>
      </c>
      <c r="F100" s="49">
        <f t="shared" si="8"/>
        <v>6</v>
      </c>
      <c r="G100" s="3">
        <f t="shared" si="9"/>
        <v>0.14534125180308299</v>
      </c>
      <c r="H100" s="49">
        <f t="shared" si="10"/>
        <v>24</v>
      </c>
    </row>
    <row r="101" spans="2:8">
      <c r="B101" t="s">
        <v>47</v>
      </c>
      <c r="C101" s="3">
        <f t="shared" si="7"/>
        <v>3.2756306717357602E-3</v>
      </c>
      <c r="D101" s="49">
        <f t="shared" si="8"/>
        <v>29</v>
      </c>
      <c r="E101" s="3">
        <f t="shared" si="7"/>
        <v>0.447338220174196</v>
      </c>
      <c r="F101" s="49">
        <f t="shared" si="8"/>
        <v>1</v>
      </c>
      <c r="G101" s="3">
        <f t="shared" si="9"/>
        <v>0.17846057196051701</v>
      </c>
      <c r="H101" s="49">
        <f t="shared" si="10"/>
        <v>30</v>
      </c>
    </row>
    <row r="102" spans="2:8">
      <c r="B102" t="s">
        <v>47</v>
      </c>
      <c r="C102" s="3">
        <f t="shared" si="7"/>
        <v>3.19696168318202E-3</v>
      </c>
      <c r="D102" s="49">
        <f t="shared" si="8"/>
        <v>27</v>
      </c>
      <c r="E102" s="3">
        <f t="shared" si="7"/>
        <v>0.48431829382401198</v>
      </c>
      <c r="F102" s="49">
        <f t="shared" si="8"/>
        <v>3</v>
      </c>
      <c r="G102" s="3">
        <f t="shared" si="9"/>
        <v>0.163479579413706</v>
      </c>
      <c r="H102" s="49">
        <f t="shared" si="10"/>
        <v>28</v>
      </c>
    </row>
    <row r="103" spans="2:8">
      <c r="B103" t="s">
        <v>47</v>
      </c>
      <c r="C103" s="3">
        <f t="shared" si="7"/>
        <v>3.10298828721249E-3</v>
      </c>
      <c r="D103" s="49">
        <f t="shared" si="8"/>
        <v>16</v>
      </c>
      <c r="E103" s="3">
        <f t="shared" si="7"/>
        <v>0.55585576123226299</v>
      </c>
      <c r="F103" s="49">
        <f t="shared" si="8"/>
        <v>12</v>
      </c>
      <c r="G103" s="3">
        <f t="shared" si="9"/>
        <v>0.13791353530668299</v>
      </c>
      <c r="H103" s="49">
        <f t="shared" si="10"/>
        <v>19</v>
      </c>
    </row>
    <row r="104" spans="2:8">
      <c r="B104" t="s">
        <v>47</v>
      </c>
      <c r="C104" s="3">
        <f t="shared" si="7"/>
        <v>3.11259748949708E-3</v>
      </c>
      <c r="D104" s="49">
        <f t="shared" si="8"/>
        <v>17</v>
      </c>
      <c r="E104" s="3">
        <f t="shared" si="7"/>
        <v>0.54600625648769596</v>
      </c>
      <c r="F104" s="49">
        <f t="shared" si="8"/>
        <v>9</v>
      </c>
      <c r="G104" s="3">
        <f t="shared" si="9"/>
        <v>0.14058408901292599</v>
      </c>
      <c r="H104" s="49">
        <f t="shared" si="10"/>
        <v>21</v>
      </c>
    </row>
    <row r="105" spans="2:8">
      <c r="B105" t="s">
        <v>47</v>
      </c>
      <c r="C105" s="3">
        <f t="shared" si="7"/>
        <v>3.3478950199682701E-3</v>
      </c>
      <c r="D105" s="49">
        <f t="shared" si="8"/>
        <v>30</v>
      </c>
      <c r="E105" s="3">
        <f t="shared" si="7"/>
        <v>0.479689862863445</v>
      </c>
      <c r="F105" s="49">
        <f t="shared" si="8"/>
        <v>2</v>
      </c>
      <c r="G105" s="3">
        <f t="shared" si="9"/>
        <v>0.164819318626935</v>
      </c>
      <c r="H105" s="49">
        <f t="shared" si="10"/>
        <v>29</v>
      </c>
    </row>
    <row r="106" spans="2:8">
      <c r="B106" t="s">
        <v>47</v>
      </c>
      <c r="C106" s="3">
        <f t="shared" si="7"/>
        <v>3.2312663351587601E-3</v>
      </c>
      <c r="D106" s="49">
        <f t="shared" si="8"/>
        <v>28</v>
      </c>
      <c r="E106" s="3">
        <f t="shared" si="7"/>
        <v>0.50044223294171697</v>
      </c>
      <c r="F106" s="49">
        <f t="shared" si="8"/>
        <v>4</v>
      </c>
      <c r="G106" s="3">
        <f t="shared" si="9"/>
        <v>0.15493152924520001</v>
      </c>
      <c r="H106" s="49">
        <f t="shared" si="10"/>
        <v>27</v>
      </c>
    </row>
    <row r="107" spans="2:8">
      <c r="B107" t="s">
        <v>47</v>
      </c>
      <c r="C107" s="3">
        <f t="shared" si="7"/>
        <v>3.1160197021169898E-3</v>
      </c>
      <c r="D107" s="49">
        <f t="shared" si="8"/>
        <v>18</v>
      </c>
      <c r="E107" s="3">
        <f t="shared" si="7"/>
        <v>0.54265205982211595</v>
      </c>
      <c r="F107" s="49">
        <f t="shared" si="8"/>
        <v>8</v>
      </c>
      <c r="G107" s="3">
        <f t="shared" si="9"/>
        <v>0.142893851773498</v>
      </c>
      <c r="H107" s="49">
        <f t="shared" si="10"/>
        <v>23</v>
      </c>
    </row>
    <row r="108" spans="2:8">
      <c r="B108" t="s">
        <v>47</v>
      </c>
      <c r="C108" s="3">
        <f t="shared" si="7"/>
        <v>3.1587056955335998E-3</v>
      </c>
      <c r="D108" s="49">
        <f t="shared" si="8"/>
        <v>24</v>
      </c>
      <c r="E108" s="3">
        <f t="shared" si="7"/>
        <v>0.534155123235733</v>
      </c>
      <c r="F108" s="49">
        <f t="shared" si="8"/>
        <v>7</v>
      </c>
      <c r="G108" s="3">
        <f t="shared" si="9"/>
        <v>0.145392145418034</v>
      </c>
      <c r="H108" s="49">
        <f t="shared" si="10"/>
        <v>25</v>
      </c>
    </row>
    <row r="109" spans="2:8">
      <c r="B109" t="s">
        <v>47</v>
      </c>
      <c r="C109" s="3">
        <f t="shared" si="7"/>
        <v>3.1366443472489098E-3</v>
      </c>
      <c r="D109" s="49">
        <f t="shared" si="8"/>
        <v>21</v>
      </c>
      <c r="E109" s="3">
        <f t="shared" si="7"/>
        <v>0.55690333494910105</v>
      </c>
      <c r="F109" s="49">
        <f t="shared" si="8"/>
        <v>13</v>
      </c>
      <c r="G109" s="3">
        <f t="shared" si="9"/>
        <v>0.13641368375163801</v>
      </c>
      <c r="H109" s="49">
        <f t="shared" si="10"/>
        <v>18</v>
      </c>
    </row>
    <row r="110" spans="2:8">
      <c r="B110" t="s">
        <v>47</v>
      </c>
      <c r="C110" s="3">
        <f t="shared" si="7"/>
        <v>3.1680175454597902E-3</v>
      </c>
      <c r="D110" s="49">
        <f t="shared" si="8"/>
        <v>26</v>
      </c>
      <c r="E110" s="3">
        <f t="shared" si="7"/>
        <v>0.56931963055993495</v>
      </c>
      <c r="F110" s="49">
        <f t="shared" si="8"/>
        <v>15</v>
      </c>
      <c r="G110" s="3">
        <f t="shared" si="9"/>
        <v>0.135001964502973</v>
      </c>
      <c r="H110" s="49">
        <f t="shared" si="10"/>
        <v>17</v>
      </c>
    </row>
    <row r="111" spans="2:8">
      <c r="B111" t="s">
        <v>47</v>
      </c>
      <c r="C111" s="3">
        <f t="shared" si="7"/>
        <v>3.1337208134372399E-3</v>
      </c>
      <c r="D111" s="49">
        <f t="shared" si="8"/>
        <v>20</v>
      </c>
      <c r="E111" s="3">
        <f t="shared" si="7"/>
        <v>0.56409480426660397</v>
      </c>
      <c r="F111" s="49">
        <f t="shared" si="8"/>
        <v>14</v>
      </c>
      <c r="G111" s="3">
        <f t="shared" si="9"/>
        <v>0.134338192409025</v>
      </c>
      <c r="H111" s="49">
        <f t="shared" si="10"/>
        <v>16</v>
      </c>
    </row>
    <row r="112" spans="2:8">
      <c r="B112" t="s">
        <v>47</v>
      </c>
      <c r="C112" s="3">
        <f t="shared" si="7"/>
        <v>3.12884426134426E-3</v>
      </c>
      <c r="D112" s="49">
        <f t="shared" si="8"/>
        <v>19</v>
      </c>
      <c r="E112" s="3">
        <f t="shared" si="7"/>
        <v>0.55417786441545402</v>
      </c>
      <c r="F112" s="49">
        <f t="shared" si="8"/>
        <v>11</v>
      </c>
      <c r="G112" s="3">
        <f t="shared" si="9"/>
        <v>0.138670281343545</v>
      </c>
      <c r="H112" s="49">
        <f t="shared" si="10"/>
        <v>20</v>
      </c>
    </row>
    <row r="113" spans="2:8">
      <c r="B113" t="s">
        <v>53</v>
      </c>
      <c r="C113" s="3">
        <f>C66</f>
        <v>2.8527975583164502E-3</v>
      </c>
      <c r="D113" s="49">
        <f t="shared" si="8"/>
        <v>1</v>
      </c>
      <c r="E113" s="3">
        <f>E66</f>
        <v>0.61334206261530499</v>
      </c>
      <c r="F113" s="49">
        <f t="shared" si="8"/>
        <v>30</v>
      </c>
      <c r="G113" s="3">
        <f>G66</f>
        <v>0.114453679898115</v>
      </c>
      <c r="H113" s="49">
        <f t="shared" si="10"/>
        <v>2</v>
      </c>
    </row>
    <row r="114" spans="2:8">
      <c r="B114" t="s">
        <v>53</v>
      </c>
      <c r="C114" s="3">
        <f t="shared" ref="C114:E127" si="11">C67</f>
        <v>2.9435178555013001E-3</v>
      </c>
      <c r="D114" s="49">
        <f t="shared" si="8"/>
        <v>11</v>
      </c>
      <c r="E114" s="3">
        <f t="shared" si="11"/>
        <v>0.59748684632016102</v>
      </c>
      <c r="F114" s="49">
        <f t="shared" si="8"/>
        <v>22</v>
      </c>
      <c r="G114" s="3">
        <f t="shared" ref="G114:G127" si="12">G67</f>
        <v>0.12335351697812701</v>
      </c>
      <c r="H114" s="49">
        <f t="shared" si="10"/>
        <v>14</v>
      </c>
    </row>
    <row r="115" spans="2:8">
      <c r="B115" t="s">
        <v>53</v>
      </c>
      <c r="C115" s="3">
        <f t="shared" si="11"/>
        <v>2.99140688442247E-3</v>
      </c>
      <c r="D115" s="49">
        <f t="shared" ref="D115:F127" si="13">_xlfn.RANK.AVG(C115,C$98:C$127,1)</f>
        <v>15</v>
      </c>
      <c r="E115" s="3">
        <f t="shared" si="11"/>
        <v>0.58627619794667896</v>
      </c>
      <c r="F115" s="49">
        <f t="shared" si="13"/>
        <v>16</v>
      </c>
      <c r="G115" s="3">
        <f t="shared" si="12"/>
        <v>0.124073557684155</v>
      </c>
      <c r="H115" s="49">
        <f t="shared" si="10"/>
        <v>15</v>
      </c>
    </row>
    <row r="116" spans="2:8">
      <c r="B116" t="s">
        <v>53</v>
      </c>
      <c r="C116" s="3">
        <f t="shared" si="11"/>
        <v>2.8741832604490401E-3</v>
      </c>
      <c r="D116" s="49">
        <f t="shared" si="13"/>
        <v>2</v>
      </c>
      <c r="E116" s="3">
        <f t="shared" si="11"/>
        <v>0.60286461731880503</v>
      </c>
      <c r="F116" s="49">
        <f t="shared" si="13"/>
        <v>25</v>
      </c>
      <c r="G116" s="3">
        <f t="shared" si="12"/>
        <v>0.111830463587736</v>
      </c>
      <c r="H116" s="49">
        <f t="shared" si="10"/>
        <v>1</v>
      </c>
    </row>
    <row r="117" spans="2:8">
      <c r="B117" t="s">
        <v>53</v>
      </c>
      <c r="C117" s="3">
        <f t="shared" si="11"/>
        <v>2.9050750262560598E-3</v>
      </c>
      <c r="D117" s="49">
        <f t="shared" si="13"/>
        <v>7</v>
      </c>
      <c r="E117" s="3">
        <f t="shared" si="11"/>
        <v>0.60875963600489202</v>
      </c>
      <c r="F117" s="49">
        <f t="shared" si="13"/>
        <v>29</v>
      </c>
      <c r="G117" s="3">
        <f t="shared" si="12"/>
        <v>0.12068048299636799</v>
      </c>
      <c r="H117" s="49">
        <f t="shared" si="10"/>
        <v>9</v>
      </c>
    </row>
    <row r="118" spans="2:8">
      <c r="B118" t="s">
        <v>53</v>
      </c>
      <c r="C118" s="3">
        <f t="shared" si="11"/>
        <v>2.9389386376412101E-3</v>
      </c>
      <c r="D118" s="49">
        <f t="shared" si="13"/>
        <v>9</v>
      </c>
      <c r="E118" s="3">
        <f t="shared" si="11"/>
        <v>0.59768764891367099</v>
      </c>
      <c r="F118" s="49">
        <f t="shared" si="13"/>
        <v>23</v>
      </c>
      <c r="G118" s="3">
        <f t="shared" si="12"/>
        <v>0.121616560389919</v>
      </c>
      <c r="H118" s="49">
        <f t="shared" si="10"/>
        <v>11</v>
      </c>
    </row>
    <row r="119" spans="2:8">
      <c r="B119" t="s">
        <v>53</v>
      </c>
      <c r="C119" s="3">
        <f t="shared" si="11"/>
        <v>2.8834847975486998E-3</v>
      </c>
      <c r="D119" s="49">
        <f t="shared" si="13"/>
        <v>4</v>
      </c>
      <c r="E119" s="3">
        <f t="shared" si="11"/>
        <v>0.60758392581973697</v>
      </c>
      <c r="F119" s="49">
        <f t="shared" si="13"/>
        <v>28</v>
      </c>
      <c r="G119" s="3">
        <f t="shared" si="12"/>
        <v>0.119023796759286</v>
      </c>
      <c r="H119" s="49">
        <f t="shared" si="10"/>
        <v>6</v>
      </c>
    </row>
    <row r="120" spans="2:8">
      <c r="B120" t="s">
        <v>53</v>
      </c>
      <c r="C120" s="3">
        <f t="shared" si="11"/>
        <v>2.9525333779756302E-3</v>
      </c>
      <c r="D120" s="49">
        <f t="shared" si="13"/>
        <v>13</v>
      </c>
      <c r="E120" s="3">
        <f t="shared" si="11"/>
        <v>0.59526428187953895</v>
      </c>
      <c r="F120" s="49">
        <f t="shared" si="13"/>
        <v>20</v>
      </c>
      <c r="G120" s="3">
        <f t="shared" si="12"/>
        <v>0.122924032815922</v>
      </c>
      <c r="H120" s="49">
        <f t="shared" si="10"/>
        <v>13</v>
      </c>
    </row>
    <row r="121" spans="2:8">
      <c r="B121" t="s">
        <v>53</v>
      </c>
      <c r="C121" s="3">
        <f t="shared" si="11"/>
        <v>2.93457870917302E-3</v>
      </c>
      <c r="D121" s="49">
        <f t="shared" si="13"/>
        <v>8</v>
      </c>
      <c r="E121" s="3">
        <f t="shared" si="11"/>
        <v>0.596642834259414</v>
      </c>
      <c r="F121" s="49">
        <f t="shared" si="13"/>
        <v>21</v>
      </c>
      <c r="G121" s="3">
        <f t="shared" si="12"/>
        <v>0.11926894996208599</v>
      </c>
      <c r="H121" s="49">
        <f t="shared" si="10"/>
        <v>7</v>
      </c>
    </row>
    <row r="122" spans="2:8">
      <c r="B122" t="s">
        <v>53</v>
      </c>
      <c r="C122" s="3">
        <f t="shared" si="11"/>
        <v>2.9603895850488899E-3</v>
      </c>
      <c r="D122" s="49">
        <f t="shared" si="13"/>
        <v>14</v>
      </c>
      <c r="E122" s="3">
        <f t="shared" si="11"/>
        <v>0.59144758894122607</v>
      </c>
      <c r="F122" s="49">
        <f t="shared" si="13"/>
        <v>17</v>
      </c>
      <c r="G122" s="3">
        <f t="shared" si="12"/>
        <v>0.121378997596578</v>
      </c>
      <c r="H122" s="49">
        <f t="shared" si="10"/>
        <v>10</v>
      </c>
    </row>
    <row r="123" spans="2:8">
      <c r="B123" t="s">
        <v>53</v>
      </c>
      <c r="C123" s="3">
        <f t="shared" si="11"/>
        <v>2.9416886903147802E-3</v>
      </c>
      <c r="D123" s="49">
        <f t="shared" si="13"/>
        <v>10</v>
      </c>
      <c r="E123" s="3">
        <f t="shared" si="11"/>
        <v>0.59216062510533296</v>
      </c>
      <c r="F123" s="49">
        <f t="shared" si="13"/>
        <v>18</v>
      </c>
      <c r="G123" s="3">
        <f t="shared" si="12"/>
        <v>0.121663951505281</v>
      </c>
      <c r="H123" s="49">
        <f t="shared" si="10"/>
        <v>12</v>
      </c>
    </row>
    <row r="124" spans="2:8">
      <c r="B124" t="s">
        <v>53</v>
      </c>
      <c r="C124" s="3">
        <f t="shared" si="11"/>
        <v>2.8762335278969499E-3</v>
      </c>
      <c r="D124" s="49">
        <f t="shared" si="13"/>
        <v>3</v>
      </c>
      <c r="E124" s="3">
        <f t="shared" si="11"/>
        <v>0.60229681909216504</v>
      </c>
      <c r="F124" s="49">
        <f t="shared" si="13"/>
        <v>24</v>
      </c>
      <c r="G124" s="3">
        <f t="shared" si="12"/>
        <v>0.11503579154615701</v>
      </c>
      <c r="H124" s="49">
        <f t="shared" si="10"/>
        <v>3</v>
      </c>
    </row>
    <row r="125" spans="2:8">
      <c r="B125" t="s">
        <v>53</v>
      </c>
      <c r="C125" s="3">
        <f t="shared" si="11"/>
        <v>2.9452866324591398E-3</v>
      </c>
      <c r="D125" s="49">
        <f t="shared" si="13"/>
        <v>12</v>
      </c>
      <c r="E125" s="3">
        <f t="shared" si="11"/>
        <v>0.592843109525935</v>
      </c>
      <c r="F125" s="49">
        <f t="shared" si="13"/>
        <v>19</v>
      </c>
      <c r="G125" s="3">
        <f t="shared" si="12"/>
        <v>0.120197077289408</v>
      </c>
      <c r="H125" s="49">
        <f t="shared" si="10"/>
        <v>8</v>
      </c>
    </row>
    <row r="126" spans="2:8">
      <c r="B126" t="s">
        <v>53</v>
      </c>
      <c r="C126" s="3">
        <f t="shared" si="11"/>
        <v>2.9010497694187498E-3</v>
      </c>
      <c r="D126" s="49">
        <f t="shared" si="13"/>
        <v>6</v>
      </c>
      <c r="E126" s="3">
        <f t="shared" si="11"/>
        <v>0.60427032009553794</v>
      </c>
      <c r="F126" s="49">
        <f t="shared" si="13"/>
        <v>26</v>
      </c>
      <c r="G126" s="3">
        <f t="shared" si="12"/>
        <v>0.118661242902128</v>
      </c>
      <c r="H126" s="49">
        <f t="shared" si="10"/>
        <v>5</v>
      </c>
    </row>
    <row r="127" spans="2:8">
      <c r="B127" t="s">
        <v>53</v>
      </c>
      <c r="C127" s="3">
        <f t="shared" si="11"/>
        <v>2.8945907783214401E-3</v>
      </c>
      <c r="D127" s="49">
        <f t="shared" si="13"/>
        <v>5</v>
      </c>
      <c r="E127" s="3">
        <f t="shared" si="11"/>
        <v>0.60691042070220402</v>
      </c>
      <c r="F127" s="49">
        <f t="shared" si="13"/>
        <v>27</v>
      </c>
      <c r="G127" s="3">
        <f t="shared" si="12"/>
        <v>0.118171109312575</v>
      </c>
      <c r="H127" s="49">
        <f t="shared" si="10"/>
        <v>4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2023-05-14T12:40:24Z</dcterms:modified>
</cp:coreProperties>
</file>