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Hugo\Desktop\Diplomado\data_science_udd\Modulo 4 - Inferencia\Clase 5\"/>
    </mc:Choice>
  </mc:AlternateContent>
  <xr:revisionPtr revIDLastSave="0" documentId="13_ncr:1_{4852CB42-677D-4E22-936B-CAF3B58D9989}" xr6:coauthVersionLast="45" xr6:coauthVersionMax="45" xr10:uidLastSave="{00000000-0000-0000-0000-000000000000}"/>
  <bookViews>
    <workbookView xWindow="3690" yWindow="3435" windowWidth="15375" windowHeight="6750" activeTab="2" xr2:uid="{00000000-000D-0000-FFFF-FFFF00000000}"/>
  </bookViews>
  <sheets>
    <sheet name="Ejercicio 1 " sheetId="1" r:id="rId1"/>
    <sheet name="Ejercicio 2" sheetId="2" r:id="rId2"/>
    <sheet name="Ejercicio 3" sheetId="3" r:id="rId3"/>
    <sheet name="Ejercicio 4" sheetId="4" r:id="rId4"/>
    <sheet name="Ejercicio 5" sheetId="5" r:id="rId5"/>
    <sheet name="Ejercicio 6" sheetId="6" r:id="rId6"/>
    <sheet name="Ejercicio 7" sheetId="7" r:id="rId7"/>
    <sheet name="Ejercicio 8" sheetId="8" r:id="rId8"/>
    <sheet name="Ejercicio 9" sheetId="9" r:id="rId9"/>
    <sheet name="Ejercicio 10" sheetId="10" r:id="rId10"/>
  </sheets>
  <calcPr calcId="191029"/>
</workbook>
</file>

<file path=xl/calcChain.xml><?xml version="1.0" encoding="utf-8"?>
<calcChain xmlns="http://schemas.openxmlformats.org/spreadsheetml/2006/main">
  <c r="E25" i="1" l="1"/>
  <c r="C38" i="1"/>
  <c r="E25" i="7"/>
  <c r="E23" i="7"/>
  <c r="E22" i="6"/>
  <c r="E20" i="6"/>
  <c r="E24" i="5"/>
  <c r="E22" i="5"/>
  <c r="E25" i="4"/>
  <c r="E23" i="4"/>
  <c r="E20" i="4"/>
  <c r="C40" i="3"/>
  <c r="C39" i="3"/>
  <c r="C31" i="3"/>
  <c r="C33" i="3"/>
  <c r="C30" i="2" l="1"/>
  <c r="F32" i="2"/>
  <c r="C40" i="1"/>
  <c r="F29" i="1"/>
  <c r="E26" i="1"/>
  <c r="C39" i="1" l="1"/>
</calcChain>
</file>

<file path=xl/sharedStrings.xml><?xml version="1.0" encoding="utf-8"?>
<sst xmlns="http://schemas.openxmlformats.org/spreadsheetml/2006/main" count="191" uniqueCount="146">
  <si>
    <t>1.-</t>
  </si>
  <si>
    <t>Según datos de una fuente oficial, el consumo de agua en los hogares chilenos durante el año 2018 fue de 40 litros por persona por día.</t>
  </si>
  <si>
    <t>¿ Es el consumo de agua similar para los habitantes de la cuidad de Viña del Mar ?</t>
  </si>
  <si>
    <t>Con el fin de  responder esta pregunta, se realizó un estudio, en que se midió durante todo el año 2018 el consumo de agua en una muestra aleatoria de 100 hogares de la cuidad de Viña del Mar. Tras finalizar la recolección de los datos, se calculó el consumo medio de agua por habitante y día en los hogares seleccionados, resultando lo siguiente:</t>
  </si>
  <si>
    <t>Promedio de consumo de agua por habitante por día : 42,5 litros</t>
  </si>
  <si>
    <t>Desviación estándar de consumo de agua por habitante por día : 10 litros</t>
  </si>
  <si>
    <t>1.- Defina la variable aleatoria.</t>
  </si>
  <si>
    <t>2.- Determine la Hipótesis Nula y alternativa asociada a la aseveración de la fuente oficial respecto al consumo de agua.</t>
  </si>
  <si>
    <t>3.- Determine con un 95% de confianza, si es o no correcta la aseveración planteada en el punto anterior.</t>
  </si>
  <si>
    <t xml:space="preserve">4.- Obtenga un Intervalo de confianza para el consumo medio de agua por litro por habitante por día. </t>
  </si>
  <si>
    <t>2.-</t>
  </si>
  <si>
    <t>Los Holandeses figuran entre las poblaciones más altas del mundo, con una media de 1,84 metros para los varones y de 1,71 metros para las mujeres. Se nota en las tiendas, en la calle,  y en los colegios, con adolescentes de apenas 13 años que calzan ya un 44.</t>
  </si>
  <si>
    <t>Todo género a la venta llega a tallas muy grandes.</t>
  </si>
  <si>
    <t>¿ Siguen siendo los jovenes españoles más bajos que los varones holandeses ?</t>
  </si>
  <si>
    <t>Con el fin de  responder esta pregunta, se seleccionó  una muestra aleatoria de 55 universitarios españoles, con edades comprendidas entre los 18 y los 23 años.</t>
  </si>
  <si>
    <t>3.-</t>
  </si>
  <si>
    <t>Una empresa vende sus productos  por Internet y cree que un cambio en el diseño de su página web, aumentando el número y la calidad de las fotos de los productos que exhibe, conseguirá incrementar sus ventas.</t>
  </si>
  <si>
    <t>Antes de tomar una decisión, decide hacer una prueba durante un mes (30 días) presentando productos con el nuevo diseño de la página web.</t>
  </si>
  <si>
    <t>El volumen medio de ventas de esos 30 días, en los que se utiliza el nuevo diseño de página, ha sido de $4.800.000.- y la desviación estandar de las cifras de venta ha sido de $ 785.000.-</t>
  </si>
  <si>
    <t>a) Identifica y define en este contexto, la muestra, la población y la variable implicada</t>
  </si>
  <si>
    <t>b) ¿Existe evidencia significativa a un nivel del 5% de que el  nuevo diseño de página incrementa las ventas?</t>
  </si>
  <si>
    <t>c) Calcule la potencia del Test utilizado para detectar un incremento medio de las ventas por días de  $250.000, interprete el resultado en el contexrto del problema.</t>
  </si>
  <si>
    <t>4.-</t>
  </si>
  <si>
    <r>
      <t xml:space="preserve">Los depósitos mensuales, en dólares, en una entidad bancaria, siguen una distribución normal de media μ y de desviación estándar σ = 5,1. Con el fin de contrastar si la media de los depósitos mensuales es 
U$ 20,  se toma una muestra de tamaño 16, resultando ser la media muestral U$ 22,4. </t>
    </r>
    <r>
      <rPr>
        <sz val="12"/>
        <color rgb="FFFF0000"/>
        <rFont val="Arial"/>
        <family val="2"/>
      </rPr>
      <t>¿Se puede aceptar la hipótesis de que la media es 20 a un nivel de significación del 5 %?</t>
    </r>
  </si>
  <si>
    <t>5.-</t>
  </si>
  <si>
    <t>La duración de las bombillas de 100 vatios que fabrica una empresa sigue una distribución normal con una desviación estándar de 120 horas. Su vida media está garantizada durante un mínimo de 800 horas.</t>
  </si>
  <si>
    <t>Se escoge al azar una muestra de 50 bombillas de un lote y, después de comprobarlas, se obtiene una media de 750 horas.</t>
  </si>
  <si>
    <t>Con un nivel de significación de 0,01, ¿habría que rechazar el lote por no cumplir la garantía?</t>
  </si>
  <si>
    <t>6.-</t>
  </si>
  <si>
    <t>Un laboratorio afirma que un calmante quita la jaqueca en 14 minutos en los casos corrientes. Con el fin de comprobar esta información, se eligen al azar 30 pacientes con jaqueca y se toma como variable en el experimento el tiempo que transcurre entre la administración del calmante y el momento en que desaparece la jaqueca. Los resultados obtenidos en esta muestra fueron, media 17 minutos y desviación típica 7 minutos. ¿Podemos admitir como cierta la afirmación del laboratorio a un nivel de confianza del 95 % ?</t>
  </si>
  <si>
    <t>7.-</t>
  </si>
  <si>
    <t>Una encuesta, realizada a 64 empleados de una fábrica, concluyó que el tiempo medio de duración de un empleo en la misma era de 6,5 años, con una desviación típica de 4.</t>
  </si>
  <si>
    <t>¿Sirve esta información para aceptar, con un nivel de significación del 5 %, que el tiempo medio de empleo en esta fábrica es menor o igual que 6?</t>
  </si>
  <si>
    <t>8.-</t>
  </si>
  <si>
    <t>En los últimos meses, una cadena comercial ha intentado potenciar con precios más atractivos y publicidad la venta de productos con la marca genérica de la cadena, frente a los de otras marcas más conocidas por los consumidores. Antes, un 15 % de los productos que vendía eran de la marca de la cadena. Recientemente, en una muestra de 200 productos vendidos, 36 eran de dicha marca.</t>
  </si>
  <si>
    <t>Plantea un test para contrastar que las medidas no han surtido efecto frente a que sí lo han hecho, como parecen indicar los datos. ¿A qué conclusión se llega con una signifcación del 10 % ?</t>
  </si>
  <si>
    <t>9.-</t>
  </si>
  <si>
    <t>Hace 10 años, se hizo un amplio estudio y se concluyó que, como máximo, el 40 % de los estudiantes universitarios eran fumadores. Para ver si actualmente se mantienen las mismas conclusiones, se tomó una muestra de 78 estudiantes entre los que 38 eran fumadores.</t>
  </si>
  <si>
    <t>Con un nivel de significación del 10 %, ¿se acepta que el porcentaje de fumadores entre los universitarios es menor o igual que el 40% ?</t>
  </si>
  <si>
    <t>10.-</t>
  </si>
  <si>
    <t>De una muestra aleatoria de 225 habitantes de una población, hay 18 que hablan alemán. A un nivel de significación de 0,05, ¿hay suficiente evidencia para refutar la afirmación de que al menos el 10 % de los habitantes de la población hablan alemán?</t>
  </si>
  <si>
    <t>n = 100</t>
  </si>
  <si>
    <t>1)</t>
  </si>
  <si>
    <t>2)</t>
  </si>
  <si>
    <t>x_barra = 42.5 l</t>
  </si>
  <si>
    <t>sigma = 10l</t>
  </si>
  <si>
    <t>Ho: mu = 40l/p</t>
  </si>
  <si>
    <t>H1: mu != 40l/p</t>
  </si>
  <si>
    <t>3)</t>
  </si>
  <si>
    <t>alpha = 0.05</t>
  </si>
  <si>
    <t>Valor crítico</t>
  </si>
  <si>
    <t>Z_alpha/2</t>
  </si>
  <si>
    <t>Valor de prueba</t>
  </si>
  <si>
    <t>=</t>
  </si>
  <si>
    <t>Se rechaza la hipótesis nula (Ho), no se puede asegurar que el consumo de agua fue de 40 litros por persona con un 95% de confianza</t>
  </si>
  <si>
    <t>4)</t>
  </si>
  <si>
    <t>x_barra</t>
  </si>
  <si>
    <t>LI</t>
  </si>
  <si>
    <t>LS</t>
  </si>
  <si>
    <t>mu</t>
  </si>
  <si>
    <t>sigma</t>
  </si>
  <si>
    <t>m</t>
  </si>
  <si>
    <r>
      <t>En un país pequeño, con 16,7 millones de habitantes, los altos destacan y son la norma casi en todas partes.</t>
    </r>
    <r>
      <rPr>
        <sz val="12"/>
        <color rgb="FFFF0000"/>
        <rFont val="Arial"/>
        <family val="2"/>
      </rPr>
      <t>Sabiendo que la estatura media de los 55 estudantes españoles seleccionados es de 178 cm y asuminedo que la desviación estandar de la población de jovenes españoles con edades comprendidas entre los 18 y los 23 años es es 8,5 cms. Indicar cuál sería la Hipótesis nula y la alternativa de un contraste que permita</t>
    </r>
  </si>
  <si>
    <t>Ho</t>
  </si>
  <si>
    <t>H1</t>
  </si>
  <si>
    <t>Paso 1</t>
  </si>
  <si>
    <t>Paso 2</t>
  </si>
  <si>
    <t>alpha</t>
  </si>
  <si>
    <t>n</t>
  </si>
  <si>
    <t>Paso 3</t>
  </si>
  <si>
    <t>mu &gt;= 1.84</t>
  </si>
  <si>
    <t>mu &lt; 1.84</t>
  </si>
  <si>
    <t>Se rechaza Ho. No existe evidencia para asegurar que los jovenes holandeses son más altos.</t>
  </si>
  <si>
    <t>El volumen medio de ventas diarias, utilizsndo el diseño de página actual, es de $4.650.000.-</t>
  </si>
  <si>
    <t>Z_alpha</t>
  </si>
  <si>
    <t>a)</t>
  </si>
  <si>
    <t>La muestra:</t>
  </si>
  <si>
    <t>La población:</t>
  </si>
  <si>
    <t>Variable implicada:</t>
  </si>
  <si>
    <t>b)</t>
  </si>
  <si>
    <t>Ventas diarias de la empresa en 30 días.</t>
  </si>
  <si>
    <t>Ventas diarias de la empresa.</t>
  </si>
  <si>
    <t>Volumen medio de ventas diarias de la empresa.</t>
  </si>
  <si>
    <t>Paso 1: Definimos hipotesis</t>
  </si>
  <si>
    <t>z_alpha</t>
  </si>
  <si>
    <t>Valor Crítico</t>
  </si>
  <si>
    <t>Paso 2:</t>
  </si>
  <si>
    <t>n = 30</t>
  </si>
  <si>
    <t>s</t>
  </si>
  <si>
    <t>Respuesta</t>
  </si>
  <si>
    <t xml:space="preserve">H0: mu &lt;= </t>
  </si>
  <si>
    <t xml:space="preserve">H1: mu &gt;  </t>
  </si>
  <si>
    <t>No se rechaza H0. No existe evidencia suficiente para asegurar que las ventas subirán con el nuevo diseño de página.</t>
  </si>
  <si>
    <t>c)</t>
  </si>
  <si>
    <t>Nivel de significancia</t>
  </si>
  <si>
    <t>Como sigma es conocido, se utiliza el estadístico de prueba Z</t>
  </si>
  <si>
    <t>Estadístico de prueba</t>
  </si>
  <si>
    <t xml:space="preserve">Z = </t>
  </si>
  <si>
    <t>alpha =</t>
  </si>
  <si>
    <t xml:space="preserve">x_barra = </t>
  </si>
  <si>
    <t>H0: mu =</t>
  </si>
  <si>
    <t>H1: mu !=</t>
  </si>
  <si>
    <t xml:space="preserve">n = </t>
  </si>
  <si>
    <t>Valores críticos</t>
  </si>
  <si>
    <t xml:space="preserve">Z_{1-alpha/2} = </t>
  </si>
  <si>
    <t xml:space="preserve">Z_{alpha/2} = </t>
  </si>
  <si>
    <t>Paso 4</t>
  </si>
  <si>
    <t xml:space="preserve">No rechazamos H0. Por lo tanto, con la información disponible, no podemos concluir que la media es diferente a 20. </t>
  </si>
  <si>
    <t>h</t>
  </si>
  <si>
    <t xml:space="preserve">sigma = </t>
  </si>
  <si>
    <t xml:space="preserve">mu = </t>
  </si>
  <si>
    <t>Datos</t>
  </si>
  <si>
    <t xml:space="preserve">alpha =  </t>
  </si>
  <si>
    <t>Con el fin de tomar una decisión, realizaremos una prueba de hipótesis.</t>
  </si>
  <si>
    <t>H0: mu &gt;=</t>
  </si>
  <si>
    <t>H1: mu &lt;</t>
  </si>
  <si>
    <t>Valor de prueba:</t>
  </si>
  <si>
    <t xml:space="preserve">Z_{alpha} = </t>
  </si>
  <si>
    <t>Se elige el estádistico de prueba Z ya que la desviación estándar es conocida y n&gt;30</t>
  </si>
  <si>
    <t>Se rechaza H0. No existe evidencia disponible para aseverar que la media del lote es máyor a 800h, por lo que se rechaza el lote por no cumplir la garantía.</t>
  </si>
  <si>
    <t>n =</t>
  </si>
  <si>
    <t xml:space="preserve">s = </t>
  </si>
  <si>
    <t>Para responder a la pregunta, realizamos una prueba de hipótesis.</t>
  </si>
  <si>
    <t>H0: mu &lt;=</t>
  </si>
  <si>
    <t>H1: mu &gt;</t>
  </si>
  <si>
    <t>Paso 1:</t>
  </si>
  <si>
    <t xml:space="preserve">alpha = </t>
  </si>
  <si>
    <t>Paso 3:</t>
  </si>
  <si>
    <t xml:space="preserve">Z_{1-alpha} = </t>
  </si>
  <si>
    <t>Ya que el sigma no es conocido, pero n = 30. Se considera que el estadístico de prueba podría ser Z o t.</t>
  </si>
  <si>
    <t>Paso 4:</t>
  </si>
  <si>
    <t>Se rechaza H0. La evidencia indica que la jaqueca no desaparece antes de los 14 min de administrada la dosis.</t>
  </si>
  <si>
    <t>mu =</t>
  </si>
  <si>
    <t>años</t>
  </si>
  <si>
    <t>Para responder a la pregunta se realiza una prueba de hipotesis.</t>
  </si>
  <si>
    <t>Como n &gt; 30 se utiliza el estadístico Z</t>
  </si>
  <si>
    <t>Valor crítico:</t>
  </si>
  <si>
    <t>No se rechaza H0. No existe evidencia suficiente para decir que el tiempo medio de duración del empleo es menos o igual a 6 años.</t>
  </si>
  <si>
    <t>Z_{alpha/2} =</t>
  </si>
  <si>
    <t xml:space="preserve">Z_{1 - alpha/2} = </t>
  </si>
  <si>
    <t>La variable aleatoria es X_barra, la media del consumo de lo hogares en Chile.</t>
  </si>
  <si>
    <t>x_barra =</t>
  </si>
  <si>
    <t>mu_m =</t>
  </si>
  <si>
    <t>mu_v =</t>
  </si>
  <si>
    <t>Limites</t>
  </si>
  <si>
    <t>s conocido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</si>
</sst>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 &quot;$&quot;* #,##0_ ;_ &quot;$&quot;* \-#,##0_ ;_ &quot;$&quot;* &quot;-&quot;_ ;_ @_ "/>
    <numFmt numFmtId="44" formatCode="_ &quot;$&quot;* #,##0.00_ ;_ &quot;$&quot;* \-#,##0.00_ ;_ &quot;$&quot;* &quot;-&quot;??_ ;_ @_ "/>
  </numFmts>
  <fonts count="20">
    <font>
      <sz val="12"/>
      <color theme="1"/>
      <name val="Arial"/>
    </font>
    <font>
      <b/>
      <sz val="14"/>
      <color theme="1"/>
      <name val="Calibri"/>
      <family val="2"/>
    </font>
    <font>
      <sz val="18"/>
      <color theme="1"/>
      <name val="Calibri"/>
      <family val="2"/>
    </font>
    <font>
      <sz val="14"/>
      <color theme="1"/>
      <name val="Libre Franklin"/>
    </font>
    <font>
      <sz val="14"/>
      <color theme="1"/>
      <name val="Calibri"/>
      <family val="2"/>
    </font>
    <font>
      <sz val="12"/>
      <color theme="1"/>
      <name val="Calibri"/>
      <family val="2"/>
    </font>
    <font>
      <b/>
      <sz val="12"/>
      <color rgb="FF000000"/>
      <name val="Arial"/>
      <family val="2"/>
    </font>
    <font>
      <sz val="11"/>
      <color rgb="FF222222"/>
      <name val="Verdana"/>
      <family val="2"/>
    </font>
    <font>
      <sz val="12"/>
      <color theme="1"/>
      <name val="Calibri"/>
      <family val="2"/>
    </font>
    <font>
      <sz val="24"/>
      <color theme="1"/>
      <name val="Calibri"/>
      <family val="2"/>
    </font>
    <font>
      <sz val="18"/>
      <name val="Arial"/>
      <family val="2"/>
    </font>
    <font>
      <sz val="14"/>
      <name val="Arial"/>
      <family val="2"/>
    </font>
    <font>
      <sz val="12"/>
      <name val="Arial"/>
      <family val="2"/>
    </font>
    <font>
      <sz val="12"/>
      <color rgb="FFFF0000"/>
      <name val="Arial"/>
      <family val="2"/>
    </font>
    <font>
      <sz val="12"/>
      <color theme="1"/>
      <name val="Arial"/>
      <family val="2"/>
    </font>
    <font>
      <sz val="12"/>
      <color rgb="FF000000"/>
      <name val="Arial"/>
      <family val="2"/>
    </font>
    <font>
      <sz val="12"/>
      <color theme="1"/>
      <name val="Arial"/>
      <family val="2"/>
    </font>
    <font>
      <b/>
      <sz val="12"/>
      <color theme="1"/>
      <name val="Arial"/>
      <family val="2"/>
    </font>
    <font>
      <b/>
      <sz val="16"/>
      <color theme="1"/>
      <name val="Arial"/>
      <family val="2"/>
    </font>
    <font>
      <b/>
      <sz val="18"/>
      <color theme="1"/>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42" fontId="16" fillId="0" borderId="0" applyFont="0" applyFill="0" applyBorder="0" applyAlignment="0" applyProtection="0"/>
  </cellStyleXfs>
  <cellXfs count="50">
    <xf numFmtId="0" fontId="0" fillId="0" borderId="0" xfId="0" applyFont="1" applyAlignment="1"/>
    <xf numFmtId="0" fontId="0" fillId="0" borderId="0" xfId="0" applyFont="1"/>
    <xf numFmtId="0" fontId="1" fillId="0" borderId="0" xfId="0" applyFont="1" applyAlignment="1">
      <alignment horizontal="center" vertical="center"/>
    </xf>
    <xf numFmtId="0" fontId="0" fillId="0" borderId="0" xfId="0" applyFont="1" applyAlignment="1">
      <alignment horizontal="left" wrapText="1"/>
    </xf>
    <xf numFmtId="0" fontId="0" fillId="0" borderId="0" xfId="0" applyFont="1" applyAlignment="1">
      <alignment horizontal="left" vertical="center" wrapText="1"/>
    </xf>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vertical="center"/>
    </xf>
    <xf numFmtId="0" fontId="6" fillId="2" borderId="0" xfId="0" applyFont="1" applyFill="1" applyAlignment="1">
      <alignment wrapText="1"/>
    </xf>
    <xf numFmtId="0" fontId="7" fillId="0" borderId="0" xfId="0" applyFont="1"/>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xf>
    <xf numFmtId="0" fontId="0" fillId="0" borderId="0" xfId="0" applyFont="1" applyAlignment="1"/>
    <xf numFmtId="0" fontId="14" fillId="0" borderId="0" xfId="0" applyFont="1" applyAlignment="1"/>
    <xf numFmtId="0" fontId="14" fillId="0" borderId="0" xfId="0" applyFont="1" applyAlignment="1">
      <alignment horizontal="left" vertical="center" wrapText="1"/>
    </xf>
    <xf numFmtId="0" fontId="0" fillId="0" borderId="0" xfId="0" applyFont="1" applyAlignment="1">
      <alignment horizontal="left"/>
    </xf>
    <xf numFmtId="0" fontId="14" fillId="0" borderId="0" xfId="0" applyFont="1" applyAlignment="1"/>
    <xf numFmtId="0" fontId="14" fillId="0" borderId="0" xfId="0" applyFont="1" applyAlignment="1">
      <alignment horizontal="left"/>
    </xf>
    <xf numFmtId="0" fontId="13" fillId="0" borderId="0" xfId="0" applyFont="1" applyAlignment="1"/>
    <xf numFmtId="0" fontId="14" fillId="0" borderId="0" xfId="0" applyFont="1" applyAlignment="1">
      <alignment horizontal="center"/>
    </xf>
    <xf numFmtId="0" fontId="3" fillId="0" borderId="0" xfId="0" applyFont="1" applyAlignment="1"/>
    <xf numFmtId="0" fontId="3" fillId="0" borderId="0" xfId="0" applyFont="1" applyAlignment="1">
      <alignment horizontal="right"/>
    </xf>
    <xf numFmtId="42" fontId="0" fillId="0" borderId="0" xfId="1" applyFont="1" applyAlignment="1"/>
    <xf numFmtId="0" fontId="0" fillId="0" borderId="0" xfId="0" applyFont="1" applyAlignment="1">
      <alignment horizontal="left"/>
    </xf>
    <xf numFmtId="0" fontId="0" fillId="0" borderId="0" xfId="0" applyFont="1" applyAlignment="1"/>
    <xf numFmtId="0" fontId="0" fillId="0" borderId="0" xfId="0" applyFont="1" applyAlignment="1">
      <alignment horizontal="left" wrapText="1"/>
    </xf>
    <xf numFmtId="0" fontId="0" fillId="0" borderId="0" xfId="0" applyFont="1" applyAlignment="1">
      <alignment horizontal="left" vertical="center" wrapText="1"/>
    </xf>
    <xf numFmtId="0" fontId="0" fillId="0" borderId="0" xfId="0" applyFont="1"/>
    <xf numFmtId="0" fontId="14" fillId="0" borderId="0" xfId="0" applyFont="1" applyAlignment="1">
      <alignment horizontal="left" vertical="center" wrapText="1"/>
    </xf>
    <xf numFmtId="0" fontId="14" fillId="0" borderId="0" xfId="0" applyFont="1" applyAlignment="1"/>
    <xf numFmtId="0" fontId="14" fillId="0" borderId="0" xfId="0" applyFont="1" applyAlignment="1">
      <alignment horizontal="left"/>
    </xf>
    <xf numFmtId="0" fontId="3" fillId="0" borderId="0" xfId="0" applyFont="1" applyAlignment="1">
      <alignment horizontal="left"/>
    </xf>
    <xf numFmtId="0" fontId="14" fillId="0" borderId="0" xfId="0" applyFont="1" applyAlignment="1">
      <alignment horizontal="left" vertical="center"/>
    </xf>
    <xf numFmtId="0" fontId="15" fillId="2" borderId="0" xfId="0" applyFont="1" applyFill="1" applyAlignment="1">
      <alignment horizontal="justify" vertical="center" wrapText="1"/>
    </xf>
    <xf numFmtId="0" fontId="14" fillId="0" borderId="0" xfId="0" applyFont="1" applyAlignment="1">
      <alignment horizontal="justify" vertical="center"/>
    </xf>
    <xf numFmtId="0" fontId="15" fillId="2" borderId="0" xfId="0" applyFont="1" applyFill="1" applyAlignment="1">
      <alignment wrapText="1"/>
    </xf>
    <xf numFmtId="0" fontId="15" fillId="0" borderId="0" xfId="0" applyFont="1" applyAlignment="1">
      <alignment vertical="center" wrapText="1"/>
    </xf>
    <xf numFmtId="0" fontId="14" fillId="0" borderId="0" xfId="0" applyFont="1" applyAlignment="1">
      <alignment vertical="center"/>
    </xf>
    <xf numFmtId="0" fontId="15" fillId="0" borderId="0" xfId="0" applyFont="1" applyAlignment="1">
      <alignment wrapText="1"/>
    </xf>
    <xf numFmtId="0" fontId="14" fillId="0" borderId="0" xfId="0" applyFont="1" applyAlignment="1">
      <alignment horizontal="right"/>
    </xf>
    <xf numFmtId="0" fontId="17" fillId="0" borderId="0" xfId="0" applyFont="1" applyAlignment="1"/>
    <xf numFmtId="0" fontId="18" fillId="0" borderId="0" xfId="0" applyFont="1" applyAlignment="1"/>
    <xf numFmtId="44" fontId="0" fillId="0" borderId="0" xfId="0" applyNumberFormat="1" applyFont="1" applyAlignment="1"/>
    <xf numFmtId="44" fontId="14" fillId="0" borderId="0" xfId="0" applyNumberFormat="1" applyFont="1" applyAlignment="1"/>
    <xf numFmtId="0" fontId="0" fillId="0" borderId="0" xfId="0" applyFont="1" applyAlignment="1">
      <alignment horizontal="right"/>
    </xf>
    <xf numFmtId="0" fontId="17" fillId="0" borderId="0" xfId="0" applyFont="1" applyAlignment="1">
      <alignment horizontal="left"/>
    </xf>
    <xf numFmtId="0" fontId="19" fillId="0" borderId="0" xfId="0" applyFont="1" applyAlignment="1"/>
  </cellXfs>
  <cellStyles count="2">
    <cellStyle name="Moneda [0]" xfId="1"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728382</xdr:colOff>
      <xdr:row>26</xdr:row>
      <xdr:rowOff>190499</xdr:rowOff>
    </xdr:from>
    <xdr:to>
      <xdr:col>3</xdr:col>
      <xdr:colOff>855861</xdr:colOff>
      <xdr:row>30</xdr:row>
      <xdr:rowOff>146642</xdr:rowOff>
    </xdr:to>
    <mc:AlternateContent xmlns:mc="http://schemas.openxmlformats.org/markup-compatibility/2006" xmlns:a14="http://schemas.microsoft.com/office/drawing/2010/main">
      <mc:Choice Requires="a14">
        <xdr:sp macro="" textlink="">
          <xdr:nvSpPr>
            <xdr:cNvPr id="2" name="CuadroTexto 2">
              <a:extLst>
                <a:ext uri="{FF2B5EF4-FFF2-40B4-BE49-F238E27FC236}">
                  <a16:creationId xmlns:a16="http://schemas.microsoft.com/office/drawing/2014/main" id="{29E22738-74AA-2548-B901-88D31C771E6A}"/>
                </a:ext>
              </a:extLst>
            </xdr:cNvPr>
            <xdr:cNvSpPr txBox="1"/>
          </xdr:nvSpPr>
          <xdr:spPr>
            <a:xfrm>
              <a:off x="2543735" y="6230470"/>
              <a:ext cx="1035155" cy="762966"/>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ES" b="0" i="1">
                        <a:latin typeface="Cambria Math" panose="02040503050406030204" pitchFamily="18" charset="0"/>
                      </a:rPr>
                      <m:t>𝑍</m:t>
                    </m:r>
                    <m:r>
                      <a:rPr lang="es-ES" b="0" i="1">
                        <a:latin typeface="Cambria Math" panose="02040503050406030204" pitchFamily="18" charset="0"/>
                      </a:rPr>
                      <m:t>=</m:t>
                    </m:r>
                    <m:f>
                      <m:fPr>
                        <m:ctrlPr>
                          <a:rPr lang="es-ES" b="0" i="1">
                            <a:latin typeface="Cambria Math" panose="02040503050406030204" pitchFamily="18" charset="0"/>
                          </a:rPr>
                        </m:ctrlPr>
                      </m:fPr>
                      <m:num>
                        <m:acc>
                          <m:accPr>
                            <m:chr m:val="̅"/>
                            <m:ctrlPr>
                              <a:rPr lang="es-ES" b="0" i="1">
                                <a:latin typeface="Cambria Math" panose="02040503050406030204" pitchFamily="18" charset="0"/>
                              </a:rPr>
                            </m:ctrlPr>
                          </m:accPr>
                          <m:e>
                            <m:r>
                              <a:rPr lang="es-ES" b="0" i="1">
                                <a:latin typeface="Cambria Math" panose="02040503050406030204" pitchFamily="18" charset="0"/>
                              </a:rPr>
                              <m:t>𝑥</m:t>
                            </m:r>
                          </m:e>
                        </m:acc>
                        <m:r>
                          <a:rPr lang="es-ES" b="0" i="1">
                            <a:latin typeface="Cambria Math" panose="02040503050406030204" pitchFamily="18" charset="0"/>
                          </a:rPr>
                          <m:t>−</m:t>
                        </m:r>
                        <m:r>
                          <a:rPr lang="es-ES" b="0" i="1">
                            <a:latin typeface="Cambria Math" panose="02040503050406030204" pitchFamily="18" charset="0"/>
                            <a:ea typeface="Cambria Math" panose="02040503050406030204" pitchFamily="18" charset="0"/>
                          </a:rPr>
                          <m:t>𝜇</m:t>
                        </m:r>
                      </m:num>
                      <m:den>
                        <m:f>
                          <m:fPr>
                            <m:ctrlPr>
                              <a:rPr lang="es-ES" b="0" i="1">
                                <a:latin typeface="Cambria Math" panose="02040503050406030204" pitchFamily="18" charset="0"/>
                              </a:rPr>
                            </m:ctrlPr>
                          </m:fPr>
                          <m:num>
                            <m:r>
                              <a:rPr lang="es-ES" b="0" i="1">
                                <a:latin typeface="Cambria Math" panose="02040503050406030204" pitchFamily="18" charset="0"/>
                                <a:ea typeface="Cambria Math" panose="02040503050406030204" pitchFamily="18" charset="0"/>
                              </a:rPr>
                              <m:t>𝜎</m:t>
                            </m:r>
                          </m:num>
                          <m:den>
                            <m:rad>
                              <m:radPr>
                                <m:degHide m:val="on"/>
                                <m:ctrlPr>
                                  <a:rPr lang="es-ES" b="0" i="1">
                                    <a:latin typeface="Cambria Math" panose="02040503050406030204" pitchFamily="18" charset="0"/>
                                  </a:rPr>
                                </m:ctrlPr>
                              </m:radPr>
                              <m:deg/>
                              <m:e>
                                <m:r>
                                  <a:rPr lang="es-ES" b="0" i="1">
                                    <a:latin typeface="Cambria Math" panose="02040503050406030204" pitchFamily="18" charset="0"/>
                                  </a:rPr>
                                  <m:t>𝑛</m:t>
                                </m:r>
                              </m:e>
                            </m:rad>
                          </m:den>
                        </m:f>
                      </m:den>
                    </m:f>
                  </m:oMath>
                </m:oMathPara>
              </a14:m>
              <a:endParaRPr lang="es-CL"/>
            </a:p>
          </xdr:txBody>
        </xdr:sp>
      </mc:Choice>
      <mc:Fallback xmlns="">
        <xdr:sp macro="" textlink="">
          <xdr:nvSpPr>
            <xdr:cNvPr id="2" name="CuadroTexto 2">
              <a:extLst>
                <a:ext uri="{FF2B5EF4-FFF2-40B4-BE49-F238E27FC236}">
                  <a16:creationId xmlns:a16="http://schemas.microsoft.com/office/drawing/2014/main" id="{29E22738-74AA-2548-B901-88D31C771E6A}"/>
                </a:ext>
              </a:extLst>
            </xdr:cNvPr>
            <xdr:cNvSpPr txBox="1"/>
          </xdr:nvSpPr>
          <xdr:spPr>
            <a:xfrm>
              <a:off x="2543735" y="6230470"/>
              <a:ext cx="1035155" cy="762966"/>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s-ES" b="0" i="0">
                  <a:latin typeface="Cambria Math" panose="02040503050406030204" pitchFamily="18" charset="0"/>
                </a:rPr>
                <a:t>𝑍=(𝑥 ̅−</a:t>
              </a:r>
              <a:r>
                <a:rPr lang="es-ES" b="0" i="0">
                  <a:latin typeface="Cambria Math" panose="02040503050406030204" pitchFamily="18" charset="0"/>
                  <a:ea typeface="Cambria Math" panose="02040503050406030204" pitchFamily="18" charset="0"/>
                </a:rPr>
                <a:t>𝜇)/(𝜎/√</a:t>
              </a:r>
              <a:r>
                <a:rPr lang="es-ES" b="0" i="0">
                  <a:latin typeface="Cambria Math" panose="02040503050406030204" pitchFamily="18" charset="0"/>
                </a:rPr>
                <a:t>𝑛)</a:t>
              </a:r>
              <a:endParaRPr lang="es-CL"/>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717176</xdr:colOff>
      <xdr:row>30</xdr:row>
      <xdr:rowOff>33617</xdr:rowOff>
    </xdr:from>
    <xdr:to>
      <xdr:col>3</xdr:col>
      <xdr:colOff>844655</xdr:colOff>
      <xdr:row>33</xdr:row>
      <xdr:rowOff>191466</xdr:rowOff>
    </xdr:to>
    <mc:AlternateContent xmlns:mc="http://schemas.openxmlformats.org/markup-compatibility/2006" xmlns:a14="http://schemas.microsoft.com/office/drawing/2010/main">
      <mc:Choice Requires="a14">
        <xdr:sp macro="" textlink="">
          <xdr:nvSpPr>
            <xdr:cNvPr id="2" name="CuadroTexto 2">
              <a:extLst>
                <a:ext uri="{FF2B5EF4-FFF2-40B4-BE49-F238E27FC236}">
                  <a16:creationId xmlns:a16="http://schemas.microsoft.com/office/drawing/2014/main" id="{E0686EBC-2ABA-4907-A93D-AF8E01B5278B}"/>
                </a:ext>
              </a:extLst>
            </xdr:cNvPr>
            <xdr:cNvSpPr txBox="1"/>
          </xdr:nvSpPr>
          <xdr:spPr>
            <a:xfrm>
              <a:off x="2532529" y="7496735"/>
              <a:ext cx="1035155" cy="762966"/>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ES" b="0" i="1">
                        <a:latin typeface="Cambria Math" panose="02040503050406030204" pitchFamily="18" charset="0"/>
                      </a:rPr>
                      <m:t>𝑍</m:t>
                    </m:r>
                    <m:r>
                      <a:rPr lang="es-ES" b="0" i="1">
                        <a:latin typeface="Cambria Math" panose="02040503050406030204" pitchFamily="18" charset="0"/>
                      </a:rPr>
                      <m:t>=</m:t>
                    </m:r>
                    <m:f>
                      <m:fPr>
                        <m:ctrlPr>
                          <a:rPr lang="es-ES" b="0" i="1">
                            <a:latin typeface="Cambria Math" panose="02040503050406030204" pitchFamily="18" charset="0"/>
                          </a:rPr>
                        </m:ctrlPr>
                      </m:fPr>
                      <m:num>
                        <m:acc>
                          <m:accPr>
                            <m:chr m:val="̅"/>
                            <m:ctrlPr>
                              <a:rPr lang="es-ES" b="0" i="1">
                                <a:latin typeface="Cambria Math" panose="02040503050406030204" pitchFamily="18" charset="0"/>
                              </a:rPr>
                            </m:ctrlPr>
                          </m:accPr>
                          <m:e>
                            <m:r>
                              <a:rPr lang="es-ES" b="0" i="1">
                                <a:latin typeface="Cambria Math" panose="02040503050406030204" pitchFamily="18" charset="0"/>
                              </a:rPr>
                              <m:t>𝑥</m:t>
                            </m:r>
                          </m:e>
                        </m:acc>
                        <m:r>
                          <a:rPr lang="es-ES" b="0" i="1">
                            <a:latin typeface="Cambria Math" panose="02040503050406030204" pitchFamily="18" charset="0"/>
                          </a:rPr>
                          <m:t>−</m:t>
                        </m:r>
                        <m:r>
                          <a:rPr lang="es-ES" b="0" i="1">
                            <a:latin typeface="Cambria Math" panose="02040503050406030204" pitchFamily="18" charset="0"/>
                            <a:ea typeface="Cambria Math" panose="02040503050406030204" pitchFamily="18" charset="0"/>
                          </a:rPr>
                          <m:t>𝜇</m:t>
                        </m:r>
                      </m:num>
                      <m:den>
                        <m:f>
                          <m:fPr>
                            <m:ctrlPr>
                              <a:rPr lang="es-ES" b="0" i="1">
                                <a:latin typeface="Cambria Math" panose="02040503050406030204" pitchFamily="18" charset="0"/>
                              </a:rPr>
                            </m:ctrlPr>
                          </m:fPr>
                          <m:num>
                            <m:r>
                              <a:rPr lang="es-ES" b="0" i="1">
                                <a:latin typeface="Cambria Math" panose="02040503050406030204" pitchFamily="18" charset="0"/>
                                <a:ea typeface="Cambria Math" panose="02040503050406030204" pitchFamily="18" charset="0"/>
                              </a:rPr>
                              <m:t>𝜎</m:t>
                            </m:r>
                          </m:num>
                          <m:den>
                            <m:rad>
                              <m:radPr>
                                <m:degHide m:val="on"/>
                                <m:ctrlPr>
                                  <a:rPr lang="es-ES" b="0" i="1">
                                    <a:latin typeface="Cambria Math" panose="02040503050406030204" pitchFamily="18" charset="0"/>
                                  </a:rPr>
                                </m:ctrlPr>
                              </m:radPr>
                              <m:deg/>
                              <m:e>
                                <m:r>
                                  <a:rPr lang="es-ES" b="0" i="1">
                                    <a:latin typeface="Cambria Math" panose="02040503050406030204" pitchFamily="18" charset="0"/>
                                  </a:rPr>
                                  <m:t>𝑛</m:t>
                                </m:r>
                              </m:e>
                            </m:rad>
                          </m:den>
                        </m:f>
                      </m:den>
                    </m:f>
                  </m:oMath>
                </m:oMathPara>
              </a14:m>
              <a:endParaRPr lang="es-CL"/>
            </a:p>
          </xdr:txBody>
        </xdr:sp>
      </mc:Choice>
      <mc:Fallback xmlns="">
        <xdr:sp macro="" textlink="">
          <xdr:nvSpPr>
            <xdr:cNvPr id="2" name="CuadroTexto 2">
              <a:extLst>
                <a:ext uri="{FF2B5EF4-FFF2-40B4-BE49-F238E27FC236}">
                  <a16:creationId xmlns:a16="http://schemas.microsoft.com/office/drawing/2014/main" id="{E0686EBC-2ABA-4907-A93D-AF8E01B5278B}"/>
                </a:ext>
              </a:extLst>
            </xdr:cNvPr>
            <xdr:cNvSpPr txBox="1"/>
          </xdr:nvSpPr>
          <xdr:spPr>
            <a:xfrm>
              <a:off x="2532529" y="7496735"/>
              <a:ext cx="1035155" cy="762966"/>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s-ES" b="0" i="0">
                  <a:latin typeface="Cambria Math" panose="02040503050406030204" pitchFamily="18" charset="0"/>
                </a:rPr>
                <a:t>𝑍=(𝑥 ̅−</a:t>
              </a:r>
              <a:r>
                <a:rPr lang="es-ES" b="0" i="0">
                  <a:latin typeface="Cambria Math" panose="02040503050406030204" pitchFamily="18" charset="0"/>
                  <a:ea typeface="Cambria Math" panose="02040503050406030204" pitchFamily="18" charset="0"/>
                </a:rPr>
                <a:t>𝜇)/(𝜎/√</a:t>
              </a:r>
              <a:r>
                <a:rPr lang="es-ES" b="0" i="0">
                  <a:latin typeface="Cambria Math" panose="02040503050406030204" pitchFamily="18" charset="0"/>
                </a:rPr>
                <a:t>𝑛)</a:t>
              </a:r>
              <a:endParaRPr lang="es-CL"/>
            </a:p>
          </xdr:txBody>
        </xdr:sp>
      </mc:Fallback>
    </mc:AlternateContent>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C0000"/>
  </sheetPr>
  <dimension ref="A1:K992"/>
  <sheetViews>
    <sheetView showGridLines="0" zoomScale="85" zoomScaleNormal="85" workbookViewId="0">
      <selection activeCell="F29" sqref="F29"/>
    </sheetView>
  </sheetViews>
  <sheetFormatPr baseColWidth="10" defaultColWidth="11.33203125" defaultRowHeight="15" customHeight="1"/>
  <cols>
    <col min="1" max="3" width="10.5546875" customWidth="1"/>
    <col min="4" max="4" width="15.21875" bestFit="1" customWidth="1"/>
    <col min="5" max="26" width="10.5546875" customWidth="1"/>
  </cols>
  <sheetData>
    <row r="1" spans="1:11" ht="15.75" customHeight="1">
      <c r="B1" s="1"/>
      <c r="C1" s="1"/>
      <c r="D1" s="1"/>
      <c r="E1" s="1"/>
      <c r="F1" s="1"/>
      <c r="G1" s="1"/>
      <c r="H1" s="1"/>
      <c r="I1" s="1"/>
      <c r="J1" s="1"/>
      <c r="K1" s="1"/>
    </row>
    <row r="2" spans="1:11" ht="39" customHeight="1">
      <c r="A2" s="2" t="s">
        <v>0</v>
      </c>
      <c r="B2" s="28" t="s">
        <v>1</v>
      </c>
      <c r="C2" s="27"/>
      <c r="D2" s="27"/>
      <c r="E2" s="27"/>
      <c r="F2" s="27"/>
      <c r="G2" s="27"/>
      <c r="H2" s="27"/>
      <c r="I2" s="27"/>
      <c r="J2" s="27"/>
      <c r="K2" s="3"/>
    </row>
    <row r="3" spans="1:11" ht="15.75" customHeight="1">
      <c r="B3" s="26" t="s">
        <v>2</v>
      </c>
      <c r="C3" s="27"/>
      <c r="D3" s="27"/>
      <c r="E3" s="27"/>
      <c r="F3" s="27"/>
      <c r="G3" s="27"/>
      <c r="H3" s="27"/>
      <c r="I3" s="27"/>
      <c r="J3" s="27"/>
      <c r="K3" s="27"/>
    </row>
    <row r="4" spans="1:11" ht="55.5" customHeight="1">
      <c r="B4" s="29" t="s">
        <v>3</v>
      </c>
      <c r="C4" s="27"/>
      <c r="D4" s="27"/>
      <c r="E4" s="27"/>
      <c r="F4" s="27"/>
      <c r="G4" s="27"/>
      <c r="H4" s="27"/>
      <c r="I4" s="27"/>
      <c r="J4" s="27"/>
      <c r="K4" s="4"/>
    </row>
    <row r="5" spans="1:11" ht="15.75" customHeight="1">
      <c r="B5" s="30" t="s">
        <v>4</v>
      </c>
      <c r="C5" s="27"/>
      <c r="D5" s="27"/>
      <c r="E5" s="27"/>
      <c r="F5" s="27"/>
      <c r="G5" s="27"/>
      <c r="H5" s="27"/>
      <c r="I5" s="27"/>
      <c r="J5" s="27"/>
      <c r="K5" s="1"/>
    </row>
    <row r="6" spans="1:11" ht="15.75" customHeight="1">
      <c r="B6" s="27" t="s">
        <v>5</v>
      </c>
      <c r="C6" s="27"/>
      <c r="D6" s="27"/>
      <c r="E6" s="27"/>
      <c r="F6" s="27"/>
      <c r="G6" s="27"/>
      <c r="H6" s="27"/>
      <c r="I6" s="27"/>
      <c r="J6" s="27"/>
      <c r="K6" s="1"/>
    </row>
    <row r="7" spans="1:11" ht="15.75" customHeight="1">
      <c r="B7" s="26" t="s">
        <v>6</v>
      </c>
      <c r="C7" s="27"/>
      <c r="D7" s="27"/>
      <c r="E7" s="27"/>
      <c r="F7" s="27"/>
      <c r="G7" s="27"/>
      <c r="H7" s="27"/>
      <c r="I7" s="27"/>
      <c r="J7" s="27"/>
      <c r="K7" s="27"/>
    </row>
    <row r="8" spans="1:11" ht="15.75" customHeight="1">
      <c r="B8" s="26" t="s">
        <v>7</v>
      </c>
      <c r="C8" s="27"/>
      <c r="D8" s="27"/>
      <c r="E8" s="27"/>
      <c r="F8" s="27"/>
      <c r="G8" s="27"/>
      <c r="H8" s="27"/>
      <c r="I8" s="27"/>
      <c r="J8" s="27"/>
      <c r="K8" s="27"/>
    </row>
    <row r="9" spans="1:11" ht="15.75" customHeight="1">
      <c r="B9" s="26" t="s">
        <v>8</v>
      </c>
      <c r="C9" s="27"/>
      <c r="D9" s="27"/>
      <c r="E9" s="27"/>
      <c r="F9" s="27"/>
      <c r="G9" s="27"/>
      <c r="H9" s="27"/>
      <c r="I9" s="27"/>
      <c r="J9" s="27"/>
      <c r="K9" s="27"/>
    </row>
    <row r="10" spans="1:11" ht="15.75" customHeight="1">
      <c r="B10" s="26" t="s">
        <v>9</v>
      </c>
      <c r="C10" s="27"/>
      <c r="D10" s="27"/>
      <c r="E10" s="27"/>
      <c r="F10" s="27"/>
      <c r="G10" s="27"/>
      <c r="H10" s="27"/>
      <c r="I10" s="27"/>
      <c r="J10" s="27"/>
      <c r="K10" s="27"/>
    </row>
    <row r="11" spans="1:11" ht="15.75" customHeight="1"/>
    <row r="12" spans="1:11" ht="15.75" customHeight="1"/>
    <row r="13" spans="1:11" ht="15.75" customHeight="1">
      <c r="B13" s="16" t="s">
        <v>41</v>
      </c>
      <c r="C13" s="16" t="s">
        <v>44</v>
      </c>
      <c r="E13" s="16" t="s">
        <v>45</v>
      </c>
    </row>
    <row r="14" spans="1:11" ht="15.75" customHeight="1"/>
    <row r="15" spans="1:11" ht="15.75" customHeight="1">
      <c r="B15" s="16" t="s">
        <v>42</v>
      </c>
    </row>
    <row r="16" spans="1:11" ht="15.75" customHeight="1">
      <c r="B16" s="16" t="s">
        <v>140</v>
      </c>
    </row>
    <row r="17" spans="2:6" ht="15.75" customHeight="1"/>
    <row r="18" spans="2:6" ht="15.75" customHeight="1">
      <c r="B18" s="16" t="s">
        <v>43</v>
      </c>
    </row>
    <row r="19" spans="2:6" ht="15.75" customHeight="1">
      <c r="B19" s="16" t="s">
        <v>46</v>
      </c>
    </row>
    <row r="20" spans="2:6" ht="15.75" customHeight="1">
      <c r="B20" s="16" t="s">
        <v>47</v>
      </c>
    </row>
    <row r="21" spans="2:6" ht="15.75" customHeight="1"/>
    <row r="22" spans="2:6" ht="15.75" customHeight="1">
      <c r="B22" s="16" t="s">
        <v>48</v>
      </c>
    </row>
    <row r="23" spans="2:6" ht="15.75" customHeight="1">
      <c r="B23" s="16" t="s">
        <v>49</v>
      </c>
    </row>
    <row r="24" spans="2:6" ht="15.75" customHeight="1"/>
    <row r="25" spans="2:6" ht="15.75" customHeight="1">
      <c r="B25" s="16" t="s">
        <v>50</v>
      </c>
      <c r="D25" s="42" t="s">
        <v>138</v>
      </c>
      <c r="E25">
        <f>NORMINV(0.05/2,0,1)</f>
        <v>-1.9599639845400538</v>
      </c>
    </row>
    <row r="26" spans="2:6" ht="15.75" customHeight="1">
      <c r="D26" s="42" t="s">
        <v>139</v>
      </c>
      <c r="E26">
        <f>NORMSINV(1-0.05/2)</f>
        <v>1.9599639845400536</v>
      </c>
    </row>
    <row r="27" spans="2:6" ht="15.75" customHeight="1"/>
    <row r="28" spans="2:6" ht="15.75" customHeight="1">
      <c r="B28" s="16" t="s">
        <v>52</v>
      </c>
    </row>
    <row r="29" spans="2:6" ht="15.75" customHeight="1">
      <c r="E29" s="22" t="s">
        <v>53</v>
      </c>
      <c r="F29">
        <f>(42.5 - 40)/(10/SQRT(100))</f>
        <v>2.5</v>
      </c>
    </row>
    <row r="30" spans="2:6" ht="15.75" customHeight="1"/>
    <row r="31" spans="2:6" ht="15.75" customHeight="1"/>
    <row r="32" spans="2:6" ht="15.75" customHeight="1"/>
    <row r="33" spans="2:5" ht="15.75" customHeight="1">
      <c r="B33" s="16" t="s">
        <v>54</v>
      </c>
    </row>
    <row r="34" spans="2:5" ht="15.75" customHeight="1"/>
    <row r="35" spans="2:5" ht="15.75" customHeight="1">
      <c r="B35" s="16" t="s">
        <v>55</v>
      </c>
    </row>
    <row r="36" spans="2:5" ht="15.75" customHeight="1"/>
    <row r="37" spans="2:5" ht="15.75" customHeight="1">
      <c r="B37" s="16" t="s">
        <v>56</v>
      </c>
      <c r="C37">
        <v>42.5</v>
      </c>
    </row>
    <row r="38" spans="2:5" ht="15.75" customHeight="1">
      <c r="B38" s="16" t="s">
        <v>51</v>
      </c>
      <c r="C38">
        <f>NORMSINV(0.05/2)</f>
        <v>-1.9599639845400538</v>
      </c>
    </row>
    <row r="39" spans="2:5" ht="15.75" customHeight="1">
      <c r="B39" s="16" t="s">
        <v>57</v>
      </c>
      <c r="C39">
        <f>C37+C38</f>
        <v>40.540036015459947</v>
      </c>
    </row>
    <row r="40" spans="2:5" ht="15.75" customHeight="1">
      <c r="B40" s="16" t="s">
        <v>58</v>
      </c>
      <c r="C40">
        <f>C37-C38</f>
        <v>44.459963984540053</v>
      </c>
    </row>
    <row r="41" spans="2:5" ht="15.75" customHeight="1"/>
    <row r="42" spans="2:5" ht="15.75" customHeight="1">
      <c r="E42" s="16"/>
    </row>
    <row r="43" spans="2:5" ht="15.75" customHeight="1"/>
    <row r="44" spans="2:5" ht="15.75" customHeight="1"/>
    <row r="45" spans="2:5" ht="15.75" customHeight="1"/>
    <row r="46" spans="2:5" ht="15.75" customHeight="1"/>
    <row r="47" spans="2:5" ht="15.75" customHeight="1"/>
    <row r="48" spans="2: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9">
    <mergeCell ref="B9:K9"/>
    <mergeCell ref="B10:K10"/>
    <mergeCell ref="B2:J2"/>
    <mergeCell ref="B3:K3"/>
    <mergeCell ref="B4:J4"/>
    <mergeCell ref="B5:J5"/>
    <mergeCell ref="B6:J6"/>
    <mergeCell ref="B7:K7"/>
    <mergeCell ref="B8:K8"/>
  </mergeCells>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2:H5"/>
  <sheetViews>
    <sheetView showGridLines="0" zoomScaleNormal="100" workbookViewId="0">
      <selection activeCell="D7" sqref="D7"/>
    </sheetView>
  </sheetViews>
  <sheetFormatPr baseColWidth="10" defaultColWidth="11.33203125" defaultRowHeight="15" customHeight="1"/>
  <sheetData>
    <row r="2" spans="1:8" ht="56.1" customHeight="1">
      <c r="A2" s="14" t="s">
        <v>39</v>
      </c>
      <c r="B2" s="39" t="s">
        <v>40</v>
      </c>
      <c r="C2" s="40"/>
      <c r="D2" s="40"/>
      <c r="E2" s="40"/>
      <c r="F2" s="40"/>
      <c r="G2" s="40"/>
      <c r="H2" s="40"/>
    </row>
    <row r="3" spans="1:8">
      <c r="B3" s="9"/>
    </row>
    <row r="5" spans="1:8">
      <c r="B5" s="9"/>
    </row>
  </sheetData>
  <mergeCells count="1">
    <mergeCell ref="B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5"/>
  <sheetViews>
    <sheetView showGridLines="0" topLeftCell="A13" zoomScale="85" zoomScaleNormal="85" workbookViewId="0">
      <selection activeCell="G13" sqref="G13"/>
    </sheetView>
  </sheetViews>
  <sheetFormatPr baseColWidth="10" defaultColWidth="11.33203125" defaultRowHeight="15" customHeight="1"/>
  <cols>
    <col min="1" max="26" width="10.5546875" customWidth="1"/>
  </cols>
  <sheetData>
    <row r="1" spans="1:11" ht="15.75" customHeight="1"/>
    <row r="2" spans="1:11" ht="50.25" customHeight="1">
      <c r="A2" s="5" t="s">
        <v>10</v>
      </c>
      <c r="B2" s="31" t="s">
        <v>11</v>
      </c>
      <c r="C2" s="32"/>
      <c r="D2" s="32"/>
      <c r="E2" s="32"/>
      <c r="F2" s="32"/>
      <c r="G2" s="32"/>
      <c r="H2" s="32"/>
      <c r="I2" s="32"/>
      <c r="J2" s="32"/>
      <c r="K2" s="17"/>
    </row>
    <row r="3" spans="1:11" ht="22.5" customHeight="1">
      <c r="B3" s="31" t="s">
        <v>12</v>
      </c>
      <c r="C3" s="32"/>
      <c r="D3" s="32"/>
      <c r="E3" s="32"/>
      <c r="F3" s="32"/>
      <c r="G3" s="32"/>
      <c r="H3" s="32"/>
      <c r="I3" s="32"/>
      <c r="J3" s="32"/>
      <c r="K3" s="32"/>
    </row>
    <row r="4" spans="1:11" ht="56.25" customHeight="1">
      <c r="B4" s="31" t="s">
        <v>62</v>
      </c>
      <c r="C4" s="32"/>
      <c r="D4" s="32"/>
      <c r="E4" s="32"/>
      <c r="F4" s="32"/>
      <c r="G4" s="32"/>
      <c r="H4" s="32"/>
      <c r="I4" s="32"/>
      <c r="J4" s="32"/>
      <c r="K4" s="32"/>
    </row>
    <row r="5" spans="1:11" ht="21.75" customHeight="1">
      <c r="B5" s="33" t="s">
        <v>13</v>
      </c>
      <c r="C5" s="32"/>
      <c r="D5" s="32"/>
      <c r="E5" s="32"/>
      <c r="F5" s="32"/>
      <c r="G5" s="32"/>
      <c r="H5" s="32"/>
      <c r="I5" s="32"/>
      <c r="J5" s="32"/>
      <c r="K5" s="32"/>
    </row>
    <row r="6" spans="1:11" ht="35.25" customHeight="1">
      <c r="B6" s="31" t="s">
        <v>14</v>
      </c>
      <c r="C6" s="32"/>
      <c r="D6" s="32"/>
      <c r="E6" s="32"/>
      <c r="F6" s="32"/>
      <c r="G6" s="32"/>
      <c r="H6" s="32"/>
      <c r="I6" s="32"/>
      <c r="J6" s="32"/>
      <c r="K6" s="17"/>
    </row>
    <row r="7" spans="1:11" ht="15.75" customHeight="1"/>
    <row r="8" spans="1:11" ht="19.5" customHeight="1">
      <c r="B8" s="21"/>
    </row>
    <row r="9" spans="1:11" ht="15.75" customHeight="1">
      <c r="B9" s="34"/>
      <c r="C9" s="27"/>
      <c r="D9" s="27"/>
      <c r="E9" s="27"/>
      <c r="F9" s="27"/>
      <c r="G9" s="27"/>
      <c r="H9" s="27"/>
      <c r="I9" s="27"/>
      <c r="J9" s="27"/>
      <c r="K9" s="27"/>
    </row>
    <row r="10" spans="1:11" ht="15.75" customHeight="1">
      <c r="B10" s="23"/>
      <c r="C10" s="15"/>
      <c r="D10" s="15"/>
      <c r="E10" s="15"/>
      <c r="F10" s="15"/>
      <c r="G10" s="15"/>
      <c r="H10" s="15"/>
      <c r="I10" s="15"/>
      <c r="J10" s="15"/>
      <c r="K10" s="15"/>
    </row>
    <row r="11" spans="1:11" ht="15.75" customHeight="1">
      <c r="B11" s="24" t="s">
        <v>143</v>
      </c>
      <c r="C11" s="18">
        <v>1.84</v>
      </c>
      <c r="D11" s="19" t="s">
        <v>61</v>
      </c>
      <c r="E11" s="16"/>
      <c r="F11" s="15"/>
      <c r="G11" s="15"/>
      <c r="H11" s="16"/>
      <c r="I11" s="15"/>
      <c r="J11" s="15"/>
      <c r="K11" s="15"/>
    </row>
    <row r="12" spans="1:11" ht="15.75" customHeight="1">
      <c r="B12" s="24" t="s">
        <v>142</v>
      </c>
      <c r="C12" s="18">
        <v>1.71</v>
      </c>
      <c r="D12" s="19" t="s">
        <v>61</v>
      </c>
      <c r="E12" s="15"/>
      <c r="F12" s="15"/>
      <c r="G12" s="15"/>
      <c r="H12" s="15"/>
      <c r="I12" s="15"/>
      <c r="J12" s="15"/>
      <c r="K12" s="15"/>
    </row>
    <row r="13" spans="1:11" ht="15.75" customHeight="1">
      <c r="B13" s="15"/>
      <c r="C13" s="15"/>
      <c r="D13" s="15"/>
      <c r="E13" s="15"/>
      <c r="F13" s="15"/>
      <c r="G13" s="15"/>
      <c r="H13" s="15"/>
      <c r="I13" s="15"/>
      <c r="J13" s="15"/>
      <c r="K13" s="15"/>
    </row>
    <row r="14" spans="1:11" ht="15.75" customHeight="1">
      <c r="B14" s="15"/>
      <c r="C14" s="15"/>
      <c r="D14" s="15"/>
      <c r="E14" s="15"/>
      <c r="F14" s="15"/>
      <c r="G14" s="15"/>
      <c r="H14" s="15"/>
      <c r="I14" s="15"/>
      <c r="J14" s="15"/>
      <c r="K14" s="15"/>
    </row>
    <row r="15" spans="1:11" ht="15.75" customHeight="1">
      <c r="B15" s="42" t="s">
        <v>141</v>
      </c>
      <c r="C15" s="18">
        <v>1.78</v>
      </c>
      <c r="D15" s="16" t="s">
        <v>61</v>
      </c>
      <c r="E15" s="15"/>
      <c r="F15" s="15"/>
      <c r="G15" s="15"/>
      <c r="H15" s="15"/>
      <c r="I15" s="15"/>
      <c r="J15" s="15"/>
      <c r="K15" s="15"/>
    </row>
    <row r="16" spans="1:11" ht="15.75" customHeight="1">
      <c r="B16" s="42" t="s">
        <v>121</v>
      </c>
      <c r="C16" s="18">
        <v>8.5000000000000006E-2</v>
      </c>
      <c r="D16" s="16" t="s">
        <v>61</v>
      </c>
      <c r="E16" s="15"/>
      <c r="F16" s="15"/>
      <c r="G16" s="15"/>
      <c r="H16" s="15"/>
      <c r="I16" s="15"/>
      <c r="J16" s="15"/>
      <c r="K16" s="15"/>
    </row>
    <row r="17" spans="2:11" ht="15.75" customHeight="1">
      <c r="B17" s="15"/>
      <c r="C17" s="15"/>
      <c r="D17" s="15"/>
      <c r="E17" s="15"/>
      <c r="F17" s="15"/>
      <c r="G17" s="15"/>
      <c r="H17" s="15"/>
      <c r="I17" s="15"/>
      <c r="J17" s="15"/>
      <c r="K17" s="15"/>
    </row>
    <row r="18" spans="2:11" ht="15.75" customHeight="1">
      <c r="B18" s="43" t="s">
        <v>125</v>
      </c>
      <c r="C18" s="15"/>
      <c r="D18" s="15"/>
      <c r="E18" s="15"/>
      <c r="F18" s="15"/>
      <c r="G18" s="15"/>
      <c r="H18" s="15"/>
      <c r="I18" s="15"/>
      <c r="J18" s="15"/>
      <c r="K18" s="15"/>
    </row>
    <row r="19" spans="2:11" ht="15.75" customHeight="1">
      <c r="B19" s="16" t="s">
        <v>63</v>
      </c>
      <c r="C19" s="16" t="s">
        <v>70</v>
      </c>
      <c r="D19" s="15"/>
      <c r="E19" s="16"/>
      <c r="F19" s="15"/>
      <c r="G19" s="15"/>
      <c r="H19" s="15"/>
      <c r="I19" s="15"/>
      <c r="J19" s="15"/>
      <c r="K19" s="15"/>
    </row>
    <row r="20" spans="2:11" ht="15.75" customHeight="1">
      <c r="B20" s="16" t="s">
        <v>64</v>
      </c>
      <c r="C20" s="16" t="s">
        <v>71</v>
      </c>
      <c r="D20" s="15"/>
      <c r="E20" s="15"/>
      <c r="F20" s="15"/>
      <c r="G20" s="15"/>
      <c r="H20" s="15"/>
      <c r="I20" s="15"/>
      <c r="J20" s="15"/>
      <c r="K20" s="15"/>
    </row>
    <row r="21" spans="2:11" ht="15.75" customHeight="1">
      <c r="B21" s="15"/>
      <c r="C21" s="15"/>
      <c r="D21" s="15"/>
      <c r="E21" s="15"/>
      <c r="F21" s="15"/>
      <c r="G21" s="15"/>
      <c r="H21" s="15"/>
      <c r="I21" s="15"/>
      <c r="J21" s="15"/>
      <c r="K21" s="15"/>
    </row>
    <row r="22" spans="2:11" ht="15.75" customHeight="1">
      <c r="B22" s="43" t="s">
        <v>86</v>
      </c>
      <c r="C22" s="15"/>
      <c r="D22" s="15"/>
      <c r="E22" s="15"/>
      <c r="F22" s="15"/>
      <c r="G22" s="15"/>
      <c r="H22" s="15"/>
      <c r="I22" s="15"/>
      <c r="J22" s="15"/>
      <c r="K22" s="15"/>
    </row>
    <row r="23" spans="2:11" ht="15.75" customHeight="1">
      <c r="B23" s="15" t="s">
        <v>67</v>
      </c>
      <c r="C23" s="15">
        <v>0.05</v>
      </c>
      <c r="D23" s="15"/>
      <c r="E23" s="15"/>
      <c r="F23" s="15"/>
      <c r="G23" s="15"/>
      <c r="H23" s="15"/>
      <c r="I23" s="15"/>
      <c r="J23" s="15"/>
      <c r="K23" s="15"/>
    </row>
    <row r="24" spans="2:11" ht="15.75" customHeight="1">
      <c r="B24" s="15" t="s">
        <v>68</v>
      </c>
      <c r="C24" s="15">
        <v>55</v>
      </c>
      <c r="D24" s="15"/>
      <c r="E24" s="15"/>
      <c r="F24" s="15"/>
      <c r="G24" s="15"/>
      <c r="H24" s="15"/>
      <c r="I24" s="15"/>
      <c r="J24" s="15"/>
      <c r="K24" s="15"/>
    </row>
    <row r="25" spans="2:11" ht="15.75" customHeight="1">
      <c r="B25" s="15"/>
      <c r="C25" s="15"/>
      <c r="D25" s="15"/>
      <c r="E25" s="15"/>
      <c r="F25" s="15"/>
      <c r="G25" s="15"/>
      <c r="H25" s="15"/>
      <c r="I25" s="15"/>
      <c r="J25" s="15"/>
      <c r="K25" s="15"/>
    </row>
    <row r="26" spans="2:11" ht="15.75" customHeight="1">
      <c r="B26" s="15"/>
      <c r="C26" s="15"/>
      <c r="D26" s="15"/>
      <c r="E26" s="15"/>
      <c r="F26" s="15"/>
      <c r="G26" s="15"/>
      <c r="H26" s="15"/>
      <c r="I26" s="15"/>
      <c r="J26" s="15"/>
      <c r="K26" s="15"/>
    </row>
    <row r="27" spans="2:11" ht="15.75" customHeight="1">
      <c r="B27" s="43" t="s">
        <v>127</v>
      </c>
      <c r="C27" s="15"/>
      <c r="D27" s="15"/>
      <c r="E27" s="15"/>
      <c r="F27" s="15"/>
      <c r="G27" s="15"/>
      <c r="H27" s="15"/>
      <c r="I27" s="15"/>
      <c r="J27" s="15"/>
      <c r="K27" s="15"/>
    </row>
    <row r="28" spans="2:11" ht="15.75" customHeight="1">
      <c r="D28" s="15"/>
      <c r="E28" s="15"/>
      <c r="F28" s="15"/>
      <c r="G28" s="15"/>
      <c r="H28" s="15"/>
      <c r="I28" s="15"/>
      <c r="J28" s="15"/>
      <c r="K28" s="15"/>
    </row>
    <row r="29" spans="2:11" ht="15.75" customHeight="1">
      <c r="B29" s="16" t="s">
        <v>50</v>
      </c>
      <c r="C29" s="15"/>
      <c r="D29" s="15"/>
      <c r="E29" s="15"/>
      <c r="F29" s="15"/>
      <c r="G29" s="15"/>
      <c r="H29" s="15"/>
      <c r="I29" s="15"/>
      <c r="J29" s="15"/>
      <c r="K29" s="15"/>
    </row>
    <row r="30" spans="2:11" ht="15.75" customHeight="1">
      <c r="B30" s="16" t="s">
        <v>74</v>
      </c>
      <c r="C30" s="15">
        <f>NORMSINV(0.05)</f>
        <v>-1.6448536269514726</v>
      </c>
      <c r="D30" s="15"/>
      <c r="E30" s="15"/>
      <c r="F30" s="15"/>
      <c r="G30" s="15"/>
      <c r="H30" s="15"/>
      <c r="I30" s="15"/>
      <c r="J30" s="15"/>
      <c r="K30" s="15"/>
    </row>
    <row r="31" spans="2:11" ht="15.75" customHeight="1"/>
    <row r="32" spans="2:11" ht="15.75" customHeight="1">
      <c r="B32" s="16" t="s">
        <v>52</v>
      </c>
      <c r="E32" s="16" t="s">
        <v>53</v>
      </c>
      <c r="F32">
        <f>(1.78-1.84)/(0.085/SQRT(55))</f>
        <v>-5.2349636379498845</v>
      </c>
    </row>
    <row r="33" spans="2:2" ht="15.75" customHeight="1"/>
    <row r="34" spans="2:2" ht="15.75" customHeight="1"/>
    <row r="35" spans="2:2" ht="15.75" customHeight="1">
      <c r="B35" s="43" t="s">
        <v>130</v>
      </c>
    </row>
    <row r="36" spans="2:2" ht="15.75" customHeight="1">
      <c r="B36" s="16" t="s">
        <v>72</v>
      </c>
    </row>
    <row r="37" spans="2:2" ht="15.75" customHeight="1"/>
    <row r="38" spans="2:2" ht="15.75" customHeight="1"/>
    <row r="39" spans="2:2" ht="15.75" customHeight="1"/>
    <row r="40" spans="2:2" ht="15.75" customHeight="1"/>
    <row r="41" spans="2:2" ht="15.75" customHeight="1"/>
    <row r="42" spans="2:2" ht="15.75" customHeight="1"/>
    <row r="43" spans="2:2" ht="15.75" customHeight="1"/>
    <row r="44" spans="2:2" ht="15.75" customHeight="1"/>
    <row r="45" spans="2:2" ht="15.75" customHeight="1"/>
    <row r="46" spans="2:2" ht="15.75" customHeight="1"/>
    <row r="47" spans="2:2" ht="15.75" customHeight="1"/>
    <row r="48" spans="2: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6">
    <mergeCell ref="B9:K9"/>
    <mergeCell ref="B2:J2"/>
    <mergeCell ref="B3:K3"/>
    <mergeCell ref="B4:K4"/>
    <mergeCell ref="B5:K5"/>
    <mergeCell ref="B6:J6"/>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5"/>
  <sheetViews>
    <sheetView showGridLines="0" tabSelected="1" zoomScale="85" zoomScaleNormal="85" workbookViewId="0">
      <selection activeCell="D32" sqref="D32"/>
    </sheetView>
  </sheetViews>
  <sheetFormatPr baseColWidth="10" defaultColWidth="11.33203125" defaultRowHeight="15" customHeight="1"/>
  <cols>
    <col min="1" max="1" width="10.5546875" customWidth="1"/>
    <col min="2" max="2" width="16.44140625" bestFit="1" customWidth="1"/>
    <col min="3" max="3" width="13.6640625" customWidth="1"/>
    <col min="4" max="7" width="10.5546875" customWidth="1"/>
    <col min="8" max="8" width="14" bestFit="1" customWidth="1"/>
    <col min="9" max="26" width="10.5546875" customWidth="1"/>
  </cols>
  <sheetData>
    <row r="1" spans="1:26" ht="15.75" customHeight="1"/>
    <row r="2" spans="1:26" ht="42" customHeight="1">
      <c r="A2" s="6" t="s">
        <v>15</v>
      </c>
      <c r="B2" s="31" t="s">
        <v>16</v>
      </c>
      <c r="C2" s="32"/>
      <c r="D2" s="32"/>
      <c r="E2" s="32"/>
      <c r="F2" s="32"/>
      <c r="G2" s="32"/>
      <c r="H2" s="32"/>
      <c r="I2" s="32"/>
      <c r="J2" s="32"/>
      <c r="K2" s="32"/>
    </row>
    <row r="3" spans="1:26" ht="15.75" customHeight="1">
      <c r="B3" s="31" t="s">
        <v>73</v>
      </c>
      <c r="C3" s="32"/>
      <c r="D3" s="32"/>
      <c r="E3" s="32"/>
      <c r="F3" s="32"/>
      <c r="G3" s="32"/>
      <c r="H3" s="32"/>
      <c r="I3" s="32"/>
      <c r="J3" s="32"/>
      <c r="K3" s="32"/>
    </row>
    <row r="4" spans="1:26" ht="36" customHeight="1">
      <c r="B4" s="31" t="s">
        <v>17</v>
      </c>
      <c r="C4" s="32"/>
      <c r="D4" s="32"/>
      <c r="E4" s="32"/>
      <c r="F4" s="32"/>
      <c r="G4" s="32"/>
      <c r="H4" s="32"/>
      <c r="I4" s="32"/>
      <c r="J4" s="32"/>
      <c r="K4" s="32"/>
    </row>
    <row r="5" spans="1:26" ht="36" customHeight="1">
      <c r="B5" s="31" t="s">
        <v>18</v>
      </c>
      <c r="C5" s="32"/>
      <c r="D5" s="32"/>
      <c r="E5" s="32"/>
      <c r="F5" s="32"/>
      <c r="G5" s="32"/>
      <c r="H5" s="32"/>
      <c r="I5" s="32"/>
      <c r="J5" s="32"/>
      <c r="K5" s="32"/>
    </row>
    <row r="6" spans="1:26" ht="30" customHeight="1">
      <c r="A6" s="7"/>
      <c r="B6" s="35" t="s">
        <v>19</v>
      </c>
      <c r="C6" s="32"/>
      <c r="D6" s="32"/>
      <c r="E6" s="32"/>
      <c r="F6" s="32"/>
      <c r="G6" s="32"/>
      <c r="H6" s="32"/>
      <c r="I6" s="32"/>
      <c r="J6" s="32"/>
      <c r="K6" s="32"/>
      <c r="L6" s="7"/>
      <c r="M6" s="7"/>
      <c r="N6" s="7"/>
      <c r="O6" s="7"/>
      <c r="P6" s="7"/>
      <c r="Q6" s="7"/>
      <c r="R6" s="7"/>
      <c r="S6" s="7"/>
      <c r="T6" s="7"/>
      <c r="U6" s="7"/>
      <c r="V6" s="7"/>
      <c r="W6" s="7"/>
      <c r="X6" s="7"/>
      <c r="Y6" s="7"/>
      <c r="Z6" s="7"/>
    </row>
    <row r="7" spans="1:26" ht="34.5" customHeight="1">
      <c r="B7" s="35" t="s">
        <v>20</v>
      </c>
      <c r="C7" s="32"/>
      <c r="D7" s="32"/>
      <c r="E7" s="32"/>
      <c r="F7" s="32"/>
      <c r="G7" s="32"/>
      <c r="H7" s="32"/>
      <c r="I7" s="32"/>
      <c r="J7" s="32"/>
      <c r="K7" s="32"/>
    </row>
    <row r="8" spans="1:26" ht="45" customHeight="1">
      <c r="B8" s="31" t="s">
        <v>21</v>
      </c>
      <c r="C8" s="32"/>
      <c r="D8" s="32"/>
      <c r="E8" s="32"/>
      <c r="F8" s="32"/>
      <c r="G8" s="32"/>
      <c r="H8" s="32"/>
      <c r="I8" s="32"/>
      <c r="J8" s="32"/>
      <c r="K8" s="32"/>
    </row>
    <row r="9" spans="1:26" ht="15.75" customHeight="1"/>
    <row r="10" spans="1:26" ht="15.75" customHeight="1">
      <c r="B10" s="16" t="s">
        <v>59</v>
      </c>
      <c r="C10" s="25">
        <v>4650000</v>
      </c>
    </row>
    <row r="11" spans="1:26" ht="15.75" customHeight="1">
      <c r="B11" s="16" t="s">
        <v>56</v>
      </c>
      <c r="C11" s="25">
        <v>4800000</v>
      </c>
    </row>
    <row r="12" spans="1:26" ht="15.75" customHeight="1">
      <c r="B12" s="16" t="s">
        <v>88</v>
      </c>
      <c r="C12" s="25">
        <v>785000</v>
      </c>
    </row>
    <row r="13" spans="1:26" ht="15.75" customHeight="1"/>
    <row r="14" spans="1:26" ht="15.75" customHeight="1"/>
    <row r="15" spans="1:26" ht="15.75" customHeight="1">
      <c r="B15" s="44" t="s">
        <v>75</v>
      </c>
    </row>
    <row r="16" spans="1:26" ht="15.75" customHeight="1">
      <c r="B16" s="16" t="s">
        <v>76</v>
      </c>
      <c r="C16" s="16" t="s">
        <v>80</v>
      </c>
    </row>
    <row r="17" spans="2:3" ht="15.75" customHeight="1">
      <c r="B17" s="16" t="s">
        <v>77</v>
      </c>
      <c r="C17" s="16" t="s">
        <v>81</v>
      </c>
    </row>
    <row r="18" spans="2:3" ht="15.75" customHeight="1">
      <c r="B18" s="16" t="s">
        <v>78</v>
      </c>
      <c r="C18" s="16" t="s">
        <v>82</v>
      </c>
    </row>
    <row r="19" spans="2:3" ht="15.75" customHeight="1"/>
    <row r="20" spans="2:3" ht="15.75" customHeight="1"/>
    <row r="21" spans="2:3" ht="15.75" customHeight="1">
      <c r="B21" s="44" t="s">
        <v>79</v>
      </c>
    </row>
    <row r="22" spans="2:3" ht="15.75" customHeight="1">
      <c r="B22" s="16" t="s">
        <v>83</v>
      </c>
    </row>
    <row r="23" spans="2:3" ht="15.75" customHeight="1"/>
    <row r="24" spans="2:3" ht="15.75" customHeight="1">
      <c r="B24" s="42" t="s">
        <v>90</v>
      </c>
      <c r="C24" s="25">
        <v>4650000</v>
      </c>
    </row>
    <row r="25" spans="2:3" ht="15.75" customHeight="1">
      <c r="B25" s="42" t="s">
        <v>91</v>
      </c>
      <c r="C25" s="25">
        <v>4650000</v>
      </c>
    </row>
    <row r="26" spans="2:3" ht="15.75" customHeight="1"/>
    <row r="27" spans="2:3" ht="15.75" customHeight="1">
      <c r="B27" s="16" t="s">
        <v>86</v>
      </c>
    </row>
    <row r="28" spans="2:3" ht="15.75" customHeight="1">
      <c r="B28" s="16" t="s">
        <v>87</v>
      </c>
      <c r="C28" s="16" t="s">
        <v>145</v>
      </c>
    </row>
    <row r="29" spans="2:3" ht="15.75" customHeight="1"/>
    <row r="30" spans="2:3" ht="15.75" customHeight="1">
      <c r="B30" s="16" t="s">
        <v>85</v>
      </c>
    </row>
    <row r="31" spans="2:3" ht="15.75" customHeight="1">
      <c r="B31" s="16" t="s">
        <v>84</v>
      </c>
      <c r="C31">
        <f>NORMSINV(1-0.05)</f>
        <v>1.6448536269514715</v>
      </c>
    </row>
    <row r="32" spans="2:3" ht="15.75" customHeight="1"/>
    <row r="33" spans="2:3" ht="15.75" customHeight="1">
      <c r="B33" s="16" t="s">
        <v>52</v>
      </c>
      <c r="C33">
        <f>(C11-C24)/(C12/SQRT(30))</f>
        <v>1.0466036130671963</v>
      </c>
    </row>
    <row r="34" spans="2:3" ht="15.75" customHeight="1"/>
    <row r="35" spans="2:3" ht="15.75" customHeight="1">
      <c r="B35" s="19" t="s">
        <v>89</v>
      </c>
    </row>
    <row r="36" spans="2:3" ht="15.75" customHeight="1">
      <c r="B36" s="19" t="s">
        <v>92</v>
      </c>
    </row>
    <row r="37" spans="2:3" ht="15.75" customHeight="1"/>
    <row r="38" spans="2:3" ht="15.75" customHeight="1">
      <c r="B38" s="43" t="s">
        <v>144</v>
      </c>
    </row>
    <row r="39" spans="2:3" ht="15.75" customHeight="1">
      <c r="B39" s="19" t="s">
        <v>58</v>
      </c>
      <c r="C39" s="45">
        <f>C11+NORMINV(1-0.05/2,0,1) * C12/SQRT(30)</f>
        <v>5080903.480563594</v>
      </c>
    </row>
    <row r="40" spans="2:3" ht="15.75" customHeight="1">
      <c r="B40" s="19" t="s">
        <v>57</v>
      </c>
      <c r="C40" s="46">
        <f xml:space="preserve"> C11+NORMINV(0.05/2,0,1) * C12/SQRT(30)</f>
        <v>4519096.519436406</v>
      </c>
    </row>
    <row r="41" spans="2:3" ht="15.75" customHeight="1"/>
    <row r="42" spans="2:3" ht="15.75" customHeight="1"/>
    <row r="43" spans="2:3" ht="15.75" customHeight="1">
      <c r="B43" s="49" t="s">
        <v>93</v>
      </c>
    </row>
    <row r="44" spans="2:3" ht="15.75" customHeight="1"/>
    <row r="45" spans="2:3" ht="15.75" customHeight="1"/>
    <row r="46" spans="2:3" ht="15.75" customHeight="1"/>
    <row r="47" spans="2:3" ht="15.75" customHeight="1"/>
    <row r="48" spans="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7">
    <mergeCell ref="B7:K7"/>
    <mergeCell ref="B8:K8"/>
    <mergeCell ref="B2:K2"/>
    <mergeCell ref="B3:K3"/>
    <mergeCell ref="B4:K4"/>
    <mergeCell ref="B5:K5"/>
    <mergeCell ref="B6:K6"/>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I30"/>
  <sheetViews>
    <sheetView showGridLines="0" zoomScale="85" zoomScaleNormal="85" workbookViewId="0">
      <selection activeCell="B30" sqref="B30"/>
    </sheetView>
  </sheetViews>
  <sheetFormatPr baseColWidth="10" defaultColWidth="11.33203125" defaultRowHeight="15" customHeight="1"/>
  <cols>
    <col min="4" max="4" width="14.21875" bestFit="1" customWidth="1"/>
  </cols>
  <sheetData>
    <row r="2" spans="1:9" ht="78" customHeight="1">
      <c r="A2" s="5" t="s">
        <v>22</v>
      </c>
      <c r="B2" s="36" t="s">
        <v>23</v>
      </c>
      <c r="C2" s="37"/>
      <c r="D2" s="37"/>
      <c r="E2" s="37"/>
      <c r="F2" s="37"/>
      <c r="G2" s="37"/>
      <c r="H2" s="37"/>
      <c r="I2" s="37"/>
    </row>
    <row r="3" spans="1:9" ht="15.75">
      <c r="B3" s="8"/>
      <c r="C3" s="8"/>
      <c r="D3" s="8"/>
      <c r="E3" s="8"/>
      <c r="F3" s="8"/>
      <c r="G3" s="8"/>
      <c r="H3" s="8"/>
      <c r="I3" s="8"/>
    </row>
    <row r="4" spans="1:9" ht="15" customHeight="1">
      <c r="B4" t="s">
        <v>60</v>
      </c>
      <c r="C4">
        <v>5.0999999999999996</v>
      </c>
    </row>
    <row r="5" spans="1:9" ht="15" customHeight="1">
      <c r="B5" t="s">
        <v>59</v>
      </c>
    </row>
    <row r="8" spans="1:9" ht="15" customHeight="1">
      <c r="B8" s="43" t="s">
        <v>65</v>
      </c>
    </row>
    <row r="9" spans="1:9" ht="15" customHeight="1">
      <c r="B9" s="42" t="s">
        <v>100</v>
      </c>
      <c r="C9" s="18">
        <v>20</v>
      </c>
    </row>
    <row r="10" spans="1:9" ht="15" customHeight="1">
      <c r="B10" s="42" t="s">
        <v>101</v>
      </c>
      <c r="C10" s="18">
        <v>20</v>
      </c>
    </row>
    <row r="12" spans="1:9" ht="15" customHeight="1">
      <c r="B12" s="43" t="s">
        <v>66</v>
      </c>
    </row>
    <row r="13" spans="1:9" ht="15" customHeight="1">
      <c r="B13" t="s">
        <v>94</v>
      </c>
    </row>
    <row r="14" spans="1:9" ht="15" customHeight="1">
      <c r="B14" s="42" t="s">
        <v>98</v>
      </c>
      <c r="C14" s="18">
        <v>0.05</v>
      </c>
      <c r="E14" s="42" t="s">
        <v>99</v>
      </c>
      <c r="F14" s="18">
        <v>22.4</v>
      </c>
      <c r="H14" s="42" t="s">
        <v>102</v>
      </c>
      <c r="I14" s="18">
        <v>16</v>
      </c>
    </row>
    <row r="17" spans="2:5" ht="15" customHeight="1">
      <c r="B17" s="43" t="s">
        <v>69</v>
      </c>
    </row>
    <row r="18" spans="2:5" ht="15" customHeight="1">
      <c r="B18" s="19" t="s">
        <v>95</v>
      </c>
    </row>
    <row r="20" spans="2:5" ht="15" customHeight="1">
      <c r="B20" s="19" t="s">
        <v>96</v>
      </c>
      <c r="D20" s="19" t="s">
        <v>97</v>
      </c>
      <c r="E20">
        <f>(F14-C9)/(C4/SQRT(I14))</f>
        <v>1.8823529411764697</v>
      </c>
    </row>
    <row r="23" spans="2:5" ht="15" customHeight="1">
      <c r="B23" s="19" t="s">
        <v>103</v>
      </c>
      <c r="D23" s="19" t="s">
        <v>104</v>
      </c>
      <c r="E23">
        <f>NORMSINV(1-C14/2)</f>
        <v>1.9599639845400536</v>
      </c>
    </row>
    <row r="25" spans="2:5" ht="15" customHeight="1">
      <c r="D25" s="19" t="s">
        <v>105</v>
      </c>
      <c r="E25">
        <f>NORMSINV(C14/2)</f>
        <v>-1.9599639845400538</v>
      </c>
    </row>
    <row r="28" spans="2:5" ht="15" customHeight="1">
      <c r="B28" s="43" t="s">
        <v>106</v>
      </c>
    </row>
    <row r="30" spans="2:5" ht="15" customHeight="1">
      <c r="B30" s="19" t="s">
        <v>107</v>
      </c>
    </row>
  </sheetData>
  <mergeCells count="1">
    <mergeCell ref="B2:I2"/>
  </mergeCells>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I27"/>
  <sheetViews>
    <sheetView showGridLines="0" zoomScaleNormal="100" workbookViewId="0">
      <selection activeCell="B24" sqref="B24"/>
    </sheetView>
  </sheetViews>
  <sheetFormatPr baseColWidth="10" defaultColWidth="11.33203125" defaultRowHeight="15" customHeight="1"/>
  <cols>
    <col min="3" max="3" width="5.44140625" customWidth="1"/>
  </cols>
  <sheetData>
    <row r="2" spans="1:9" ht="36" customHeight="1">
      <c r="A2" s="10" t="s">
        <v>24</v>
      </c>
      <c r="B2" s="38" t="s">
        <v>25</v>
      </c>
      <c r="C2" s="32"/>
      <c r="D2" s="32"/>
      <c r="E2" s="32"/>
      <c r="F2" s="32"/>
      <c r="G2" s="32"/>
      <c r="H2" s="32"/>
      <c r="I2" s="32"/>
    </row>
    <row r="3" spans="1:9" ht="31.5" customHeight="1">
      <c r="B3" s="38" t="s">
        <v>26</v>
      </c>
      <c r="C3" s="32"/>
      <c r="D3" s="32"/>
      <c r="E3" s="32"/>
      <c r="F3" s="32"/>
      <c r="G3" s="32"/>
      <c r="H3" s="32"/>
      <c r="I3" s="32"/>
    </row>
    <row r="4" spans="1:9" ht="18.75" customHeight="1">
      <c r="B4" s="38" t="s">
        <v>27</v>
      </c>
      <c r="C4" s="32"/>
      <c r="D4" s="32"/>
      <c r="E4" s="32"/>
      <c r="F4" s="32"/>
      <c r="G4" s="32"/>
      <c r="H4" s="32"/>
      <c r="I4" s="32"/>
    </row>
    <row r="6" spans="1:9" ht="15" customHeight="1">
      <c r="B6" s="19" t="s">
        <v>111</v>
      </c>
    </row>
    <row r="7" spans="1:9" ht="15" customHeight="1">
      <c r="B7" s="42" t="s">
        <v>109</v>
      </c>
      <c r="C7" s="18">
        <v>120</v>
      </c>
      <c r="D7" s="19" t="s">
        <v>108</v>
      </c>
    </row>
    <row r="8" spans="1:9" ht="15" customHeight="1">
      <c r="B8" s="42" t="s">
        <v>110</v>
      </c>
      <c r="C8" s="18">
        <v>800</v>
      </c>
      <c r="D8" s="19" t="s">
        <v>108</v>
      </c>
    </row>
    <row r="10" spans="1:9" ht="15" customHeight="1">
      <c r="B10" s="42" t="s">
        <v>102</v>
      </c>
      <c r="C10" s="18">
        <v>50</v>
      </c>
    </row>
    <row r="11" spans="1:9" ht="15" customHeight="1">
      <c r="B11" s="42" t="s">
        <v>99</v>
      </c>
      <c r="C11" s="18">
        <v>750</v>
      </c>
      <c r="D11" s="19" t="s">
        <v>108</v>
      </c>
    </row>
    <row r="13" spans="1:9" ht="15" customHeight="1">
      <c r="B13" s="42" t="s">
        <v>112</v>
      </c>
      <c r="C13" s="18">
        <v>0.01</v>
      </c>
    </row>
    <row r="15" spans="1:9" ht="15" customHeight="1">
      <c r="B15" s="20" t="s">
        <v>113</v>
      </c>
    </row>
    <row r="17" spans="2:5" ht="15" customHeight="1">
      <c r="B17" s="42" t="s">
        <v>114</v>
      </c>
      <c r="C17" s="18">
        <v>800</v>
      </c>
    </row>
    <row r="18" spans="2:5" ht="15" customHeight="1">
      <c r="B18" s="42" t="s">
        <v>115</v>
      </c>
      <c r="C18" s="18">
        <v>800</v>
      </c>
    </row>
    <row r="20" spans="2:5" ht="15" customHeight="1">
      <c r="B20" s="19" t="s">
        <v>118</v>
      </c>
    </row>
    <row r="22" spans="2:5" ht="15" customHeight="1">
      <c r="B22" s="19" t="s">
        <v>50</v>
      </c>
      <c r="D22" s="19" t="s">
        <v>117</v>
      </c>
      <c r="E22">
        <f>NORMSINV(0.05)</f>
        <v>-1.6448536269514726</v>
      </c>
    </row>
    <row r="24" spans="2:5" ht="15" customHeight="1">
      <c r="B24" s="19" t="s">
        <v>116</v>
      </c>
      <c r="D24" s="19" t="s">
        <v>97</v>
      </c>
      <c r="E24">
        <f>(C11-C18)/(C7/SQRT(C10))</f>
        <v>-2.9462782549439481</v>
      </c>
    </row>
    <row r="27" spans="2:5" ht="15" customHeight="1">
      <c r="B27" s="19" t="s">
        <v>119</v>
      </c>
    </row>
  </sheetData>
  <mergeCells count="3">
    <mergeCell ref="B2:I2"/>
    <mergeCell ref="B3:I3"/>
    <mergeCell ref="B4:I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26"/>
  <sheetViews>
    <sheetView showGridLines="0" zoomScale="85" zoomScaleNormal="85" workbookViewId="0">
      <selection activeCell="B20" sqref="B20"/>
    </sheetView>
  </sheetViews>
  <sheetFormatPr baseColWidth="10" defaultColWidth="11.33203125" defaultRowHeight="15" customHeight="1"/>
  <cols>
    <col min="3" max="3" width="5.109375" customWidth="1"/>
  </cols>
  <sheetData>
    <row r="1" spans="1:9" ht="17.25" customHeight="1"/>
    <row r="2" spans="1:9" ht="98.25" customHeight="1">
      <c r="A2" s="11" t="s">
        <v>28</v>
      </c>
      <c r="B2" s="39" t="s">
        <v>29</v>
      </c>
      <c r="C2" s="32"/>
      <c r="D2" s="32"/>
      <c r="E2" s="32"/>
      <c r="F2" s="32"/>
      <c r="G2" s="32"/>
      <c r="H2" s="32"/>
      <c r="I2" s="32"/>
    </row>
    <row r="3" spans="1:9" ht="17.25" customHeight="1">
      <c r="B3" s="9"/>
    </row>
    <row r="4" spans="1:9" ht="15" customHeight="1">
      <c r="B4" s="42" t="s">
        <v>110</v>
      </c>
      <c r="C4">
        <v>14</v>
      </c>
      <c r="D4" s="19" t="s">
        <v>61</v>
      </c>
    </row>
    <row r="5" spans="1:9" ht="15" customHeight="1">
      <c r="B5" s="47"/>
    </row>
    <row r="6" spans="1:9" ht="15" customHeight="1">
      <c r="B6" s="42" t="s">
        <v>99</v>
      </c>
      <c r="C6">
        <v>17</v>
      </c>
      <c r="D6" s="19" t="s">
        <v>61</v>
      </c>
    </row>
    <row r="7" spans="1:9" ht="15" customHeight="1">
      <c r="B7" s="42" t="s">
        <v>121</v>
      </c>
      <c r="C7">
        <v>7</v>
      </c>
      <c r="D7" s="19" t="s">
        <v>61</v>
      </c>
    </row>
    <row r="8" spans="1:9" ht="15" customHeight="1">
      <c r="B8" s="42" t="s">
        <v>120</v>
      </c>
      <c r="C8">
        <v>30</v>
      </c>
    </row>
    <row r="9" spans="1:9" ht="15" customHeight="1">
      <c r="B9" s="47"/>
    </row>
    <row r="10" spans="1:9" ht="15" customHeight="1">
      <c r="B10" s="18" t="s">
        <v>122</v>
      </c>
    </row>
    <row r="11" spans="1:9" ht="15" customHeight="1">
      <c r="B11" s="48" t="s">
        <v>125</v>
      </c>
    </row>
    <row r="12" spans="1:9" ht="15" customHeight="1">
      <c r="B12" s="47" t="s">
        <v>123</v>
      </c>
      <c r="C12">
        <v>14</v>
      </c>
    </row>
    <row r="13" spans="1:9" ht="15" customHeight="1">
      <c r="B13" s="47" t="s">
        <v>124</v>
      </c>
      <c r="C13">
        <v>14</v>
      </c>
    </row>
    <row r="15" spans="1:9" ht="15" customHeight="1">
      <c r="B15" s="43" t="s">
        <v>86</v>
      </c>
    </row>
    <row r="16" spans="1:9" ht="15" customHeight="1">
      <c r="B16" s="19" t="s">
        <v>126</v>
      </c>
      <c r="C16">
        <v>0.05</v>
      </c>
    </row>
    <row r="18" spans="2:5" ht="15" customHeight="1">
      <c r="B18" s="43" t="s">
        <v>127</v>
      </c>
      <c r="C18" s="19" t="s">
        <v>129</v>
      </c>
    </row>
    <row r="20" spans="2:5" ht="15" customHeight="1">
      <c r="B20" s="19" t="s">
        <v>50</v>
      </c>
      <c r="D20" s="42" t="s">
        <v>128</v>
      </c>
      <c r="E20">
        <f>NORMSINV(1-C16)</f>
        <v>1.6448536269514715</v>
      </c>
    </row>
    <row r="21" spans="2:5" ht="15" customHeight="1">
      <c r="D21" s="47"/>
    </row>
    <row r="22" spans="2:5" ht="15" customHeight="1">
      <c r="B22" s="19" t="s">
        <v>52</v>
      </c>
      <c r="D22" s="42" t="s">
        <v>97</v>
      </c>
      <c r="E22">
        <f>(C6-C12)/(C7/SQRT(C8))</f>
        <v>2.3473823893078549</v>
      </c>
    </row>
    <row r="24" spans="2:5" ht="15" customHeight="1">
      <c r="B24" s="43" t="s">
        <v>130</v>
      </c>
    </row>
    <row r="26" spans="2:5" ht="15" customHeight="1">
      <c r="B26" s="19" t="s">
        <v>131</v>
      </c>
    </row>
  </sheetData>
  <mergeCells count="1">
    <mergeCell ref="B2:I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2:I29"/>
  <sheetViews>
    <sheetView showGridLines="0" topLeftCell="A8" zoomScale="115" zoomScaleNormal="115" workbookViewId="0">
      <selection activeCell="B30" sqref="B30"/>
    </sheetView>
  </sheetViews>
  <sheetFormatPr baseColWidth="10" defaultColWidth="11.33203125" defaultRowHeight="15" customHeight="1"/>
  <cols>
    <col min="3" max="3" width="5.44140625" customWidth="1"/>
  </cols>
  <sheetData>
    <row r="2" spans="1:9" ht="33" customHeight="1">
      <c r="A2" s="10" t="s">
        <v>30</v>
      </c>
      <c r="B2" s="38" t="s">
        <v>31</v>
      </c>
      <c r="C2" s="32"/>
      <c r="D2" s="32"/>
      <c r="E2" s="32"/>
      <c r="F2" s="32"/>
      <c r="G2" s="32"/>
      <c r="H2" s="32"/>
      <c r="I2" s="32"/>
    </row>
    <row r="3" spans="1:9" ht="30.95" customHeight="1">
      <c r="B3" s="38" t="s">
        <v>32</v>
      </c>
      <c r="C3" s="32"/>
      <c r="D3" s="32"/>
      <c r="E3" s="32"/>
      <c r="F3" s="32"/>
      <c r="G3" s="32"/>
      <c r="H3" s="32"/>
      <c r="I3" s="32"/>
    </row>
    <row r="6" spans="1:9" ht="15" customHeight="1">
      <c r="B6" s="42" t="s">
        <v>99</v>
      </c>
      <c r="C6" s="18">
        <v>6.5</v>
      </c>
      <c r="D6" s="19" t="s">
        <v>133</v>
      </c>
    </row>
    <row r="7" spans="1:9" ht="15" customHeight="1">
      <c r="B7" s="42" t="s">
        <v>121</v>
      </c>
      <c r="C7" s="18">
        <v>4</v>
      </c>
      <c r="D7" s="19" t="s">
        <v>133</v>
      </c>
    </row>
    <row r="8" spans="1:9" ht="15" customHeight="1">
      <c r="B8" s="42" t="s">
        <v>102</v>
      </c>
      <c r="C8" s="18">
        <v>64</v>
      </c>
    </row>
    <row r="10" spans="1:9" ht="15" customHeight="1">
      <c r="B10" s="42" t="s">
        <v>132</v>
      </c>
      <c r="C10" s="18">
        <v>6</v>
      </c>
    </row>
    <row r="12" spans="1:9" ht="15" customHeight="1">
      <c r="B12" s="20" t="s">
        <v>134</v>
      </c>
    </row>
    <row r="13" spans="1:9" ht="15" customHeight="1">
      <c r="B13" s="43" t="s">
        <v>125</v>
      </c>
    </row>
    <row r="14" spans="1:9" ht="15" customHeight="1">
      <c r="B14" s="42" t="s">
        <v>123</v>
      </c>
      <c r="C14" s="18">
        <v>6</v>
      </c>
    </row>
    <row r="15" spans="1:9" ht="15" customHeight="1">
      <c r="B15" s="42" t="s">
        <v>124</v>
      </c>
      <c r="C15" s="18">
        <v>6</v>
      </c>
    </row>
    <row r="17" spans="1:5" ht="15" customHeight="1">
      <c r="B17" s="43" t="s">
        <v>86</v>
      </c>
    </row>
    <row r="18" spans="1:5" ht="15" customHeight="1">
      <c r="B18" s="42" t="s">
        <v>126</v>
      </c>
      <c r="C18">
        <v>0.05</v>
      </c>
    </row>
    <row r="20" spans="1:5" ht="15" customHeight="1">
      <c r="B20" s="43" t="s">
        <v>127</v>
      </c>
    </row>
    <row r="21" spans="1:5" ht="15" customHeight="1">
      <c r="B21" s="19" t="s">
        <v>135</v>
      </c>
    </row>
    <row r="23" spans="1:5" ht="15" customHeight="1">
      <c r="A23" s="19"/>
      <c r="B23" s="19" t="s">
        <v>136</v>
      </c>
      <c r="D23" s="19" t="s">
        <v>128</v>
      </c>
      <c r="E23">
        <f>NORMSINV(1-C18)</f>
        <v>1.6448536269514715</v>
      </c>
    </row>
    <row r="25" spans="1:5" ht="15" customHeight="1">
      <c r="B25" s="19" t="s">
        <v>116</v>
      </c>
      <c r="D25" s="42" t="s">
        <v>97</v>
      </c>
      <c r="E25">
        <f>(C6-C14)/(C7/SQRT(C8))</f>
        <v>1</v>
      </c>
    </row>
    <row r="27" spans="1:5" ht="15" customHeight="1">
      <c r="B27" s="43" t="s">
        <v>130</v>
      </c>
    </row>
    <row r="29" spans="1:5" ht="15" customHeight="1">
      <c r="B29" s="19" t="s">
        <v>137</v>
      </c>
    </row>
  </sheetData>
  <mergeCells count="2">
    <mergeCell ref="B2:I2"/>
    <mergeCell ref="B3:I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I4"/>
  <sheetViews>
    <sheetView showGridLines="0" zoomScale="85" zoomScaleNormal="85" workbookViewId="0">
      <selection activeCell="B3" sqref="B3:I3"/>
    </sheetView>
  </sheetViews>
  <sheetFormatPr baseColWidth="10" defaultColWidth="11.33203125" defaultRowHeight="15" customHeight="1"/>
  <sheetData>
    <row r="2" spans="1:9" ht="80.099999999999994" customHeight="1">
      <c r="A2" s="12" t="s">
        <v>33</v>
      </c>
      <c r="B2" s="39" t="s">
        <v>34</v>
      </c>
      <c r="C2" s="40"/>
      <c r="D2" s="40"/>
      <c r="E2" s="40"/>
      <c r="F2" s="40"/>
      <c r="G2" s="40"/>
      <c r="H2" s="40"/>
      <c r="I2" s="40"/>
    </row>
    <row r="3" spans="1:9" ht="34.5" customHeight="1">
      <c r="B3" s="41" t="s">
        <v>35</v>
      </c>
      <c r="C3" s="32"/>
      <c r="D3" s="32"/>
      <c r="E3" s="32"/>
      <c r="F3" s="32"/>
      <c r="G3" s="32"/>
      <c r="H3" s="32"/>
      <c r="I3" s="32"/>
    </row>
    <row r="4" spans="1:9">
      <c r="B4" s="9"/>
    </row>
  </sheetData>
  <mergeCells count="2">
    <mergeCell ref="B2:I2"/>
    <mergeCell ref="B3:I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H5"/>
  <sheetViews>
    <sheetView showGridLines="0" zoomScaleNormal="100" workbookViewId="0">
      <selection activeCell="E11" sqref="E11"/>
    </sheetView>
  </sheetViews>
  <sheetFormatPr baseColWidth="10" defaultColWidth="11.33203125" defaultRowHeight="15" customHeight="1"/>
  <sheetData>
    <row r="2" spans="1:8" ht="59.1" customHeight="1">
      <c r="A2" s="13" t="s">
        <v>36</v>
      </c>
      <c r="B2" s="39" t="s">
        <v>37</v>
      </c>
      <c r="C2" s="40"/>
      <c r="D2" s="40"/>
      <c r="E2" s="40"/>
      <c r="F2" s="40"/>
      <c r="G2" s="40"/>
      <c r="H2" s="40"/>
    </row>
    <row r="3" spans="1:8" ht="41.1" customHeight="1">
      <c r="B3" s="39" t="s">
        <v>38</v>
      </c>
      <c r="C3" s="40"/>
      <c r="D3" s="40"/>
      <c r="E3" s="40"/>
      <c r="F3" s="40"/>
      <c r="G3" s="40"/>
      <c r="H3" s="40"/>
    </row>
    <row r="4" spans="1:8">
      <c r="B4" s="9"/>
    </row>
    <row r="5" spans="1:8">
      <c r="B5" s="9"/>
    </row>
  </sheetData>
  <mergeCells count="2">
    <mergeCell ref="B2:H2"/>
    <mergeCell ref="B3: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Ejercicio 1 </vt:lpstr>
      <vt:lpstr>Ejercicio 2</vt:lpstr>
      <vt:lpstr>Ejercicio 3</vt:lpstr>
      <vt:lpstr>Ejercicio 4</vt:lpstr>
      <vt:lpstr>Ejercicio 5</vt:lpstr>
      <vt:lpstr>Ejercicio 6</vt:lpstr>
      <vt:lpstr>Ejercicio 7</vt:lpstr>
      <vt:lpstr>Ejercicio 8</vt:lpstr>
      <vt:lpstr>Ejercicio 9</vt:lpstr>
      <vt:lpstr>Ejercicio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Hugo</cp:lastModifiedBy>
  <dcterms:created xsi:type="dcterms:W3CDTF">2020-12-14T21:19:34Z</dcterms:created>
  <dcterms:modified xsi:type="dcterms:W3CDTF">2020-12-16T22:36:04Z</dcterms:modified>
</cp:coreProperties>
</file>