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5"/>
  </bookViews>
  <sheets>
    <sheet name="身份证校对" sheetId="21" r:id="rId1"/>
    <sheet name="校对参数" sheetId="23" r:id="rId2"/>
    <sheet name="透视分析" sheetId="24" r:id="rId3"/>
    <sheet name="社保计算" sheetId="19" r:id="rId4"/>
    <sheet name="社保费率" sheetId="20" r:id="rId5"/>
    <sheet name="员工档案" sheetId="25" r:id="rId6"/>
  </sheets>
  <definedNames>
    <definedName name="人均月工资">7086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<sst xmlns="http://schemas.openxmlformats.org/spreadsheetml/2006/main" count="1258" uniqueCount="468">
  <si>
    <t>员工编号</t>
  </si>
  <si>
    <t>身份证号</t>
  </si>
  <si>
    <t>第1位</t>
  </si>
  <si>
    <t>第2位</t>
  </si>
  <si>
    <t>第3位</t>
  </si>
  <si>
    <t>第4位</t>
  </si>
  <si>
    <t>第5位</t>
  </si>
  <si>
    <t>第6位</t>
  </si>
  <si>
    <t>第7位</t>
  </si>
  <si>
    <t>第8位</t>
  </si>
  <si>
    <t>第9位</t>
  </si>
  <si>
    <t>第10位</t>
  </si>
  <si>
    <t>第11位</t>
  </si>
  <si>
    <t>第12位</t>
  </si>
  <si>
    <t>第13位</t>
  </si>
  <si>
    <t>第14位</t>
  </si>
  <si>
    <t>第15位</t>
  </si>
  <si>
    <t>第16位</t>
  </si>
  <si>
    <t>第17位</t>
  </si>
  <si>
    <t>第18位</t>
  </si>
  <si>
    <t>计算校验码</t>
  </si>
  <si>
    <t>校验结果</t>
  </si>
  <si>
    <t>DF001</t>
  </si>
  <si>
    <t>11010819630102011X</t>
  </si>
  <si>
    <t>DF002</t>
  </si>
  <si>
    <t>110105198903040126</t>
  </si>
  <si>
    <t>DF003</t>
  </si>
  <si>
    <t>310108197712121136</t>
  </si>
  <si>
    <t>DF004</t>
  </si>
  <si>
    <t>37220819751009051X</t>
  </si>
  <si>
    <t>DF005</t>
  </si>
  <si>
    <t>110101197209021144</t>
  </si>
  <si>
    <t>DF006</t>
  </si>
  <si>
    <t>110108197812120129</t>
  </si>
  <si>
    <t>DF007</t>
  </si>
  <si>
    <t>410205196412278217</t>
  </si>
  <si>
    <t>DF008</t>
  </si>
  <si>
    <t>110102197305120122</t>
  </si>
  <si>
    <t>DF009</t>
  </si>
  <si>
    <t>55101819860731112X</t>
  </si>
  <si>
    <t>DF010</t>
  </si>
  <si>
    <t>372208197310070514</t>
  </si>
  <si>
    <t>DF011</t>
  </si>
  <si>
    <t>410205197908278231</t>
  </si>
  <si>
    <t>DF012</t>
  </si>
  <si>
    <t>110106198504040125</t>
  </si>
  <si>
    <t>DF013</t>
  </si>
  <si>
    <t>370108197202213154</t>
  </si>
  <si>
    <t>DF014</t>
  </si>
  <si>
    <t>610308198111020379</t>
  </si>
  <si>
    <t>DF015</t>
  </si>
  <si>
    <t>420316197409283219</t>
  </si>
  <si>
    <t>DF016</t>
  </si>
  <si>
    <t>327018198310123016</t>
  </si>
  <si>
    <t>DF017</t>
  </si>
  <si>
    <t>110105196410020101</t>
  </si>
  <si>
    <t>DF018</t>
  </si>
  <si>
    <t>110103198111090026</t>
  </si>
  <si>
    <t>DF019</t>
  </si>
  <si>
    <t>210108197912031123</t>
  </si>
  <si>
    <t>DF020</t>
  </si>
  <si>
    <t>302204198508090314</t>
  </si>
  <si>
    <t>DF021</t>
  </si>
  <si>
    <t>110106197809121108</t>
  </si>
  <si>
    <t>DF022</t>
  </si>
  <si>
    <t>110107198010120105</t>
  </si>
  <si>
    <t>DF023</t>
  </si>
  <si>
    <t>412205196612280217</t>
  </si>
  <si>
    <t>DF024</t>
  </si>
  <si>
    <t>11010819750722012X</t>
  </si>
  <si>
    <t>DF025</t>
  </si>
  <si>
    <t>551018198207210127</t>
  </si>
  <si>
    <t>DF026</t>
  </si>
  <si>
    <t>37220619781027051X</t>
  </si>
  <si>
    <t>DF027</t>
  </si>
  <si>
    <t>410205198008078239</t>
  </si>
  <si>
    <t>DF028</t>
  </si>
  <si>
    <t>110104198204140121</t>
  </si>
  <si>
    <t>DF029</t>
  </si>
  <si>
    <t>270108197302283156</t>
  </si>
  <si>
    <t>DF030</t>
  </si>
  <si>
    <t>610008197610020372</t>
  </si>
  <si>
    <t>DF031</t>
  </si>
  <si>
    <t>420016198409183216</t>
  </si>
  <si>
    <t>DF032</t>
  </si>
  <si>
    <t>551018197510120015</t>
  </si>
  <si>
    <t>DF033</t>
  </si>
  <si>
    <t>110105198412090022</t>
  </si>
  <si>
    <t>DF034</t>
  </si>
  <si>
    <t>120108197606031027</t>
  </si>
  <si>
    <t>DF035</t>
  </si>
  <si>
    <t>310101198307190322</t>
  </si>
  <si>
    <t>DF036</t>
  </si>
  <si>
    <t>110221199204201621</t>
  </si>
  <si>
    <t>DF037</t>
  </si>
  <si>
    <t>110226199207110014</t>
  </si>
  <si>
    <t>DF038</t>
  </si>
  <si>
    <t>370285198201241738</t>
  </si>
  <si>
    <t>DF039</t>
  </si>
  <si>
    <t>130822199002021019</t>
  </si>
  <si>
    <t>DF040</t>
  </si>
  <si>
    <t>110105198501142912</t>
  </si>
  <si>
    <t>DF041</t>
  </si>
  <si>
    <t>110222198411090866</t>
  </si>
  <si>
    <t>DF042</t>
  </si>
  <si>
    <t>110222198411133563</t>
  </si>
  <si>
    <t>DF043</t>
  </si>
  <si>
    <t>110111198509070332</t>
  </si>
  <si>
    <t>DF044</t>
  </si>
  <si>
    <t>110111198702172242</t>
  </si>
  <si>
    <t>DF045</t>
  </si>
  <si>
    <t>110227197106100324</t>
  </si>
  <si>
    <t>DF046</t>
  </si>
  <si>
    <t>110227197305052740</t>
  </si>
  <si>
    <t>DF047</t>
  </si>
  <si>
    <t>36252219731116002X</t>
  </si>
  <si>
    <t>DF048</t>
  </si>
  <si>
    <t>11022819710609002X</t>
  </si>
  <si>
    <t>DF049</t>
  </si>
  <si>
    <t>110228197802030047</t>
  </si>
  <si>
    <t>DF050</t>
  </si>
  <si>
    <t>110228198002143822</t>
  </si>
  <si>
    <t>DF051</t>
  </si>
  <si>
    <t>110228196806224928</t>
  </si>
  <si>
    <t>DF052</t>
  </si>
  <si>
    <t>37292219841004775X</t>
  </si>
  <si>
    <t>DF053</t>
  </si>
  <si>
    <t>211282199010112425</t>
  </si>
  <si>
    <t>DF054</t>
  </si>
  <si>
    <t>110108196507306017</t>
  </si>
  <si>
    <t>DF055</t>
  </si>
  <si>
    <t>430304198104120276</t>
  </si>
  <si>
    <t>DF056</t>
  </si>
  <si>
    <t>110224197305293828</t>
  </si>
  <si>
    <t>DF057</t>
  </si>
  <si>
    <t>110224198207220064</t>
  </si>
  <si>
    <t>DF058</t>
  </si>
  <si>
    <t>410426197505147520</t>
  </si>
  <si>
    <t>DF059</t>
  </si>
  <si>
    <t>410103196512202502</t>
  </si>
  <si>
    <t>DF060</t>
  </si>
  <si>
    <t>14242119810519102X</t>
  </si>
  <si>
    <t>DF061</t>
  </si>
  <si>
    <t>14112619931006001X</t>
  </si>
  <si>
    <t>DF062</t>
  </si>
  <si>
    <t>110111199109152026</t>
  </si>
  <si>
    <t>DF063</t>
  </si>
  <si>
    <t>110108196001150094</t>
  </si>
  <si>
    <t>DF064</t>
  </si>
  <si>
    <t>110108196503180015</t>
  </si>
  <si>
    <t>DF065</t>
  </si>
  <si>
    <t>110108195911302259</t>
  </si>
  <si>
    <t>DF066</t>
  </si>
  <si>
    <t>11010119680828353X</t>
  </si>
  <si>
    <t>DF067</t>
  </si>
  <si>
    <t>110104195505130417</t>
  </si>
  <si>
    <t>DF068</t>
  </si>
  <si>
    <t>110223197901313120</t>
  </si>
  <si>
    <t>DF069</t>
  </si>
  <si>
    <t>110108195603177222</t>
  </si>
  <si>
    <t>DF070</t>
  </si>
  <si>
    <t>110106198402063916</t>
  </si>
  <si>
    <t>DF071</t>
  </si>
  <si>
    <t>110103198807011517</t>
  </si>
  <si>
    <t>DF072</t>
  </si>
  <si>
    <t>110101196909301513</t>
  </si>
  <si>
    <t>DF073</t>
  </si>
  <si>
    <t>430105195802172011</t>
  </si>
  <si>
    <t>DF074</t>
  </si>
  <si>
    <t>220502198501061029</t>
  </si>
  <si>
    <t>DF075</t>
  </si>
  <si>
    <t>110111196608123613</t>
  </si>
  <si>
    <t>DF076</t>
  </si>
  <si>
    <t>110108196402161114</t>
  </si>
  <si>
    <t>DF077</t>
  </si>
  <si>
    <t>230102195902172412</t>
  </si>
  <si>
    <t>DF078</t>
  </si>
  <si>
    <t>142201195910080015</t>
  </si>
  <si>
    <t>DF079</t>
  </si>
  <si>
    <t>370682199103020226</t>
  </si>
  <si>
    <t>DF080</t>
  </si>
  <si>
    <t>370111196207062010</t>
  </si>
  <si>
    <t>DF081</t>
  </si>
  <si>
    <t>210802196503020517</t>
  </si>
  <si>
    <t>DF082</t>
  </si>
  <si>
    <t>37250119561121115X</t>
  </si>
  <si>
    <t>DF083</t>
  </si>
  <si>
    <t>410322198903066121</t>
  </si>
  <si>
    <t>DF084</t>
  </si>
  <si>
    <t>630102198806100873</t>
  </si>
  <si>
    <t>DF085</t>
  </si>
  <si>
    <t>130425198703080073</t>
  </si>
  <si>
    <t>DF086</t>
  </si>
  <si>
    <t>140724199001150176</t>
  </si>
  <si>
    <t>DF087</t>
  </si>
  <si>
    <t>23010319720413342X</t>
  </si>
  <si>
    <t>DF088</t>
  </si>
  <si>
    <t>42011219681224151X</t>
  </si>
  <si>
    <t>DF089</t>
  </si>
  <si>
    <t>110102195709062346</t>
  </si>
  <si>
    <t>DF090</t>
  </si>
  <si>
    <t>370785198810213684</t>
  </si>
  <si>
    <t>DF091</t>
  </si>
  <si>
    <t>130824198201174067</t>
  </si>
  <si>
    <t>DF092</t>
  </si>
  <si>
    <t>110102196310112317</t>
  </si>
  <si>
    <t>DF093</t>
  </si>
  <si>
    <t>110108196901258922</t>
  </si>
  <si>
    <t>DF094</t>
  </si>
  <si>
    <t>210722196301050849</t>
  </si>
  <si>
    <t>DF095</t>
  </si>
  <si>
    <t>110103195705211821</t>
  </si>
  <si>
    <t>DF096</t>
  </si>
  <si>
    <t>110102196311193323</t>
  </si>
  <si>
    <t>DF097</t>
  </si>
  <si>
    <t>110102196210010460</t>
  </si>
  <si>
    <t>DF098</t>
  </si>
  <si>
    <t>110104195902280443</t>
  </si>
  <si>
    <t>DF099</t>
  </si>
  <si>
    <t>23010219600915374X</t>
  </si>
  <si>
    <t>DF100</t>
  </si>
  <si>
    <t>110101197904244016</t>
  </si>
  <si>
    <t>DF101</t>
  </si>
  <si>
    <t>410522197912247211</t>
  </si>
  <si>
    <t>DF102</t>
  </si>
  <si>
    <t>110102198112191527</t>
  </si>
  <si>
    <t>DF103</t>
  </si>
  <si>
    <t>110101197301051012</t>
  </si>
  <si>
    <t>DF104</t>
  </si>
  <si>
    <t>110106198807250939</t>
  </si>
  <si>
    <t>DF105</t>
  </si>
  <si>
    <t>110108198811063741</t>
  </si>
  <si>
    <t>DF106</t>
  </si>
  <si>
    <t>110227198612061545</t>
  </si>
  <si>
    <t>DF107</t>
  </si>
  <si>
    <t>110103198903270615</t>
  </si>
  <si>
    <t>DF108</t>
  </si>
  <si>
    <t>110105199010054517</t>
  </si>
  <si>
    <t>DF109</t>
  </si>
  <si>
    <t>110104198710261727</t>
  </si>
  <si>
    <t>DF110</t>
  </si>
  <si>
    <t>342222199001061236</t>
  </si>
  <si>
    <t>DF111</t>
  </si>
  <si>
    <t>410223198708165563</t>
  </si>
  <si>
    <t>DF112</t>
  </si>
  <si>
    <t>412722198811247391</t>
  </si>
  <si>
    <t>DF113</t>
  </si>
  <si>
    <t>341227198812137018</t>
  </si>
  <si>
    <t>DF114</t>
  </si>
  <si>
    <t>110108198908013724</t>
  </si>
  <si>
    <t>DF115</t>
  </si>
  <si>
    <t>110102198905240451</t>
  </si>
  <si>
    <t>DF116</t>
  </si>
  <si>
    <t>110106198905174879</t>
  </si>
  <si>
    <t>DF117</t>
  </si>
  <si>
    <t>110224199010234811</t>
  </si>
  <si>
    <t>DF118</t>
  </si>
  <si>
    <t>110227198909040059</t>
  </si>
  <si>
    <t>DF119</t>
  </si>
  <si>
    <t>110223196301116380</t>
  </si>
  <si>
    <t>DF120</t>
  </si>
  <si>
    <t>110223196306235661</t>
  </si>
  <si>
    <t>余数与校验码的对应关系</t>
  </si>
  <si>
    <t>校对系数表</t>
  </si>
  <si>
    <t>余数</t>
  </si>
  <si>
    <t>校验码</t>
  </si>
  <si>
    <t>X</t>
  </si>
  <si>
    <t>社保基数</t>
  </si>
  <si>
    <t>人数</t>
  </si>
  <si>
    <t>工资总额（元）</t>
  </si>
  <si>
    <t>工资总额占比</t>
  </si>
  <si>
    <t>4200-7200</t>
  </si>
  <si>
    <t>7200-10200</t>
  </si>
  <si>
    <t>10200-13200</t>
  </si>
  <si>
    <t>13200-16200</t>
  </si>
  <si>
    <t>16200-19200</t>
  </si>
  <si>
    <t>19200-22200</t>
  </si>
  <si>
    <t>总计</t>
  </si>
  <si>
    <t>2016年12月社保计算表（仅包含在职员工）</t>
  </si>
  <si>
    <t>姓名</t>
  </si>
  <si>
    <t>工资总额</t>
  </si>
  <si>
    <t>养老公司负担</t>
  </si>
  <si>
    <t>养老个人负担</t>
  </si>
  <si>
    <t>失业公司负担</t>
  </si>
  <si>
    <t>失业个人负担</t>
  </si>
  <si>
    <t>工伤公司负担</t>
  </si>
  <si>
    <t>工伤个人负担</t>
  </si>
  <si>
    <t>生育公司负担</t>
  </si>
  <si>
    <t>生育个人负担</t>
  </si>
  <si>
    <t>医疗公司负担</t>
  </si>
  <si>
    <t>医疗个人负担</t>
  </si>
  <si>
    <t>刘於义</t>
  </si>
  <si>
    <t>万震山</t>
  </si>
  <si>
    <t>林玉龙</t>
  </si>
  <si>
    <t>花剑影</t>
  </si>
  <si>
    <t>杨中慧</t>
  </si>
  <si>
    <t>卓天雄</t>
  </si>
  <si>
    <t>逍遥玲</t>
  </si>
  <si>
    <t>马钰</t>
  </si>
  <si>
    <t>袁冠南</t>
  </si>
  <si>
    <t>常长风</t>
  </si>
  <si>
    <t>盖一鸣</t>
  </si>
  <si>
    <t>萧半和</t>
  </si>
  <si>
    <t>周威信</t>
  </si>
  <si>
    <t>史仲俊</t>
  </si>
  <si>
    <t>徐霞客</t>
  </si>
  <si>
    <t>丁勉</t>
  </si>
  <si>
    <t>杜学江</t>
  </si>
  <si>
    <t>吕小妹</t>
  </si>
  <si>
    <t>莫大明</t>
  </si>
  <si>
    <t>陈玄凤</t>
  </si>
  <si>
    <t>李莫愁</t>
  </si>
  <si>
    <t>巴郎星</t>
  </si>
  <si>
    <t>杨康华</t>
  </si>
  <si>
    <t>福康安</t>
  </si>
  <si>
    <t>申志凡</t>
  </si>
  <si>
    <t>吕正平</t>
  </si>
  <si>
    <t>殷仲翔</t>
  </si>
  <si>
    <t>汤祖德</t>
  </si>
  <si>
    <t>兆惠</t>
  </si>
  <si>
    <t>过彦之</t>
  </si>
  <si>
    <t>史季芳</t>
  </si>
  <si>
    <t>刘双儿</t>
  </si>
  <si>
    <t>曲非烟</t>
  </si>
  <si>
    <t>王维扬</t>
  </si>
  <si>
    <t>陆乘风</t>
  </si>
  <si>
    <t>赵子昂</t>
  </si>
  <si>
    <t>东方启明</t>
  </si>
  <si>
    <t>刘处玄</t>
  </si>
  <si>
    <t>朱丽聪</t>
  </si>
  <si>
    <t>戚芳</t>
  </si>
  <si>
    <t>王家骏</t>
  </si>
  <si>
    <t>史孟霜</t>
  </si>
  <si>
    <t>石清露</t>
  </si>
  <si>
    <t>石双英</t>
  </si>
  <si>
    <t>白熊</t>
  </si>
  <si>
    <t>贝人龙</t>
  </si>
  <si>
    <t>王武讷</t>
  </si>
  <si>
    <t>冯默然</t>
  </si>
  <si>
    <t>史红石</t>
  </si>
  <si>
    <t>尼摩星</t>
  </si>
  <si>
    <t>钟四娘</t>
  </si>
  <si>
    <t>王进宝</t>
  </si>
  <si>
    <t>吴青烈</t>
  </si>
  <si>
    <t>皮清云</t>
  </si>
  <si>
    <t>白龟寿</t>
  </si>
  <si>
    <t>史叔英</t>
  </si>
  <si>
    <t>司徒横</t>
  </si>
  <si>
    <t>冯兰剑</t>
  </si>
  <si>
    <t>宁中则</t>
  </si>
  <si>
    <t>安小慧</t>
  </si>
  <si>
    <t>冯难敌</t>
  </si>
  <si>
    <t>尹章垓</t>
  </si>
  <si>
    <t>石清</t>
  </si>
  <si>
    <t>钟阿四</t>
  </si>
  <si>
    <t>冯辉</t>
  </si>
  <si>
    <t>凤南天</t>
  </si>
  <si>
    <t>杨景亭</t>
  </si>
  <si>
    <t>米横野</t>
  </si>
  <si>
    <t>王琪</t>
  </si>
  <si>
    <t>吴冲虚</t>
  </si>
  <si>
    <t>史松</t>
  </si>
  <si>
    <t>于小谦</t>
  </si>
  <si>
    <t>平威</t>
  </si>
  <si>
    <t>平旺先</t>
  </si>
  <si>
    <t>王保保</t>
  </si>
  <si>
    <t>司空玄</t>
  </si>
  <si>
    <t>桃红</t>
  </si>
  <si>
    <t>赤温和</t>
  </si>
  <si>
    <t>朱安国</t>
  </si>
  <si>
    <t>成自学</t>
  </si>
  <si>
    <t>孙三观</t>
  </si>
  <si>
    <t>史小翠</t>
  </si>
  <si>
    <t>李万山</t>
  </si>
  <si>
    <t>叶长青</t>
  </si>
  <si>
    <t>邝天雄</t>
  </si>
  <si>
    <t>汤和</t>
  </si>
  <si>
    <t>李可秀</t>
  </si>
  <si>
    <t>张三泮</t>
  </si>
  <si>
    <t>史仲猛</t>
  </si>
  <si>
    <t>戚长容</t>
  </si>
  <si>
    <t>龙骏</t>
  </si>
  <si>
    <t>陆冠英</t>
  </si>
  <si>
    <t>安奉天</t>
  </si>
  <si>
    <t>沈平平</t>
  </si>
  <si>
    <t>华伯基</t>
  </si>
  <si>
    <t>司徒千钟</t>
  </si>
  <si>
    <t>刘培生</t>
  </si>
  <si>
    <t>沙通天</t>
  </si>
  <si>
    <t>凌退思</t>
  </si>
  <si>
    <t>梅侍画</t>
  </si>
  <si>
    <t>职工基本社会保险月费率表</t>
  </si>
  <si>
    <t>险种</t>
  </si>
  <si>
    <t>公司负担比例</t>
  </si>
  <si>
    <t>个人负担比例</t>
  </si>
  <si>
    <t>个人额外费用（元）</t>
  </si>
  <si>
    <t>养老</t>
  </si>
  <si>
    <t>失业</t>
  </si>
  <si>
    <t>工伤</t>
  </si>
  <si>
    <t>生育</t>
  </si>
  <si>
    <t>医疗</t>
  </si>
  <si>
    <t>注：2015年度全市职工平均工资为85038元，月平均工资为7086元</t>
  </si>
  <si>
    <t>性别</t>
  </si>
  <si>
    <t>出生日期</t>
  </si>
  <si>
    <t>年龄</t>
  </si>
  <si>
    <t>部门</t>
  </si>
  <si>
    <t>职务</t>
  </si>
  <si>
    <t>学历</t>
  </si>
  <si>
    <t>入职时间</t>
  </si>
  <si>
    <t>离职或退休时间</t>
  </si>
  <si>
    <t>工作状态</t>
  </si>
  <si>
    <t>本公司工龄</t>
  </si>
  <si>
    <t>签约工资</t>
  </si>
  <si>
    <t>工龄工资</t>
  </si>
  <si>
    <t>上年月均奖金</t>
  </si>
  <si>
    <t>孙克通</t>
  </si>
  <si>
    <t>技术</t>
  </si>
  <si>
    <t>员工</t>
  </si>
  <si>
    <t>大专</t>
  </si>
  <si>
    <t>退休</t>
  </si>
  <si>
    <t>成璜</t>
  </si>
  <si>
    <t>易吉</t>
  </si>
  <si>
    <t>行政</t>
  </si>
  <si>
    <t>硕士</t>
  </si>
  <si>
    <t>古笃诚</t>
  </si>
  <si>
    <t>本科</t>
  </si>
  <si>
    <t>梅念笙</t>
  </si>
  <si>
    <t>博士</t>
  </si>
  <si>
    <t>白振</t>
  </si>
  <si>
    <t>项目经理</t>
  </si>
  <si>
    <t>安剑清</t>
  </si>
  <si>
    <t>人事</t>
  </si>
  <si>
    <t>研发</t>
  </si>
  <si>
    <t>在职</t>
  </si>
  <si>
    <t>方有德</t>
  </si>
  <si>
    <t>菊青</t>
  </si>
  <si>
    <t>离职</t>
  </si>
  <si>
    <t>方东白</t>
  </si>
  <si>
    <t>齐自勉</t>
  </si>
  <si>
    <t>贝锦仪</t>
  </si>
  <si>
    <t>市场</t>
  </si>
  <si>
    <t>中专</t>
  </si>
  <si>
    <t>管理</t>
  </si>
  <si>
    <t>财务经理</t>
  </si>
  <si>
    <t>总经理</t>
  </si>
  <si>
    <r>
      <rPr>
        <sz val="9"/>
        <color theme="1"/>
        <rFont val="宋体"/>
        <charset val="134"/>
      </rPr>
      <t>博士</t>
    </r>
  </si>
  <si>
    <t>技术经理</t>
  </si>
  <si>
    <r>
      <rPr>
        <sz val="9"/>
        <color theme="1"/>
        <rFont val="宋体"/>
        <charset val="134"/>
      </rPr>
      <t>硕士</t>
    </r>
  </si>
  <si>
    <r>
      <rPr>
        <sz val="9"/>
        <color theme="1"/>
        <rFont val="宋体"/>
        <charset val="134"/>
      </rPr>
      <t>本科</t>
    </r>
  </si>
  <si>
    <t>销售经理</t>
  </si>
  <si>
    <t>鲁丽坤</t>
  </si>
  <si>
    <t>白寒松</t>
  </si>
  <si>
    <t>研发经理</t>
  </si>
  <si>
    <t>财务</t>
  </si>
  <si>
    <t>人事经理</t>
  </si>
  <si>
    <t>行政经理</t>
  </si>
  <si>
    <t>售后</t>
  </si>
  <si>
    <t>税务经理</t>
  </si>
  <si>
    <t>达尔巴</t>
  </si>
  <si>
    <r>
      <rPr>
        <sz val="9"/>
        <color theme="1"/>
        <rFont val="宋体"/>
        <charset val="134"/>
      </rPr>
      <t>中专</t>
    </r>
  </si>
  <si>
    <r>
      <rPr>
        <sz val="9"/>
        <color theme="1"/>
        <rFont val="宋体"/>
        <charset val="134"/>
      </rPr>
      <t>高中</t>
    </r>
  </si>
  <si>
    <t>侯建平</t>
  </si>
  <si>
    <t>凌霜华</t>
  </si>
  <si>
    <t>总经理助理</t>
  </si>
  <si>
    <t>任飞燕</t>
  </si>
  <si>
    <t>文秘</t>
  </si>
  <si>
    <t>全金发</t>
  </si>
  <si>
    <t>尹克西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</si>
</sst>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);[Red]\(0.0\)"/>
    <numFmt numFmtId="177" formatCode="yyyy&quot;年&quot;m&quot;月&quot;d&quot;日&quot;;@"/>
    <numFmt numFmtId="178" formatCode="0.00_);[Red]\(0.00\)"/>
    <numFmt numFmtId="179" formatCode="0.00_ "/>
  </numFmts>
  <fonts count="45">
    <font>
      <sz val="11"/>
      <color theme="1"/>
      <name val="宋体"/>
      <charset val="134"/>
      <scheme val="minor"/>
    </font>
    <font>
      <b/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name val="Times New Roman"/>
      <charset val="134"/>
    </font>
    <font>
      <sz val="9"/>
      <color theme="1"/>
      <name val="Times New Roman"/>
      <charset val="134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sz val="11"/>
      <color rgb="FF0000FF"/>
      <name val="微软雅黑"/>
      <charset val="134"/>
    </font>
    <font>
      <b/>
      <sz val="14"/>
      <color theme="3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14"/>
      <color theme="1"/>
      <name val="微软雅黑"/>
      <charset val="134"/>
    </font>
    <font>
      <b/>
      <sz val="14"/>
      <color rgb="FF7030A0"/>
      <name val="微软雅黑"/>
      <charset val="134"/>
    </font>
    <font>
      <b/>
      <sz val="11"/>
      <color theme="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Cambria"/>
      <charset val="134"/>
    </font>
    <font>
      <sz val="9"/>
      <color theme="1"/>
      <name val="Calibri"/>
      <charset val="134"/>
    </font>
    <font>
      <sz val="9"/>
      <color rgb="FF000000"/>
      <name val="Cambria"/>
      <charset val="134"/>
    </font>
    <font>
      <sz val="9"/>
      <name val="Cambria"/>
      <charset val="134"/>
    </font>
    <font>
      <sz val="11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C00000"/>
      </bottom>
      <diagonal/>
    </border>
    <border>
      <left style="thin">
        <color theme="7" tint="0.399975585192419"/>
      </left>
      <right/>
      <top style="thin">
        <color theme="7" tint="0.399975585192419"/>
      </top>
      <bottom/>
      <diagonal/>
    </border>
    <border>
      <left/>
      <right style="thin">
        <color theme="7" tint="0.399975585192419"/>
      </right>
      <top style="thin">
        <color theme="7" tint="0.399975585192419"/>
      </top>
      <bottom/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8" fillId="2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4" fillId="24" borderId="21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43" fillId="31" borderId="20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7" fontId="4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5" fillId="0" borderId="1" xfId="0" applyNumberFormat="1" applyFont="1" applyFill="1" applyBorder="1" applyAlignment="1" applyProtection="1">
      <alignment horizontal="right" vertical="center"/>
      <protection locked="0"/>
    </xf>
    <xf numFmtId="177" fontId="5" fillId="0" borderId="1" xfId="0" applyNumberFormat="1" applyFont="1" applyFill="1" applyBorder="1" applyProtection="1">
      <alignment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Protection="1">
      <alignment vertical="center"/>
      <protection locked="0"/>
    </xf>
    <xf numFmtId="178" fontId="4" fillId="0" borderId="1" xfId="0" applyNumberFormat="1" applyFont="1" applyFill="1" applyBorder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0" fontId="8" fillId="0" borderId="0" xfId="0" applyNumberFormat="1" applyFont="1" applyFill="1" applyBorder="1" applyAlignment="1">
      <alignment horizontal="right" vertical="center" indent="1"/>
    </xf>
    <xf numFmtId="179" fontId="8" fillId="0" borderId="0" xfId="0" applyNumberFormat="1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horizontal="center" vertical="center"/>
    </xf>
    <xf numFmtId="10" fontId="10" fillId="0" borderId="0" xfId="0" applyNumberFormat="1" applyFont="1" applyFill="1" applyBorder="1" applyAlignment="1">
      <alignment horizontal="right" vertical="center" indent="1"/>
    </xf>
    <xf numFmtId="179" fontId="10" fillId="0" borderId="0" xfId="0" applyNumberFormat="1" applyFont="1" applyFill="1" applyBorder="1" applyAlignment="1">
      <alignment horizontal="right" vertical="center" indent="1"/>
    </xf>
    <xf numFmtId="179" fontId="8" fillId="0" borderId="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0" fontId="11" fillId="0" borderId="2" xfId="19" applyFont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43" fontId="4" fillId="0" borderId="1" xfId="8" applyFont="1" applyFill="1" applyBorder="1" applyProtection="1">
      <alignment vertical="center"/>
      <protection locked="0"/>
    </xf>
    <xf numFmtId="43" fontId="2" fillId="0" borderId="1" xfId="8" applyFont="1" applyFill="1" applyBorder="1" applyAlignment="1" applyProtection="1">
      <alignment horizontal="center" vertical="center"/>
      <protection hidden="1"/>
    </xf>
    <xf numFmtId="43" fontId="4" fillId="0" borderId="1" xfId="8" applyFont="1" applyFill="1" applyBorder="1" applyAlignment="1" applyProtection="1">
      <alignment horizontal="center" vertical="center"/>
      <protection hidden="1"/>
    </xf>
    <xf numFmtId="43" fontId="4" fillId="0" borderId="1" xfId="8" applyFont="1" applyFill="1" applyBorder="1" applyAlignment="1" applyProtection="1">
      <alignment horizontal="center" vertical="center"/>
      <protection locked="0"/>
    </xf>
    <xf numFmtId="43" fontId="2" fillId="0" borderId="1" xfId="8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center" vertical="center"/>
    </xf>
    <xf numFmtId="43" fontId="2" fillId="0" borderId="0" xfId="8" applyFont="1">
      <alignment vertical="center"/>
    </xf>
    <xf numFmtId="43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4" fillId="0" borderId="0" xfId="0" applyFont="1" applyAlignment="1">
      <alignment vertical="center"/>
    </xf>
    <xf numFmtId="0" fontId="15" fillId="2" borderId="3" xfId="48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0">
    <dxf>
      <numFmt numFmtId="43" formatCode="_ * #,##0.00_ ;_ * \-#,##0.00_ ;_ * &quot;-&quot;??_ ;_ @_ "/>
    </dxf>
    <dxf>
      <font>
        <color rgb="FFFF0000"/>
      </font>
      <fill>
        <patternFill patternType="solid">
          <bgColor rgb="FF92D050"/>
        </patternFill>
      </fill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Times New Roman"/>
        <scheme val="none"/>
        <family val="1"/>
        <b val="0"/>
        <i val="0"/>
        <strike val="0"/>
        <u val="none"/>
        <sz val="9"/>
        <color auto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Times New Roman"/>
        <scheme val="none"/>
        <family val="1"/>
        <b val="0"/>
        <i val="0"/>
        <strike val="0"/>
        <u val="none"/>
        <sz val="9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Times New Roman"/>
        <scheme val="none"/>
        <family val="1"/>
        <b val="0"/>
        <i val="0"/>
        <strike val="0"/>
        <u val="none"/>
        <sz val="9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微软雅黑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 vertical="center"/>
    </dxf>
    <dxf>
      <font>
        <name val="微软雅黑"/>
        <scheme val="none"/>
        <b val="0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right" vertical="center" indent="1"/>
    </dxf>
    <dxf>
      <font>
        <name val="微软雅黑"/>
        <scheme val="none"/>
        <b val="0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right" vertical="center" indent="1"/>
    </dxf>
    <dxf>
      <font>
        <name val="微软雅黑"/>
        <scheme val="none"/>
        <b val="0"/>
        <i val="0"/>
        <strike val="0"/>
        <u val="none"/>
        <sz val="11"/>
        <color theme="1"/>
      </font>
      <numFmt numFmtId="179" formatCode="0.00_ "/>
      <fill>
        <patternFill patternType="none"/>
      </fill>
      <alignment horizontal="right" vertical="center" indent="1"/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44.5080921296" refreshedBy="Administrator" recordCount="100">
  <cacheSource type="worksheet">
    <worksheetSource name="表2"/>
  </cacheSource>
  <cacheFields count="14">
    <cacheField name="员工编号" numFmtId="0"/>
    <cacheField name="姓名" numFmtId="0"/>
    <cacheField name="工资总额" numFmtId="43"/>
    <cacheField name="社保基数" numFmtId="43">
      <sharedItems containsSemiMixedTypes="0" containsString="0" containsNumber="1" minValue="0" maxValue="21258" count="89">
        <n v="21258"/>
        <n v="13672"/>
        <n v="6754"/>
        <n v="6854"/>
        <n v="7061"/>
        <n v="11610"/>
        <n v="16990"/>
        <n v="4674"/>
        <n v="7036"/>
        <n v="7327"/>
        <n v="4251.6"/>
        <n v="13647"/>
        <n v="5481"/>
        <n v="10795"/>
        <n v="6836"/>
        <n v="20258"/>
        <n v="5390"/>
        <n v="9539"/>
        <n v="7377"/>
        <n v="5755"/>
        <n v="5971"/>
        <n v="7135"/>
        <n v="5813"/>
        <n v="5165"/>
        <n v="6786"/>
        <n v="10029"/>
        <n v="6678"/>
        <n v="4773"/>
        <n v="4715"/>
        <n v="4666"/>
        <n v="8283"/>
        <n v="7992"/>
        <n v="13397"/>
        <n v="5431"/>
        <n v="4981"/>
        <n v="10163"/>
        <n v="4633"/>
        <n v="9173"/>
        <n v="4325"/>
        <n v="5090"/>
        <n v="16290"/>
        <n v="5108"/>
        <n v="9073"/>
        <n v="6820"/>
        <n v="9206"/>
        <n v="4508"/>
        <n v="6729"/>
        <n v="9830"/>
        <n v="4499"/>
        <n v="5530"/>
        <n v="5756"/>
        <n v="7527"/>
        <n v="12041"/>
        <n v="7477"/>
        <n v="10295"/>
        <n v="7868"/>
        <n v="6696"/>
        <n v="20833"/>
        <n v="6719"/>
        <n v="5740"/>
        <n v="7270"/>
        <n v="9339"/>
        <n v="9230"/>
        <n v="10278"/>
        <n v="5465"/>
        <n v="11095"/>
        <n v="4798"/>
        <n v="5206"/>
        <n v="4800"/>
        <n v="9639"/>
        <n v="7071"/>
        <n v="5990"/>
        <n v="4874"/>
        <n v="9472"/>
        <n v="7119"/>
        <n v="6121"/>
        <n v="4690"/>
        <n v="9122"/>
        <n v="7010"/>
        <n v="9846"/>
        <n v="6985"/>
        <n v="4873"/>
        <n v="8773"/>
        <n v="5613"/>
        <n v="4574"/>
        <n v="11966"/>
        <n v="9555"/>
        <n v="7636"/>
        <n v="10205"/>
      </sharedItems>
      <fieldGroup base="3">
        <rangePr autoStart="0" autoEnd="0" startNum="4200" endNum="22200" groupInterval="3000"/>
        <groupItems count="8">
          <s v="&lt;4200"/>
          <s v="4200-7200"/>
          <s v="7200-10200"/>
          <s v="10200-13200"/>
          <s v="13200-16200"/>
          <s v="16200-19200"/>
          <s v="19200-22200"/>
          <s v="&gt;22200"/>
        </groupItems>
      </fieldGroup>
    </cacheField>
    <cacheField name="养老公司负担" numFmtId="43"/>
    <cacheField name="养老个人负担" numFmtId="43"/>
    <cacheField name="失业公司负担" numFmtId="43"/>
    <cacheField name="失业个人负担" numFmtId="43"/>
    <cacheField name="工伤公司负担" numFmtId="43"/>
    <cacheField name="工伤个人负担" numFmtId="43"/>
    <cacheField name="生育公司负担" numFmtId="43"/>
    <cacheField name="生育个人负担" numFmtId="43"/>
    <cacheField name="医疗公司负担" numFmtId="43"/>
    <cacheField name="医疗个人负担" numFmtId="43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DF001"/>
    <s v="刘於义"/>
    <n v="44040"/>
    <x v="0"/>
    <n v="4039.02"/>
    <n v="1700.64"/>
    <n v="170.06399999999999"/>
    <n v="42.515999999999998"/>
    <n v="42.515999999999998"/>
    <n v="0"/>
    <n v="170.06399999999999"/>
    <n v="0"/>
    <n v="2125.8000000000002"/>
    <n v="428.16"/>
  </r>
  <r>
    <s v="DF003"/>
    <s v="万震山"/>
    <n v="13672"/>
    <x v="1"/>
    <n v="2597.6799999999998"/>
    <n v="1093.76"/>
    <n v="109.376"/>
    <n v="27.344000000000001"/>
    <n v="27.344000000000001"/>
    <n v="0"/>
    <n v="109.376"/>
    <n v="0"/>
    <n v="1367.2"/>
    <n v="276.44"/>
  </r>
  <r>
    <s v="DF004"/>
    <s v="林玉龙"/>
    <n v="6754"/>
    <x v="2"/>
    <n v="1283.26"/>
    <n v="540.32000000000005"/>
    <n v="54.032000000000004"/>
    <n v="13.508000000000001"/>
    <n v="13.508000000000001"/>
    <n v="0"/>
    <n v="54.032000000000004"/>
    <n v="0"/>
    <n v="675.40000000000009"/>
    <n v="138.08000000000001"/>
  </r>
  <r>
    <s v="DF005"/>
    <s v="花剑影"/>
    <n v="6854"/>
    <x v="3"/>
    <n v="1302.26"/>
    <n v="548.32000000000005"/>
    <n v="54.832000000000001"/>
    <n v="13.708"/>
    <n v="13.708"/>
    <n v="0"/>
    <n v="54.832000000000001"/>
    <n v="0"/>
    <n v="685.40000000000009"/>
    <n v="140.08000000000001"/>
  </r>
  <r>
    <s v="DF006"/>
    <s v="杨中慧"/>
    <n v="7061"/>
    <x v="4"/>
    <n v="1341.59"/>
    <n v="564.88"/>
    <n v="56.488"/>
    <n v="14.122"/>
    <n v="14.122"/>
    <n v="0"/>
    <n v="56.488"/>
    <n v="0"/>
    <n v="706.1"/>
    <n v="144.22"/>
  </r>
  <r>
    <s v="DF007"/>
    <s v="卓天雄"/>
    <n v="11610"/>
    <x v="5"/>
    <n v="2205.9"/>
    <n v="928.80000000000007"/>
    <n v="92.88"/>
    <n v="23.22"/>
    <n v="23.22"/>
    <n v="0"/>
    <n v="92.88"/>
    <n v="0"/>
    <n v="1161"/>
    <n v="235.20000000000002"/>
  </r>
  <r>
    <s v="DF008"/>
    <s v="逍遥玲"/>
    <n v="16990"/>
    <x v="6"/>
    <n v="3228.1"/>
    <n v="1359.2"/>
    <n v="135.92000000000002"/>
    <n v="33.980000000000004"/>
    <n v="33.980000000000004"/>
    <n v="0"/>
    <n v="135.92000000000002"/>
    <n v="0"/>
    <n v="1699"/>
    <n v="342.8"/>
  </r>
  <r>
    <s v="DF009"/>
    <s v="马钰"/>
    <n v="4674"/>
    <x v="7"/>
    <n v="888.06000000000006"/>
    <n v="373.92"/>
    <n v="37.392000000000003"/>
    <n v="9.3480000000000008"/>
    <n v="9.3480000000000008"/>
    <n v="0"/>
    <n v="37.392000000000003"/>
    <n v="0"/>
    <n v="467.40000000000003"/>
    <n v="96.48"/>
  </r>
  <r>
    <s v="DF010"/>
    <s v="袁冠南"/>
    <n v="7036"/>
    <x v="8"/>
    <n v="1336.84"/>
    <n v="562.88"/>
    <n v="56.288000000000004"/>
    <n v="14.072000000000001"/>
    <n v="14.072000000000001"/>
    <n v="0"/>
    <n v="56.288000000000004"/>
    <n v="0"/>
    <n v="703.6"/>
    <n v="143.72"/>
  </r>
  <r>
    <s v="DF011"/>
    <s v="常长风"/>
    <n v="7327"/>
    <x v="9"/>
    <n v="1392.13"/>
    <n v="586.16"/>
    <n v="58.616"/>
    <n v="14.654"/>
    <n v="14.654"/>
    <n v="0"/>
    <n v="58.616"/>
    <n v="0"/>
    <n v="732.7"/>
    <n v="149.54"/>
  </r>
  <r>
    <s v="DF012"/>
    <s v="盖一鸣"/>
    <n v="3443"/>
    <x v="10"/>
    <n v="807.80399999999986"/>
    <n v="340.12799999999999"/>
    <n v="34.012799999999999"/>
    <n v="8.5031999999999996"/>
    <n v="8.5031999999999996"/>
    <n v="0"/>
    <n v="34.012799999999999"/>
    <n v="0"/>
    <n v="425.15999999999997"/>
    <n v="88.031999999999996"/>
  </r>
  <r>
    <s v="DF013"/>
    <s v="萧半和"/>
    <n v="13647"/>
    <x v="11"/>
    <n v="2592.9299999999998"/>
    <n v="1091.76"/>
    <n v="109.176"/>
    <n v="27.294"/>
    <n v="27.294"/>
    <n v="0"/>
    <n v="109.176"/>
    <n v="0"/>
    <n v="1364.7"/>
    <n v="275.94"/>
  </r>
  <r>
    <s v="DF014"/>
    <s v="周威信"/>
    <n v="5481"/>
    <x v="12"/>
    <n v="1041.3900000000001"/>
    <n v="438.48"/>
    <n v="43.847999999999999"/>
    <n v="10.962"/>
    <n v="10.962"/>
    <n v="0"/>
    <n v="43.847999999999999"/>
    <n v="0"/>
    <n v="548.1"/>
    <n v="112.62"/>
  </r>
  <r>
    <s v="DF015"/>
    <s v="史仲俊"/>
    <n v="10795"/>
    <x v="13"/>
    <n v="2051.0500000000002"/>
    <n v="863.6"/>
    <n v="86.36"/>
    <n v="21.59"/>
    <n v="21.59"/>
    <n v="0"/>
    <n v="86.36"/>
    <n v="0"/>
    <n v="1079.5"/>
    <n v="218.9"/>
  </r>
  <r>
    <s v="DF016"/>
    <s v="徐霞客"/>
    <n v="6836"/>
    <x v="14"/>
    <n v="1298.8399999999999"/>
    <n v="546.88"/>
    <n v="54.688000000000002"/>
    <n v="13.672000000000001"/>
    <n v="13.672000000000001"/>
    <n v="0"/>
    <n v="54.688000000000002"/>
    <n v="0"/>
    <n v="683.6"/>
    <n v="139.72"/>
  </r>
  <r>
    <s v="DF017"/>
    <s v="丁勉"/>
    <n v="20258"/>
    <x v="15"/>
    <n v="3849.02"/>
    <n v="1620.64"/>
    <n v="162.06399999999999"/>
    <n v="40.515999999999998"/>
    <n v="40.515999999999998"/>
    <n v="0"/>
    <n v="162.06399999999999"/>
    <n v="0"/>
    <n v="2025.8000000000002"/>
    <n v="408.16"/>
  </r>
  <r>
    <s v="DF018"/>
    <s v="杜学江"/>
    <n v="4209"/>
    <x v="10"/>
    <n v="807.80399999999986"/>
    <n v="340.12799999999999"/>
    <n v="34.012799999999999"/>
    <n v="8.5031999999999996"/>
    <n v="8.5031999999999996"/>
    <n v="0"/>
    <n v="34.012799999999999"/>
    <n v="0"/>
    <n v="425.15999999999997"/>
    <n v="88.031999999999996"/>
  </r>
  <r>
    <s v="DF019"/>
    <s v="吕小妹"/>
    <n v="5390"/>
    <x v="16"/>
    <n v="1024.0999999999999"/>
    <n v="431.2"/>
    <n v="43.12"/>
    <n v="10.78"/>
    <n v="10.78"/>
    <n v="0"/>
    <n v="43.12"/>
    <n v="0"/>
    <n v="539"/>
    <n v="110.8"/>
  </r>
  <r>
    <s v="DF020"/>
    <s v="莫大明"/>
    <n v="9539"/>
    <x v="17"/>
    <n v="1812.41"/>
    <n v="763.12"/>
    <n v="76.311999999999998"/>
    <n v="19.077999999999999"/>
    <n v="19.077999999999999"/>
    <n v="0"/>
    <n v="76.311999999999998"/>
    <n v="0"/>
    <n v="953.90000000000009"/>
    <n v="193.78"/>
  </r>
  <r>
    <s v="DF021"/>
    <s v="陈玄凤"/>
    <n v="7377"/>
    <x v="18"/>
    <n v="1401.63"/>
    <n v="590.16"/>
    <n v="59.015999999999998"/>
    <n v="14.754"/>
    <n v="14.754"/>
    <n v="0"/>
    <n v="59.015999999999998"/>
    <n v="0"/>
    <n v="737.7"/>
    <n v="150.54"/>
  </r>
  <r>
    <s v="DF022"/>
    <s v="李莫愁"/>
    <n v="3053"/>
    <x v="10"/>
    <n v="807.80399999999986"/>
    <n v="340.12799999999999"/>
    <n v="34.012799999999999"/>
    <n v="8.5031999999999996"/>
    <n v="8.5031999999999996"/>
    <n v="0"/>
    <n v="34.012799999999999"/>
    <n v="0"/>
    <n v="425.15999999999997"/>
    <n v="88.031999999999996"/>
  </r>
  <r>
    <s v="DF023"/>
    <s v="巴郎星"/>
    <n v="5755"/>
    <x v="19"/>
    <n v="1093.45"/>
    <n v="460.40000000000003"/>
    <n v="46.04"/>
    <n v="11.51"/>
    <n v="11.51"/>
    <n v="0"/>
    <n v="46.04"/>
    <n v="0"/>
    <n v="575.5"/>
    <n v="118.10000000000001"/>
  </r>
  <r>
    <s v="DF024"/>
    <s v="杨康华"/>
    <n v="5971"/>
    <x v="20"/>
    <n v="1134.49"/>
    <n v="477.68"/>
    <n v="47.768000000000001"/>
    <n v="11.942"/>
    <n v="11.942"/>
    <n v="0"/>
    <n v="47.768000000000001"/>
    <n v="0"/>
    <n v="597.1"/>
    <n v="122.42"/>
  </r>
  <r>
    <s v="DF025"/>
    <s v="福康安"/>
    <n v="7135"/>
    <x v="21"/>
    <n v="1355.65"/>
    <n v="570.80000000000007"/>
    <n v="57.08"/>
    <n v="14.27"/>
    <n v="14.27"/>
    <n v="0"/>
    <n v="57.08"/>
    <n v="0"/>
    <n v="713.5"/>
    <n v="145.70000000000002"/>
  </r>
  <r>
    <s v="DF027"/>
    <s v="申志凡"/>
    <n v="5813"/>
    <x v="22"/>
    <n v="1104.47"/>
    <n v="465.04"/>
    <n v="46.503999999999998"/>
    <n v="11.625999999999999"/>
    <n v="11.625999999999999"/>
    <n v="0"/>
    <n v="46.503999999999998"/>
    <n v="0"/>
    <n v="581.30000000000007"/>
    <n v="119.26"/>
  </r>
  <r>
    <s v="DF028"/>
    <s v="吕正平"/>
    <n v="5165"/>
    <x v="23"/>
    <n v="981.35"/>
    <n v="413.2"/>
    <n v="41.32"/>
    <n v="10.33"/>
    <n v="10.33"/>
    <n v="0"/>
    <n v="41.32"/>
    <n v="0"/>
    <n v="516.5"/>
    <n v="106.3"/>
  </r>
  <r>
    <s v="DF029"/>
    <s v="殷仲翔"/>
    <n v="6786"/>
    <x v="24"/>
    <n v="1289.3399999999999"/>
    <n v="542.88"/>
    <n v="54.288000000000004"/>
    <n v="13.572000000000001"/>
    <n v="13.572000000000001"/>
    <n v="0"/>
    <n v="54.288000000000004"/>
    <n v="0"/>
    <n v="678.6"/>
    <n v="138.72"/>
  </r>
  <r>
    <s v="DF030"/>
    <s v="汤祖德"/>
    <n v="7327"/>
    <x v="9"/>
    <n v="1392.13"/>
    <n v="586.16"/>
    <n v="58.616"/>
    <n v="14.654"/>
    <n v="14.654"/>
    <n v="0"/>
    <n v="58.616"/>
    <n v="0"/>
    <n v="732.7"/>
    <n v="149.54"/>
  </r>
  <r>
    <s v="DF031"/>
    <s v="兆惠"/>
    <n v="7327"/>
    <x v="9"/>
    <n v="1392.13"/>
    <n v="586.16"/>
    <n v="58.616"/>
    <n v="14.654"/>
    <n v="14.654"/>
    <n v="0"/>
    <n v="58.616"/>
    <n v="0"/>
    <n v="732.7"/>
    <n v="149.54"/>
  </r>
  <r>
    <s v="DF032"/>
    <s v="过彦之"/>
    <n v="7327"/>
    <x v="9"/>
    <n v="1392.13"/>
    <n v="586.16"/>
    <n v="58.616"/>
    <n v="14.654"/>
    <n v="14.654"/>
    <n v="0"/>
    <n v="58.616"/>
    <n v="0"/>
    <n v="732.7"/>
    <n v="149.54"/>
  </r>
  <r>
    <s v="DF033"/>
    <s v="史季芳"/>
    <n v="10029"/>
    <x v="25"/>
    <n v="1905.51"/>
    <n v="802.32"/>
    <n v="80.231999999999999"/>
    <n v="20.058"/>
    <n v="20.058"/>
    <n v="0"/>
    <n v="80.231999999999999"/>
    <n v="0"/>
    <n v="1002.9000000000001"/>
    <n v="203.58"/>
  </r>
  <r>
    <s v="DF034"/>
    <s v="刘双儿"/>
    <n v="7327"/>
    <x v="9"/>
    <n v="1392.13"/>
    <n v="586.16"/>
    <n v="58.616"/>
    <n v="14.654"/>
    <n v="14.654"/>
    <n v="0"/>
    <n v="58.616"/>
    <n v="0"/>
    <n v="732.7"/>
    <n v="149.54"/>
  </r>
  <r>
    <s v="DF035"/>
    <s v="曲非烟"/>
    <n v="6678"/>
    <x v="26"/>
    <n v="1268.82"/>
    <n v="534.24"/>
    <n v="53.423999999999999"/>
    <n v="13.356"/>
    <n v="13.356"/>
    <n v="0"/>
    <n v="53.423999999999999"/>
    <n v="0"/>
    <n v="667.80000000000007"/>
    <n v="136.56"/>
  </r>
  <r>
    <s v="DF036"/>
    <s v="王维扬"/>
    <n v="4773"/>
    <x v="27"/>
    <n v="906.87"/>
    <n v="381.84000000000003"/>
    <n v="38.183999999999997"/>
    <n v="9.5459999999999994"/>
    <n v="9.5459999999999994"/>
    <n v="0"/>
    <n v="38.183999999999997"/>
    <n v="0"/>
    <n v="477.3"/>
    <n v="98.460000000000008"/>
  </r>
  <r>
    <s v="DF037"/>
    <s v="陆乘风"/>
    <n v="4715"/>
    <x v="28"/>
    <n v="895.85"/>
    <n v="377.2"/>
    <n v="37.72"/>
    <n v="9.43"/>
    <n v="9.43"/>
    <n v="0"/>
    <n v="37.72"/>
    <n v="0"/>
    <n v="471.5"/>
    <n v="97.3"/>
  </r>
  <r>
    <s v="DF038"/>
    <s v="赵子昂"/>
    <n v="4666"/>
    <x v="29"/>
    <n v="886.54"/>
    <n v="373.28000000000003"/>
    <n v="37.328000000000003"/>
    <n v="9.3320000000000007"/>
    <n v="9.3320000000000007"/>
    <n v="0"/>
    <n v="37.328000000000003"/>
    <n v="0"/>
    <n v="466.6"/>
    <n v="96.320000000000007"/>
  </r>
  <r>
    <s v="DF039"/>
    <s v="东方启明"/>
    <n v="8283"/>
    <x v="30"/>
    <n v="1573.77"/>
    <n v="662.64"/>
    <n v="66.263999999999996"/>
    <n v="16.565999999999999"/>
    <n v="16.565999999999999"/>
    <n v="0"/>
    <n v="66.263999999999996"/>
    <n v="0"/>
    <n v="828.30000000000007"/>
    <n v="168.66"/>
  </r>
  <r>
    <s v="DF040"/>
    <s v="刘处玄"/>
    <n v="3917"/>
    <x v="10"/>
    <n v="807.80399999999986"/>
    <n v="340.12799999999999"/>
    <n v="34.012799999999999"/>
    <n v="8.5031999999999996"/>
    <n v="8.5031999999999996"/>
    <n v="0"/>
    <n v="34.012799999999999"/>
    <n v="0"/>
    <n v="425.15999999999997"/>
    <n v="88.031999999999996"/>
  </r>
  <r>
    <s v="DF041"/>
    <s v="朱丽聪"/>
    <n v="7992"/>
    <x v="31"/>
    <n v="1518.48"/>
    <n v="639.36"/>
    <n v="63.936"/>
    <n v="15.984"/>
    <n v="15.984"/>
    <n v="0"/>
    <n v="63.936"/>
    <n v="0"/>
    <n v="799.2"/>
    <n v="162.84"/>
  </r>
  <r>
    <s v="DF042"/>
    <s v="戚芳"/>
    <n v="13397"/>
    <x v="32"/>
    <n v="2545.4299999999998"/>
    <n v="1071.76"/>
    <n v="107.176"/>
    <n v="26.794"/>
    <n v="26.794"/>
    <n v="0"/>
    <n v="107.176"/>
    <n v="0"/>
    <n v="1339.7"/>
    <n v="270.94"/>
  </r>
  <r>
    <s v="DF043"/>
    <s v="王家骏"/>
    <n v="5431"/>
    <x v="33"/>
    <n v="1031.8900000000001"/>
    <n v="434.48"/>
    <n v="43.448"/>
    <n v="10.862"/>
    <n v="10.862"/>
    <n v="0"/>
    <n v="43.448"/>
    <n v="0"/>
    <n v="543.1"/>
    <n v="111.62"/>
  </r>
  <r>
    <s v="DF044"/>
    <s v="史孟霜"/>
    <n v="4981"/>
    <x v="34"/>
    <n v="946.39"/>
    <n v="398.48"/>
    <n v="39.847999999999999"/>
    <n v="9.9619999999999997"/>
    <n v="9.9619999999999997"/>
    <n v="0"/>
    <n v="39.847999999999999"/>
    <n v="0"/>
    <n v="498.1"/>
    <n v="102.62"/>
  </r>
  <r>
    <s v="DF045"/>
    <s v="石清露"/>
    <n v="10163"/>
    <x v="35"/>
    <n v="1930.97"/>
    <n v="813.04"/>
    <n v="81.304000000000002"/>
    <n v="20.326000000000001"/>
    <n v="20.326000000000001"/>
    <n v="0"/>
    <n v="81.304000000000002"/>
    <n v="0"/>
    <n v="1016.3000000000001"/>
    <n v="206.26"/>
  </r>
  <r>
    <s v="DF046"/>
    <s v="石双英"/>
    <n v="4633"/>
    <x v="36"/>
    <n v="880.27"/>
    <n v="370.64"/>
    <n v="37.064"/>
    <n v="9.266"/>
    <n v="9.266"/>
    <n v="0"/>
    <n v="37.064"/>
    <n v="0"/>
    <n v="463.3"/>
    <n v="95.66"/>
  </r>
  <r>
    <s v="DF047"/>
    <s v="白熊"/>
    <n v="9173"/>
    <x v="37"/>
    <n v="1742.8700000000001"/>
    <n v="733.84"/>
    <n v="73.384"/>
    <n v="18.346"/>
    <n v="18.346"/>
    <n v="0"/>
    <n v="73.384"/>
    <n v="0"/>
    <n v="917.30000000000007"/>
    <n v="186.46"/>
  </r>
  <r>
    <s v="DF048"/>
    <s v="贝人龙"/>
    <n v="4325"/>
    <x v="38"/>
    <n v="821.75"/>
    <n v="346"/>
    <n v="34.6"/>
    <n v="8.65"/>
    <n v="8.65"/>
    <n v="0"/>
    <n v="34.6"/>
    <n v="0"/>
    <n v="432.5"/>
    <n v="89.5"/>
  </r>
  <r>
    <s v="DF049"/>
    <s v="王武讷"/>
    <n v="5090"/>
    <x v="39"/>
    <n v="967.1"/>
    <n v="407.2"/>
    <n v="40.72"/>
    <n v="10.18"/>
    <n v="10.18"/>
    <n v="0"/>
    <n v="40.72"/>
    <n v="0"/>
    <n v="509"/>
    <n v="104.8"/>
  </r>
  <r>
    <s v="DF050"/>
    <s v="冯默然"/>
    <n v="22120"/>
    <x v="0"/>
    <n v="4039.02"/>
    <n v="1700.64"/>
    <n v="170.06399999999999"/>
    <n v="42.515999999999998"/>
    <n v="42.515999999999998"/>
    <n v="0"/>
    <n v="170.06399999999999"/>
    <n v="0"/>
    <n v="2125.8000000000002"/>
    <n v="428.16"/>
  </r>
  <r>
    <s v="DF051"/>
    <s v="史红石"/>
    <n v="22445"/>
    <x v="0"/>
    <n v="4039.02"/>
    <n v="1700.64"/>
    <n v="170.06399999999999"/>
    <n v="42.515999999999998"/>
    <n v="42.515999999999998"/>
    <n v="0"/>
    <n v="170.06399999999999"/>
    <n v="0"/>
    <n v="2125.8000000000002"/>
    <n v="428.16"/>
  </r>
  <r>
    <s v="DF052"/>
    <s v="尼摩星"/>
    <n v="3967"/>
    <x v="10"/>
    <n v="807.80399999999986"/>
    <n v="340.12799999999999"/>
    <n v="34.012799999999999"/>
    <n v="8.5031999999999996"/>
    <n v="8.5031999999999996"/>
    <n v="0"/>
    <n v="34.012799999999999"/>
    <n v="0"/>
    <n v="425.15999999999997"/>
    <n v="88.031999999999996"/>
  </r>
  <r>
    <s v="DF053"/>
    <s v="钟四娘"/>
    <n v="16290"/>
    <x v="40"/>
    <n v="3095.1"/>
    <n v="1303.2"/>
    <n v="130.32"/>
    <n v="32.58"/>
    <n v="32.58"/>
    <n v="0"/>
    <n v="130.32"/>
    <n v="0"/>
    <n v="1629"/>
    <n v="328.8"/>
  </r>
  <r>
    <s v="DF054"/>
    <s v="王进宝"/>
    <n v="5108"/>
    <x v="41"/>
    <n v="970.52"/>
    <n v="408.64"/>
    <n v="40.864000000000004"/>
    <n v="10.216000000000001"/>
    <n v="10.216000000000001"/>
    <n v="0"/>
    <n v="40.864000000000004"/>
    <n v="0"/>
    <n v="510.8"/>
    <n v="105.16"/>
  </r>
  <r>
    <s v="DF055"/>
    <s v="吴青烈"/>
    <n v="9073"/>
    <x v="42"/>
    <n v="1723.8700000000001"/>
    <n v="725.84"/>
    <n v="72.584000000000003"/>
    <n v="18.146000000000001"/>
    <n v="18.146000000000001"/>
    <n v="0"/>
    <n v="72.584000000000003"/>
    <n v="0"/>
    <n v="907.30000000000007"/>
    <n v="184.46"/>
  </r>
  <r>
    <s v="DF056"/>
    <s v="皮清云"/>
    <n v="6820"/>
    <x v="43"/>
    <n v="1295.8"/>
    <n v="545.6"/>
    <n v="54.56"/>
    <n v="13.64"/>
    <n v="13.64"/>
    <n v="0"/>
    <n v="54.56"/>
    <n v="0"/>
    <n v="682"/>
    <n v="139.4"/>
  </r>
  <r>
    <s v="DF057"/>
    <s v="白龟寿"/>
    <n v="9206"/>
    <x v="44"/>
    <n v="1749.14"/>
    <n v="736.48"/>
    <n v="73.647999999999996"/>
    <n v="18.411999999999999"/>
    <n v="18.411999999999999"/>
    <n v="0"/>
    <n v="73.647999999999996"/>
    <n v="0"/>
    <n v="920.6"/>
    <n v="187.12"/>
  </r>
  <r>
    <s v="DF058"/>
    <s v="史叔英"/>
    <n v="4508"/>
    <x v="45"/>
    <n v="856.52"/>
    <n v="360.64"/>
    <n v="36.064"/>
    <n v="9.016"/>
    <n v="9.016"/>
    <n v="0"/>
    <n v="36.064"/>
    <n v="0"/>
    <n v="450.8"/>
    <n v="93.16"/>
  </r>
  <r>
    <s v="DF059"/>
    <s v="司徒横"/>
    <n v="6729"/>
    <x v="46"/>
    <n v="1278.51"/>
    <n v="538.32000000000005"/>
    <n v="53.832000000000001"/>
    <n v="13.458"/>
    <n v="13.458"/>
    <n v="0"/>
    <n v="53.832000000000001"/>
    <n v="0"/>
    <n v="672.90000000000009"/>
    <n v="137.58000000000001"/>
  </r>
  <r>
    <s v="DF060"/>
    <s v="冯兰剑"/>
    <n v="9830"/>
    <x v="47"/>
    <n v="1867.7"/>
    <n v="786.4"/>
    <n v="78.64"/>
    <n v="19.66"/>
    <n v="19.66"/>
    <n v="0"/>
    <n v="78.64"/>
    <n v="0"/>
    <n v="983"/>
    <n v="199.6"/>
  </r>
  <r>
    <s v="DF061"/>
    <s v="宁中则"/>
    <n v="4499"/>
    <x v="48"/>
    <n v="854.81000000000006"/>
    <n v="359.92"/>
    <n v="35.991999999999997"/>
    <n v="8.9979999999999993"/>
    <n v="8.9979999999999993"/>
    <n v="0"/>
    <n v="35.991999999999997"/>
    <n v="0"/>
    <n v="449.90000000000003"/>
    <n v="92.98"/>
  </r>
  <r>
    <s v="DF062"/>
    <s v="安小慧"/>
    <n v="5530"/>
    <x v="49"/>
    <n v="1050.7"/>
    <n v="442.40000000000003"/>
    <n v="44.24"/>
    <n v="11.06"/>
    <n v="11.06"/>
    <n v="0"/>
    <n v="44.24"/>
    <n v="0"/>
    <n v="553"/>
    <n v="113.60000000000001"/>
  </r>
  <r>
    <s v="DF064"/>
    <s v="冯难敌"/>
    <n v="5756"/>
    <x v="50"/>
    <n v="1093.6400000000001"/>
    <n v="460.48"/>
    <n v="46.048000000000002"/>
    <n v="11.512"/>
    <n v="11.512"/>
    <n v="0"/>
    <n v="46.048000000000002"/>
    <n v="0"/>
    <n v="575.6"/>
    <n v="118.12"/>
  </r>
  <r>
    <s v="DF066"/>
    <s v="尹章垓"/>
    <n v="7527"/>
    <x v="51"/>
    <n v="1430.13"/>
    <n v="602.16"/>
    <n v="60.216000000000001"/>
    <n v="15.054"/>
    <n v="15.054"/>
    <n v="0"/>
    <n v="60.216000000000001"/>
    <n v="0"/>
    <n v="752.7"/>
    <n v="153.54"/>
  </r>
  <r>
    <s v="DF071"/>
    <s v="石清"/>
    <n v="12041"/>
    <x v="52"/>
    <n v="2287.79"/>
    <n v="963.28"/>
    <n v="96.328000000000003"/>
    <n v="24.082000000000001"/>
    <n v="24.082000000000001"/>
    <n v="0"/>
    <n v="96.328000000000003"/>
    <n v="0"/>
    <n v="1204.1000000000001"/>
    <n v="243.82"/>
  </r>
  <r>
    <s v="DF072"/>
    <s v="钟阿四"/>
    <n v="7477"/>
    <x v="53"/>
    <n v="1420.63"/>
    <n v="598.16"/>
    <n v="59.816000000000003"/>
    <n v="14.954000000000001"/>
    <n v="14.954000000000001"/>
    <n v="0"/>
    <n v="59.816000000000003"/>
    <n v="0"/>
    <n v="747.7"/>
    <n v="152.54"/>
  </r>
  <r>
    <s v="DF074"/>
    <s v="冯辉"/>
    <n v="10295"/>
    <x v="54"/>
    <n v="1956.05"/>
    <n v="823.6"/>
    <n v="82.36"/>
    <n v="20.59"/>
    <n v="20.59"/>
    <n v="0"/>
    <n v="82.36"/>
    <n v="0"/>
    <n v="1029.5"/>
    <n v="208.9"/>
  </r>
  <r>
    <s v="DF075"/>
    <s v="凤南天"/>
    <n v="7868"/>
    <x v="55"/>
    <n v="1494.92"/>
    <n v="629.44000000000005"/>
    <n v="62.944000000000003"/>
    <n v="15.736000000000001"/>
    <n v="15.736000000000001"/>
    <n v="0"/>
    <n v="62.944000000000003"/>
    <n v="0"/>
    <n v="786.80000000000007"/>
    <n v="160.36000000000001"/>
  </r>
  <r>
    <s v="DF076"/>
    <s v="杨景亭"/>
    <n v="6696"/>
    <x v="56"/>
    <n v="1272.24"/>
    <n v="535.68000000000006"/>
    <n v="53.567999999999998"/>
    <n v="13.391999999999999"/>
    <n v="13.391999999999999"/>
    <n v="0"/>
    <n v="53.567999999999998"/>
    <n v="0"/>
    <n v="669.6"/>
    <n v="136.92000000000002"/>
  </r>
  <r>
    <s v="DF077"/>
    <s v="米横野"/>
    <n v="20833"/>
    <x v="57"/>
    <n v="3958.27"/>
    <n v="1666.64"/>
    <n v="166.66400000000002"/>
    <n v="41.666000000000004"/>
    <n v="41.666000000000004"/>
    <n v="0"/>
    <n v="166.66400000000002"/>
    <n v="0"/>
    <n v="2083.3000000000002"/>
    <n v="419.66"/>
  </r>
  <r>
    <s v="DF079"/>
    <s v="王琪"/>
    <n v="6719"/>
    <x v="58"/>
    <n v="1276.6100000000001"/>
    <n v="537.52"/>
    <n v="53.752000000000002"/>
    <n v="13.438000000000001"/>
    <n v="13.438000000000001"/>
    <n v="0"/>
    <n v="53.752000000000002"/>
    <n v="0"/>
    <n v="671.90000000000009"/>
    <n v="137.38"/>
  </r>
  <r>
    <s v="DF080"/>
    <s v="吴冲虚"/>
    <n v="5740"/>
    <x v="59"/>
    <n v="1090.5999999999999"/>
    <n v="459.2"/>
    <n v="45.92"/>
    <n v="11.48"/>
    <n v="11.48"/>
    <n v="0"/>
    <n v="45.92"/>
    <n v="0"/>
    <n v="574"/>
    <n v="117.8"/>
  </r>
  <r>
    <s v="DF081"/>
    <s v="史松"/>
    <n v="7270"/>
    <x v="60"/>
    <n v="1381.3"/>
    <n v="581.6"/>
    <n v="58.160000000000004"/>
    <n v="14.540000000000001"/>
    <n v="14.540000000000001"/>
    <n v="0"/>
    <n v="58.160000000000004"/>
    <n v="0"/>
    <n v="727"/>
    <n v="148.4"/>
  </r>
  <r>
    <s v="DF083"/>
    <s v="于小谦"/>
    <n v="9339"/>
    <x v="61"/>
    <n v="1774.41"/>
    <n v="747.12"/>
    <n v="74.712000000000003"/>
    <n v="18.678000000000001"/>
    <n v="18.678000000000001"/>
    <n v="0"/>
    <n v="74.712000000000003"/>
    <n v="0"/>
    <n v="933.90000000000009"/>
    <n v="189.78"/>
  </r>
  <r>
    <s v="DF084"/>
    <s v="平威"/>
    <n v="9230"/>
    <x v="62"/>
    <n v="1753.7"/>
    <n v="738.4"/>
    <n v="73.84"/>
    <n v="18.46"/>
    <n v="18.46"/>
    <n v="0"/>
    <n v="73.84"/>
    <n v="0"/>
    <n v="923"/>
    <n v="187.6"/>
  </r>
  <r>
    <s v="DF085"/>
    <s v="平旺先"/>
    <n v="10278"/>
    <x v="63"/>
    <n v="1952.82"/>
    <n v="822.24"/>
    <n v="82.224000000000004"/>
    <n v="20.556000000000001"/>
    <n v="20.556000000000001"/>
    <n v="0"/>
    <n v="82.224000000000004"/>
    <n v="0"/>
    <n v="1027.8"/>
    <n v="208.56"/>
  </r>
  <r>
    <s v="DF087"/>
    <s v="王保保"/>
    <n v="5465"/>
    <x v="64"/>
    <n v="1038.3499999999999"/>
    <n v="437.2"/>
    <n v="43.72"/>
    <n v="10.93"/>
    <n v="10.93"/>
    <n v="0"/>
    <n v="43.72"/>
    <n v="0"/>
    <n v="546.5"/>
    <n v="112.3"/>
  </r>
  <r>
    <s v="DF088"/>
    <s v="司空玄"/>
    <n v="11095"/>
    <x v="65"/>
    <n v="2108.0500000000002"/>
    <n v="887.6"/>
    <n v="88.76"/>
    <n v="22.19"/>
    <n v="22.19"/>
    <n v="0"/>
    <n v="88.76"/>
    <n v="0"/>
    <n v="1109.5"/>
    <n v="224.9"/>
  </r>
  <r>
    <s v="DF090"/>
    <s v="桃红"/>
    <n v="4798"/>
    <x v="66"/>
    <n v="911.62"/>
    <n v="383.84000000000003"/>
    <n v="38.384"/>
    <n v="9.5960000000000001"/>
    <n v="9.5960000000000001"/>
    <n v="0"/>
    <n v="38.384"/>
    <n v="0"/>
    <n v="479.8"/>
    <n v="98.960000000000008"/>
  </r>
  <r>
    <s v="DF091"/>
    <s v="赤温和"/>
    <n v="5206"/>
    <x v="67"/>
    <n v="989.14"/>
    <n v="416.48"/>
    <n v="41.648000000000003"/>
    <n v="10.412000000000001"/>
    <n v="10.412000000000001"/>
    <n v="0"/>
    <n v="41.648000000000003"/>
    <n v="0"/>
    <n v="520.6"/>
    <n v="107.12"/>
  </r>
  <r>
    <s v="DF092"/>
    <s v="朱安国"/>
    <n v="4800"/>
    <x v="68"/>
    <n v="912"/>
    <n v="384"/>
    <n v="38.4"/>
    <n v="9.6"/>
    <n v="9.6"/>
    <n v="0"/>
    <n v="38.4"/>
    <n v="0"/>
    <n v="480"/>
    <n v="99"/>
  </r>
  <r>
    <s v="DF093"/>
    <s v="成自学"/>
    <n v="9639"/>
    <x v="69"/>
    <n v="1831.41"/>
    <n v="771.12"/>
    <n v="77.111999999999995"/>
    <n v="19.277999999999999"/>
    <n v="19.277999999999999"/>
    <n v="0"/>
    <n v="77.111999999999995"/>
    <n v="0"/>
    <n v="963.90000000000009"/>
    <n v="195.78"/>
  </r>
  <r>
    <s v="DF094"/>
    <s v="孙三观"/>
    <n v="7071"/>
    <x v="70"/>
    <n v="1343.49"/>
    <n v="565.68000000000006"/>
    <n v="56.567999999999998"/>
    <n v="14.141999999999999"/>
    <n v="14.141999999999999"/>
    <n v="0"/>
    <n v="56.567999999999998"/>
    <n v="0"/>
    <n v="707.1"/>
    <n v="144.42000000000002"/>
  </r>
  <r>
    <s v="DF096"/>
    <s v="史小翠"/>
    <n v="5990"/>
    <x v="71"/>
    <n v="1138.0999999999999"/>
    <n v="479.2"/>
    <n v="47.92"/>
    <n v="11.98"/>
    <n v="11.98"/>
    <n v="0"/>
    <n v="47.92"/>
    <n v="0"/>
    <n v="599"/>
    <n v="122.8"/>
  </r>
  <r>
    <s v="DF101"/>
    <s v="李万山"/>
    <n v="4874"/>
    <x v="72"/>
    <n v="926.06000000000006"/>
    <n v="389.92"/>
    <n v="38.991999999999997"/>
    <n v="9.7479999999999993"/>
    <n v="9.7479999999999993"/>
    <n v="0"/>
    <n v="38.991999999999997"/>
    <n v="0"/>
    <n v="487.40000000000003"/>
    <n v="100.48"/>
  </r>
  <r>
    <s v="DF102"/>
    <s v="叶长青"/>
    <n v="9472"/>
    <x v="73"/>
    <n v="1799.68"/>
    <n v="757.76"/>
    <n v="75.775999999999996"/>
    <n v="18.943999999999999"/>
    <n v="18.943999999999999"/>
    <n v="0"/>
    <n v="75.775999999999996"/>
    <n v="0"/>
    <n v="947.2"/>
    <n v="192.44"/>
  </r>
  <r>
    <s v="DF103"/>
    <s v="邝天雄"/>
    <n v="7119"/>
    <x v="74"/>
    <n v="1352.6100000000001"/>
    <n v="569.52"/>
    <n v="56.951999999999998"/>
    <n v="14.238"/>
    <n v="14.238"/>
    <n v="0"/>
    <n v="56.951999999999998"/>
    <n v="0"/>
    <n v="711.90000000000009"/>
    <n v="145.38"/>
  </r>
  <r>
    <s v="DF104"/>
    <s v="汤和"/>
    <n v="6121"/>
    <x v="75"/>
    <n v="1162.99"/>
    <n v="489.68"/>
    <n v="48.968000000000004"/>
    <n v="12.242000000000001"/>
    <n v="12.242000000000001"/>
    <n v="0"/>
    <n v="48.968000000000004"/>
    <n v="0"/>
    <n v="612.1"/>
    <n v="125.42"/>
  </r>
  <r>
    <s v="DF105"/>
    <s v="李可秀"/>
    <n v="4690"/>
    <x v="76"/>
    <n v="891.1"/>
    <n v="375.2"/>
    <n v="37.520000000000003"/>
    <n v="9.3800000000000008"/>
    <n v="9.3800000000000008"/>
    <n v="0"/>
    <n v="37.520000000000003"/>
    <n v="0"/>
    <n v="469"/>
    <n v="96.8"/>
  </r>
  <r>
    <s v="DF107"/>
    <s v="张三泮"/>
    <n v="9122"/>
    <x v="77"/>
    <n v="1733.18"/>
    <n v="729.76"/>
    <n v="72.975999999999999"/>
    <n v="18.244"/>
    <n v="18.244"/>
    <n v="0"/>
    <n v="72.975999999999999"/>
    <n v="0"/>
    <n v="912.2"/>
    <n v="185.44"/>
  </r>
  <r>
    <s v="DF108"/>
    <s v="史仲猛"/>
    <n v="7010"/>
    <x v="78"/>
    <n v="1331.9"/>
    <n v="560.80000000000007"/>
    <n v="56.08"/>
    <n v="14.02"/>
    <n v="14.02"/>
    <n v="0"/>
    <n v="56.08"/>
    <n v="0"/>
    <n v="701"/>
    <n v="143.20000000000002"/>
  </r>
  <r>
    <s v="DF109"/>
    <s v="戚长容"/>
    <n v="9846"/>
    <x v="79"/>
    <n v="1870.74"/>
    <n v="787.68000000000006"/>
    <n v="78.768000000000001"/>
    <n v="19.692"/>
    <n v="19.692"/>
    <n v="0"/>
    <n v="78.768000000000001"/>
    <n v="0"/>
    <n v="984.6"/>
    <n v="199.92000000000002"/>
  </r>
  <r>
    <s v="DF110"/>
    <s v="龙骏"/>
    <n v="6985"/>
    <x v="80"/>
    <n v="1327.15"/>
    <n v="558.80000000000007"/>
    <n v="55.88"/>
    <n v="13.97"/>
    <n v="13.97"/>
    <n v="0"/>
    <n v="55.88"/>
    <n v="0"/>
    <n v="698.5"/>
    <n v="142.70000000000002"/>
  </r>
  <r>
    <s v="DF111"/>
    <s v="陆冠英"/>
    <n v="4873"/>
    <x v="81"/>
    <n v="925.87"/>
    <n v="389.84000000000003"/>
    <n v="38.984000000000002"/>
    <n v="9.7460000000000004"/>
    <n v="9.7460000000000004"/>
    <n v="0"/>
    <n v="38.984000000000002"/>
    <n v="0"/>
    <n v="487.3"/>
    <n v="100.46000000000001"/>
  </r>
  <r>
    <s v="DF113"/>
    <s v="安奉天"/>
    <n v="8773"/>
    <x v="82"/>
    <n v="1666.8700000000001"/>
    <n v="701.84"/>
    <n v="70.183999999999997"/>
    <n v="17.545999999999999"/>
    <n v="17.545999999999999"/>
    <n v="0"/>
    <n v="70.183999999999997"/>
    <n v="0"/>
    <n v="877.30000000000007"/>
    <n v="178.46"/>
  </r>
  <r>
    <s v="DF114"/>
    <s v="沈平平"/>
    <n v="5613"/>
    <x v="83"/>
    <n v="1066.47"/>
    <n v="449.04"/>
    <n v="44.904000000000003"/>
    <n v="11.226000000000001"/>
    <n v="11.226000000000001"/>
    <n v="0"/>
    <n v="44.904000000000003"/>
    <n v="0"/>
    <n v="561.30000000000007"/>
    <n v="115.26"/>
  </r>
  <r>
    <s v="DF115"/>
    <s v="华伯基"/>
    <n v="4574"/>
    <x v="84"/>
    <n v="869.06000000000006"/>
    <n v="365.92"/>
    <n v="36.591999999999999"/>
    <n v="9.1479999999999997"/>
    <n v="9.1479999999999997"/>
    <n v="0"/>
    <n v="36.591999999999999"/>
    <n v="0"/>
    <n v="457.40000000000003"/>
    <n v="94.48"/>
  </r>
  <r>
    <s v="DF116"/>
    <s v="司徒千钟"/>
    <n v="11966"/>
    <x v="85"/>
    <n v="2273.54"/>
    <n v="957.28"/>
    <n v="95.728000000000009"/>
    <n v="23.932000000000002"/>
    <n v="23.932000000000002"/>
    <n v="0"/>
    <n v="95.728000000000009"/>
    <n v="0"/>
    <n v="1196.6000000000001"/>
    <n v="242.32"/>
  </r>
  <r>
    <s v="DF117"/>
    <s v="刘培生"/>
    <n v="8283"/>
    <x v="30"/>
    <n v="1573.77"/>
    <n v="662.64"/>
    <n v="66.263999999999996"/>
    <n v="16.565999999999999"/>
    <n v="16.565999999999999"/>
    <n v="0"/>
    <n v="66.263999999999996"/>
    <n v="0"/>
    <n v="828.30000000000007"/>
    <n v="168.66"/>
  </r>
  <r>
    <s v="DF118"/>
    <s v="沙通天"/>
    <n v="9555"/>
    <x v="86"/>
    <n v="1815.45"/>
    <n v="764.4"/>
    <n v="76.44"/>
    <n v="19.11"/>
    <n v="19.11"/>
    <n v="0"/>
    <n v="76.44"/>
    <n v="0"/>
    <n v="955.5"/>
    <n v="194.1"/>
  </r>
  <r>
    <s v="DF119"/>
    <s v="凌退思"/>
    <n v="7636"/>
    <x v="87"/>
    <n v="1450.84"/>
    <n v="610.88"/>
    <n v="61.088000000000001"/>
    <n v="15.272"/>
    <n v="15.272"/>
    <n v="0"/>
    <n v="61.088000000000001"/>
    <n v="0"/>
    <n v="763.6"/>
    <n v="155.72"/>
  </r>
  <r>
    <s v="DF120"/>
    <s v="梅侍画"/>
    <n v="10205"/>
    <x v="88"/>
    <n v="1938.95"/>
    <n v="816.4"/>
    <n v="81.64"/>
    <n v="20.41"/>
    <n v="20.41"/>
    <n v="0"/>
    <n v="81.64"/>
    <n v="0"/>
    <n v="1020.5"/>
    <n v="207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rowHeaderCaption="社保基数">
  <location ref="A3:D10" firstHeaderRow="0" firstDataRow="1" firstDataCol="1"/>
  <pivotFields count="14">
    <pivotField showAll="0"/>
    <pivotField dataField="1" showAll="0"/>
    <pivotField dataField="1" numFmtId="43" showAll="0"/>
    <pivotField axis="axisRow" numFmtId="4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人数" fld="1" subtotal="count" baseField="3" baseItem="1"/>
    <dataField name="工资总额（元）" fld="2" baseField="3" baseItem="1" numFmtId="43"/>
    <dataField name="工资总额占比" fld="2" showDataAs="percentOfTotal" baseField="3" baseItem="1" numFmtId="1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B3:O103" totalsRowShown="0">
  <tableColumns count="14">
    <tableColumn id="1" name="员工编号" dataDxfId="2"/>
    <tableColumn id="2" name="姓名" dataDxfId="3"/>
    <tableColumn id="3" name="工资总额" dataDxfId="4"/>
    <tableColumn id="4" name="社保基数" dataDxfId="5"/>
    <tableColumn id="5" name="养老公司负担" dataDxfId="6"/>
    <tableColumn id="6" name="养老个人负担" dataDxfId="7"/>
    <tableColumn id="7" name="失业公司负担" dataDxfId="8"/>
    <tableColumn id="8" name="失业个人负担" dataDxfId="9"/>
    <tableColumn id="9" name="工伤公司负担" dataDxfId="10"/>
    <tableColumn id="10" name="工伤个人负担" dataDxfId="11"/>
    <tableColumn id="11" name="生育公司负担" dataDxfId="12"/>
    <tableColumn id="12" name="生育个人负担" dataDxfId="13"/>
    <tableColumn id="13" name="医疗公司负担" dataDxfId="14"/>
    <tableColumn id="14" name="医疗个人负担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3:D8" totalsRowShown="0">
  <tableColumns count="4">
    <tableColumn id="1" name="险种" dataDxfId="16"/>
    <tableColumn id="2" name="公司负担比例" dataDxfId="17"/>
    <tableColumn id="3" name="个人负担比例" dataDxfId="18"/>
    <tableColumn id="4" name="个人额外费用（元）" dataDxfId="1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123"/>
  <sheetViews>
    <sheetView topLeftCell="O60" workbookViewId="0">
      <selection activeCell="V11" sqref="V11"/>
    </sheetView>
  </sheetViews>
  <sheetFormatPr defaultColWidth="9" defaultRowHeight="14.4"/>
  <cols>
    <col min="1" max="1" width="2.75" customWidth="1"/>
    <col min="2" max="2" width="8" style="64" customWidth="1"/>
    <col min="3" max="3" width="18.6296296296296" style="64" customWidth="1"/>
    <col min="4" max="12" width="5.75" customWidth="1"/>
    <col min="13" max="21" width="6.75" customWidth="1"/>
    <col min="22" max="22" width="9.62962962962963" customWidth="1"/>
    <col min="23" max="23" width="10.1296296296296" customWidth="1"/>
  </cols>
  <sheetData>
    <row r="2" ht="15.6" spans="2:23">
      <c r="B2" s="65" t="s">
        <v>0</v>
      </c>
      <c r="C2" s="65" t="s">
        <v>1</v>
      </c>
      <c r="D2" s="66" t="s">
        <v>2</v>
      </c>
      <c r="E2" s="66" t="s">
        <v>3</v>
      </c>
      <c r="F2" s="66" t="s">
        <v>4</v>
      </c>
      <c r="G2" s="66" t="s">
        <v>5</v>
      </c>
      <c r="H2" s="66" t="s">
        <v>6</v>
      </c>
      <c r="I2" s="66" t="s">
        <v>7</v>
      </c>
      <c r="J2" s="66" t="s">
        <v>8</v>
      </c>
      <c r="K2" s="66" t="s">
        <v>9</v>
      </c>
      <c r="L2" s="66" t="s">
        <v>10</v>
      </c>
      <c r="M2" s="66" t="s">
        <v>11</v>
      </c>
      <c r="N2" s="66" t="s">
        <v>12</v>
      </c>
      <c r="O2" s="66" t="s">
        <v>13</v>
      </c>
      <c r="P2" s="66" t="s">
        <v>14</v>
      </c>
      <c r="Q2" s="66" t="s">
        <v>15</v>
      </c>
      <c r="R2" s="66" t="s">
        <v>16</v>
      </c>
      <c r="S2" s="66" t="s">
        <v>17</v>
      </c>
      <c r="T2" s="66" t="s">
        <v>18</v>
      </c>
      <c r="U2" s="66" t="s">
        <v>19</v>
      </c>
      <c r="V2" s="66" t="s">
        <v>20</v>
      </c>
      <c r="W2" s="66" t="s">
        <v>21</v>
      </c>
    </row>
    <row r="3" spans="2:23">
      <c r="B3" s="67" t="s">
        <v>22</v>
      </c>
      <c r="C3" s="68" t="s">
        <v>23</v>
      </c>
      <c r="D3" s="69" t="str">
        <f>MID($C3,SUBSTITUTE(SUBSTITUTE(D$2,"第",""),"位",""),1)</f>
        <v>1</v>
      </c>
      <c r="E3" s="69" t="str">
        <f t="shared" ref="E3:U17" si="0">MID($C3,SUBSTITUTE(SUBSTITUTE(E$2,"第",""),"位",""),1)</f>
        <v>1</v>
      </c>
      <c r="F3" s="69" t="str">
        <f t="shared" si="0"/>
        <v>0</v>
      </c>
      <c r="G3" s="69" t="str">
        <f t="shared" si="0"/>
        <v>1</v>
      </c>
      <c r="H3" s="69" t="str">
        <f t="shared" si="0"/>
        <v>0</v>
      </c>
      <c r="I3" s="69" t="str">
        <f t="shared" si="0"/>
        <v>8</v>
      </c>
      <c r="J3" s="69" t="str">
        <f t="shared" si="0"/>
        <v>1</v>
      </c>
      <c r="K3" s="69" t="str">
        <f t="shared" si="0"/>
        <v>9</v>
      </c>
      <c r="L3" s="69" t="str">
        <f t="shared" si="0"/>
        <v>6</v>
      </c>
      <c r="M3" s="69" t="str">
        <f t="shared" si="0"/>
        <v>3</v>
      </c>
      <c r="N3" s="69" t="str">
        <f t="shared" si="0"/>
        <v>0</v>
      </c>
      <c r="O3" s="69" t="str">
        <f t="shared" si="0"/>
        <v>1</v>
      </c>
      <c r="P3" s="69" t="str">
        <f t="shared" si="0"/>
        <v>0</v>
      </c>
      <c r="Q3" s="69" t="str">
        <f t="shared" si="0"/>
        <v>2</v>
      </c>
      <c r="R3" s="69" t="str">
        <f t="shared" si="0"/>
        <v>0</v>
      </c>
      <c r="S3" s="69" t="str">
        <f t="shared" si="0"/>
        <v>1</v>
      </c>
      <c r="T3" s="69" t="str">
        <f t="shared" si="0"/>
        <v>1</v>
      </c>
      <c r="U3" s="69" t="str">
        <f t="shared" si="0"/>
        <v>X</v>
      </c>
      <c r="V3" s="69" t="str">
        <f>VLOOKUP(MOD(SUMPRODUCT(VALUE(D3:T3),VALUE(校对参数!$E$5:$U$5)),11),校对参数!$B$4:$C$15,2,0)</f>
        <v>X</v>
      </c>
      <c r="W3" s="71" t="str">
        <f>IF(EXACT(U3,V3),"正确","错误")</f>
        <v>正确</v>
      </c>
    </row>
    <row r="4" spans="2:23">
      <c r="B4" s="67" t="s">
        <v>24</v>
      </c>
      <c r="C4" s="68" t="s">
        <v>25</v>
      </c>
      <c r="D4" s="69" t="str">
        <f t="shared" ref="D4:S33" si="1">MID($C4,SUBSTITUTE(SUBSTITUTE(D$2,"第",""),"位",""),1)</f>
        <v>1</v>
      </c>
      <c r="E4" s="69" t="str">
        <f t="shared" si="0"/>
        <v>1</v>
      </c>
      <c r="F4" s="69" t="str">
        <f t="shared" si="0"/>
        <v>0</v>
      </c>
      <c r="G4" s="69" t="str">
        <f t="shared" si="0"/>
        <v>1</v>
      </c>
      <c r="H4" s="69" t="str">
        <f t="shared" si="0"/>
        <v>0</v>
      </c>
      <c r="I4" s="69" t="str">
        <f t="shared" si="0"/>
        <v>5</v>
      </c>
      <c r="J4" s="69" t="str">
        <f t="shared" si="0"/>
        <v>1</v>
      </c>
      <c r="K4" s="69" t="str">
        <f t="shared" si="0"/>
        <v>9</v>
      </c>
      <c r="L4" s="69" t="str">
        <f t="shared" si="0"/>
        <v>8</v>
      </c>
      <c r="M4" s="69" t="str">
        <f t="shared" si="0"/>
        <v>9</v>
      </c>
      <c r="N4" s="69" t="str">
        <f t="shared" si="0"/>
        <v>0</v>
      </c>
      <c r="O4" s="69" t="str">
        <f t="shared" si="0"/>
        <v>3</v>
      </c>
      <c r="P4" s="69" t="str">
        <f t="shared" si="0"/>
        <v>0</v>
      </c>
      <c r="Q4" s="69" t="str">
        <f t="shared" si="0"/>
        <v>4</v>
      </c>
      <c r="R4" s="69" t="str">
        <f t="shared" si="0"/>
        <v>0</v>
      </c>
      <c r="S4" s="69" t="str">
        <f t="shared" si="0"/>
        <v>1</v>
      </c>
      <c r="T4" s="69" t="str">
        <f t="shared" si="0"/>
        <v>2</v>
      </c>
      <c r="U4" s="69" t="str">
        <f t="shared" si="0"/>
        <v>6</v>
      </c>
      <c r="V4" s="69">
        <f>VLOOKUP(MOD(SUMPRODUCT(VALUE(D4:T4),VALUE(校对参数!$E$5:$U$5)),11),校对参数!$B$4:$C$15,2,0)</f>
        <v>6</v>
      </c>
      <c r="W4" s="71" t="str">
        <f t="shared" ref="W4:W67" si="2">IF(EXACT(U4,V4),"正确","错误")</f>
        <v>正确</v>
      </c>
    </row>
    <row r="5" spans="2:23">
      <c r="B5" s="67" t="s">
        <v>26</v>
      </c>
      <c r="C5" s="68" t="s">
        <v>27</v>
      </c>
      <c r="D5" s="69" t="str">
        <f t="shared" si="1"/>
        <v>3</v>
      </c>
      <c r="E5" s="69" t="str">
        <f t="shared" si="0"/>
        <v>1</v>
      </c>
      <c r="F5" s="69" t="str">
        <f t="shared" si="0"/>
        <v>0</v>
      </c>
      <c r="G5" s="69" t="str">
        <f t="shared" si="0"/>
        <v>1</v>
      </c>
      <c r="H5" s="69" t="str">
        <f t="shared" si="0"/>
        <v>0</v>
      </c>
      <c r="I5" s="69" t="str">
        <f t="shared" si="0"/>
        <v>8</v>
      </c>
      <c r="J5" s="69" t="str">
        <f t="shared" si="0"/>
        <v>1</v>
      </c>
      <c r="K5" s="69" t="str">
        <f t="shared" si="0"/>
        <v>9</v>
      </c>
      <c r="L5" s="69" t="str">
        <f t="shared" si="0"/>
        <v>7</v>
      </c>
      <c r="M5" s="69" t="str">
        <f t="shared" si="0"/>
        <v>7</v>
      </c>
      <c r="N5" s="69" t="str">
        <f t="shared" si="0"/>
        <v>1</v>
      </c>
      <c r="O5" s="69" t="str">
        <f t="shared" si="0"/>
        <v>2</v>
      </c>
      <c r="P5" s="69" t="str">
        <f t="shared" si="0"/>
        <v>1</v>
      </c>
      <c r="Q5" s="69" t="str">
        <f t="shared" si="0"/>
        <v>2</v>
      </c>
      <c r="R5" s="69" t="str">
        <f t="shared" si="0"/>
        <v>1</v>
      </c>
      <c r="S5" s="69" t="str">
        <f t="shared" si="0"/>
        <v>1</v>
      </c>
      <c r="T5" s="69" t="str">
        <f t="shared" si="0"/>
        <v>3</v>
      </c>
      <c r="U5" s="69" t="str">
        <f t="shared" si="0"/>
        <v>6</v>
      </c>
      <c r="V5" s="69">
        <f>VLOOKUP(MOD(SUMPRODUCT(VALUE(D5:T5),VALUE(校对参数!$E$5:$U$5)),11),校对参数!$B$4:$C$15,2,0)</f>
        <v>6</v>
      </c>
      <c r="W5" s="71" t="str">
        <f t="shared" si="2"/>
        <v>正确</v>
      </c>
    </row>
    <row r="6" spans="2:23">
      <c r="B6" s="67" t="s">
        <v>28</v>
      </c>
      <c r="C6" s="68" t="s">
        <v>29</v>
      </c>
      <c r="D6" s="69" t="str">
        <f t="shared" si="1"/>
        <v>3</v>
      </c>
      <c r="E6" s="69" t="str">
        <f t="shared" si="0"/>
        <v>7</v>
      </c>
      <c r="F6" s="69" t="str">
        <f t="shared" si="0"/>
        <v>2</v>
      </c>
      <c r="G6" s="69" t="str">
        <f t="shared" si="0"/>
        <v>2</v>
      </c>
      <c r="H6" s="69" t="str">
        <f t="shared" si="0"/>
        <v>0</v>
      </c>
      <c r="I6" s="69" t="str">
        <f t="shared" si="0"/>
        <v>8</v>
      </c>
      <c r="J6" s="69" t="str">
        <f t="shared" si="0"/>
        <v>1</v>
      </c>
      <c r="K6" s="69" t="str">
        <f t="shared" si="0"/>
        <v>9</v>
      </c>
      <c r="L6" s="69" t="str">
        <f t="shared" si="0"/>
        <v>7</v>
      </c>
      <c r="M6" s="69" t="str">
        <f t="shared" si="0"/>
        <v>5</v>
      </c>
      <c r="N6" s="69" t="str">
        <f t="shared" si="0"/>
        <v>1</v>
      </c>
      <c r="O6" s="69" t="str">
        <f t="shared" si="0"/>
        <v>0</v>
      </c>
      <c r="P6" s="69" t="str">
        <f t="shared" si="0"/>
        <v>0</v>
      </c>
      <c r="Q6" s="69" t="str">
        <f t="shared" si="0"/>
        <v>9</v>
      </c>
      <c r="R6" s="69" t="str">
        <f t="shared" si="0"/>
        <v>0</v>
      </c>
      <c r="S6" s="69" t="str">
        <f t="shared" si="0"/>
        <v>5</v>
      </c>
      <c r="T6" s="69" t="str">
        <f t="shared" si="0"/>
        <v>1</v>
      </c>
      <c r="U6" s="69" t="str">
        <f t="shared" si="0"/>
        <v>X</v>
      </c>
      <c r="V6" s="69" t="str">
        <f>VLOOKUP(MOD(SUMPRODUCT(VALUE(D6:T6),VALUE(校对参数!$E$5:$U$5)),11),校对参数!$B$4:$C$15,2,0)</f>
        <v>X</v>
      </c>
      <c r="W6" s="71" t="str">
        <f t="shared" si="2"/>
        <v>正确</v>
      </c>
    </row>
    <row r="7" spans="2:23">
      <c r="B7" s="67" t="s">
        <v>30</v>
      </c>
      <c r="C7" s="68" t="s">
        <v>31</v>
      </c>
      <c r="D7" s="69" t="str">
        <f t="shared" si="1"/>
        <v>1</v>
      </c>
      <c r="E7" s="69" t="str">
        <f t="shared" si="0"/>
        <v>1</v>
      </c>
      <c r="F7" s="69" t="str">
        <f t="shared" si="0"/>
        <v>0</v>
      </c>
      <c r="G7" s="69" t="str">
        <f t="shared" si="0"/>
        <v>1</v>
      </c>
      <c r="H7" s="69" t="str">
        <f t="shared" si="0"/>
        <v>0</v>
      </c>
      <c r="I7" s="69" t="str">
        <f t="shared" si="0"/>
        <v>1</v>
      </c>
      <c r="J7" s="69" t="str">
        <f t="shared" si="0"/>
        <v>1</v>
      </c>
      <c r="K7" s="69" t="str">
        <f t="shared" si="0"/>
        <v>9</v>
      </c>
      <c r="L7" s="69" t="str">
        <f t="shared" si="0"/>
        <v>7</v>
      </c>
      <c r="M7" s="69" t="str">
        <f t="shared" si="0"/>
        <v>2</v>
      </c>
      <c r="N7" s="69" t="str">
        <f t="shared" si="0"/>
        <v>0</v>
      </c>
      <c r="O7" s="69" t="str">
        <f t="shared" si="0"/>
        <v>9</v>
      </c>
      <c r="P7" s="69" t="str">
        <f t="shared" si="0"/>
        <v>0</v>
      </c>
      <c r="Q7" s="69" t="str">
        <f t="shared" si="0"/>
        <v>2</v>
      </c>
      <c r="R7" s="69" t="str">
        <f t="shared" si="0"/>
        <v>1</v>
      </c>
      <c r="S7" s="69" t="str">
        <f t="shared" si="0"/>
        <v>1</v>
      </c>
      <c r="T7" s="69" t="str">
        <f t="shared" si="0"/>
        <v>4</v>
      </c>
      <c r="U7" s="69" t="str">
        <f t="shared" si="0"/>
        <v>4</v>
      </c>
      <c r="V7" s="69">
        <f>VLOOKUP(MOD(SUMPRODUCT(VALUE(D7:T7),VALUE(校对参数!$E$5:$U$5)),11),校对参数!$B$4:$C$15,2,0)</f>
        <v>4</v>
      </c>
      <c r="W7" s="71" t="str">
        <f t="shared" si="2"/>
        <v>正确</v>
      </c>
    </row>
    <row r="8" spans="2:23">
      <c r="B8" s="67" t="s">
        <v>32</v>
      </c>
      <c r="C8" s="68" t="s">
        <v>33</v>
      </c>
      <c r="D8" s="69" t="str">
        <f t="shared" si="1"/>
        <v>1</v>
      </c>
      <c r="E8" s="69" t="str">
        <f t="shared" si="0"/>
        <v>1</v>
      </c>
      <c r="F8" s="69" t="str">
        <f t="shared" si="0"/>
        <v>0</v>
      </c>
      <c r="G8" s="69" t="str">
        <f t="shared" si="0"/>
        <v>1</v>
      </c>
      <c r="H8" s="69" t="str">
        <f t="shared" si="0"/>
        <v>0</v>
      </c>
      <c r="I8" s="69" t="str">
        <f t="shared" si="0"/>
        <v>8</v>
      </c>
      <c r="J8" s="69" t="str">
        <f t="shared" si="0"/>
        <v>1</v>
      </c>
      <c r="K8" s="69" t="str">
        <f t="shared" si="0"/>
        <v>9</v>
      </c>
      <c r="L8" s="69" t="str">
        <f t="shared" si="0"/>
        <v>7</v>
      </c>
      <c r="M8" s="69" t="str">
        <f t="shared" si="0"/>
        <v>8</v>
      </c>
      <c r="N8" s="69" t="str">
        <f t="shared" si="0"/>
        <v>1</v>
      </c>
      <c r="O8" s="69" t="str">
        <f t="shared" si="0"/>
        <v>2</v>
      </c>
      <c r="P8" s="69" t="str">
        <f t="shared" si="0"/>
        <v>1</v>
      </c>
      <c r="Q8" s="69" t="str">
        <f t="shared" si="0"/>
        <v>2</v>
      </c>
      <c r="R8" s="69" t="str">
        <f t="shared" si="0"/>
        <v>0</v>
      </c>
      <c r="S8" s="69" t="str">
        <f t="shared" si="0"/>
        <v>1</v>
      </c>
      <c r="T8" s="69" t="str">
        <f t="shared" si="0"/>
        <v>2</v>
      </c>
      <c r="U8" s="69" t="str">
        <f t="shared" si="0"/>
        <v>9</v>
      </c>
      <c r="V8" s="69">
        <f>VLOOKUP(MOD(SUMPRODUCT(VALUE(D8:T8),VALUE(校对参数!$E$5:$U$5)),11),校对参数!$B$4:$C$15,2,0)</f>
        <v>5</v>
      </c>
      <c r="W8" s="71" t="str">
        <f t="shared" si="2"/>
        <v>错误</v>
      </c>
    </row>
    <row r="9" spans="2:23">
      <c r="B9" s="67" t="s">
        <v>34</v>
      </c>
      <c r="C9" s="68" t="s">
        <v>35</v>
      </c>
      <c r="D9" s="69" t="str">
        <f t="shared" si="1"/>
        <v>4</v>
      </c>
      <c r="E9" s="69" t="str">
        <f t="shared" si="0"/>
        <v>1</v>
      </c>
      <c r="F9" s="69" t="str">
        <f t="shared" si="0"/>
        <v>0</v>
      </c>
      <c r="G9" s="69" t="str">
        <f t="shared" si="0"/>
        <v>2</v>
      </c>
      <c r="H9" s="69" t="str">
        <f t="shared" si="0"/>
        <v>0</v>
      </c>
      <c r="I9" s="69" t="str">
        <f t="shared" si="0"/>
        <v>5</v>
      </c>
      <c r="J9" s="69" t="str">
        <f t="shared" si="0"/>
        <v>1</v>
      </c>
      <c r="K9" s="69" t="str">
        <f t="shared" si="0"/>
        <v>9</v>
      </c>
      <c r="L9" s="69" t="str">
        <f t="shared" si="0"/>
        <v>6</v>
      </c>
      <c r="M9" s="69" t="str">
        <f t="shared" si="0"/>
        <v>4</v>
      </c>
      <c r="N9" s="69" t="str">
        <f t="shared" si="0"/>
        <v>1</v>
      </c>
      <c r="O9" s="69" t="str">
        <f t="shared" si="0"/>
        <v>2</v>
      </c>
      <c r="P9" s="69" t="str">
        <f t="shared" si="0"/>
        <v>2</v>
      </c>
      <c r="Q9" s="69" t="str">
        <f t="shared" si="0"/>
        <v>7</v>
      </c>
      <c r="R9" s="69" t="str">
        <f t="shared" si="0"/>
        <v>8</v>
      </c>
      <c r="S9" s="69" t="str">
        <f t="shared" si="0"/>
        <v>2</v>
      </c>
      <c r="T9" s="69" t="str">
        <f t="shared" si="0"/>
        <v>1</v>
      </c>
      <c r="U9" s="69" t="str">
        <f t="shared" si="0"/>
        <v>7</v>
      </c>
      <c r="V9" s="69">
        <f>VLOOKUP(MOD(SUMPRODUCT(VALUE(D9:T9),VALUE(校对参数!$E$5:$U$5)),11),校对参数!$B$4:$C$15,2,0)</f>
        <v>7</v>
      </c>
      <c r="W9" s="71" t="str">
        <f t="shared" si="2"/>
        <v>正确</v>
      </c>
    </row>
    <row r="10" spans="2:23">
      <c r="B10" s="67" t="s">
        <v>36</v>
      </c>
      <c r="C10" s="68" t="s">
        <v>37</v>
      </c>
      <c r="D10" s="69" t="str">
        <f t="shared" si="1"/>
        <v>1</v>
      </c>
      <c r="E10" s="69" t="str">
        <f t="shared" si="0"/>
        <v>1</v>
      </c>
      <c r="F10" s="69" t="str">
        <f t="shared" si="0"/>
        <v>0</v>
      </c>
      <c r="G10" s="69" t="str">
        <f t="shared" si="0"/>
        <v>1</v>
      </c>
      <c r="H10" s="69" t="str">
        <f t="shared" si="0"/>
        <v>0</v>
      </c>
      <c r="I10" s="69" t="str">
        <f t="shared" si="0"/>
        <v>2</v>
      </c>
      <c r="J10" s="69" t="str">
        <f t="shared" si="0"/>
        <v>1</v>
      </c>
      <c r="K10" s="69" t="str">
        <f t="shared" si="0"/>
        <v>9</v>
      </c>
      <c r="L10" s="69" t="str">
        <f t="shared" si="0"/>
        <v>7</v>
      </c>
      <c r="M10" s="69" t="str">
        <f t="shared" si="0"/>
        <v>3</v>
      </c>
      <c r="N10" s="69" t="str">
        <f t="shared" si="0"/>
        <v>0</v>
      </c>
      <c r="O10" s="69" t="str">
        <f t="shared" si="0"/>
        <v>5</v>
      </c>
      <c r="P10" s="69" t="str">
        <f t="shared" si="0"/>
        <v>1</v>
      </c>
      <c r="Q10" s="69" t="str">
        <f t="shared" si="0"/>
        <v>2</v>
      </c>
      <c r="R10" s="69" t="str">
        <f t="shared" si="0"/>
        <v>0</v>
      </c>
      <c r="S10" s="69" t="str">
        <f t="shared" si="0"/>
        <v>1</v>
      </c>
      <c r="T10" s="69" t="str">
        <f t="shared" si="0"/>
        <v>2</v>
      </c>
      <c r="U10" s="69" t="str">
        <f t="shared" si="0"/>
        <v>2</v>
      </c>
      <c r="V10" s="69">
        <f>VLOOKUP(MOD(SUMPRODUCT(VALUE(D10:T10),VALUE(校对参数!$E$5:$U$5)),11),校对参数!$B$4:$C$15,2,0)</f>
        <v>2</v>
      </c>
      <c r="W10" s="71" t="str">
        <f t="shared" si="2"/>
        <v>正确</v>
      </c>
    </row>
    <row r="11" spans="2:23">
      <c r="B11" s="67" t="s">
        <v>38</v>
      </c>
      <c r="C11" s="68" t="s">
        <v>39</v>
      </c>
      <c r="D11" s="69" t="str">
        <f t="shared" si="1"/>
        <v>5</v>
      </c>
      <c r="E11" s="69" t="str">
        <f t="shared" si="0"/>
        <v>5</v>
      </c>
      <c r="F11" s="69" t="str">
        <f t="shared" si="0"/>
        <v>1</v>
      </c>
      <c r="G11" s="69" t="str">
        <f t="shared" si="0"/>
        <v>0</v>
      </c>
      <c r="H11" s="69" t="str">
        <f t="shared" si="0"/>
        <v>1</v>
      </c>
      <c r="I11" s="69" t="str">
        <f t="shared" si="0"/>
        <v>8</v>
      </c>
      <c r="J11" s="69" t="str">
        <f t="shared" si="0"/>
        <v>1</v>
      </c>
      <c r="K11" s="69" t="str">
        <f t="shared" si="0"/>
        <v>9</v>
      </c>
      <c r="L11" s="69" t="str">
        <f t="shared" si="0"/>
        <v>8</v>
      </c>
      <c r="M11" s="69" t="str">
        <f t="shared" si="0"/>
        <v>6</v>
      </c>
      <c r="N11" s="69" t="str">
        <f t="shared" si="0"/>
        <v>0</v>
      </c>
      <c r="O11" s="69" t="str">
        <f t="shared" si="0"/>
        <v>7</v>
      </c>
      <c r="P11" s="69" t="str">
        <f t="shared" si="0"/>
        <v>3</v>
      </c>
      <c r="Q11" s="69" t="str">
        <f t="shared" si="0"/>
        <v>1</v>
      </c>
      <c r="R11" s="69" t="str">
        <f t="shared" si="0"/>
        <v>1</v>
      </c>
      <c r="S11" s="69" t="str">
        <f t="shared" si="0"/>
        <v>1</v>
      </c>
      <c r="T11" s="69" t="str">
        <f t="shared" si="0"/>
        <v>2</v>
      </c>
      <c r="U11" s="69" t="str">
        <f t="shared" si="0"/>
        <v>X</v>
      </c>
      <c r="V11" s="69" t="str">
        <f>VLOOKUP(MOD(SUMPRODUCT(VALUE(D11:T11),VALUE(校对参数!$E$5:$U$5)),11),校对参数!$B$4:$C$15,2,0)</f>
        <v>X</v>
      </c>
      <c r="W11" s="71" t="str">
        <f t="shared" si="2"/>
        <v>正确</v>
      </c>
    </row>
    <row r="12" spans="2:23">
      <c r="B12" s="67" t="s">
        <v>40</v>
      </c>
      <c r="C12" s="68" t="s">
        <v>41</v>
      </c>
      <c r="D12" s="69" t="str">
        <f t="shared" si="1"/>
        <v>3</v>
      </c>
      <c r="E12" s="69" t="str">
        <f t="shared" si="0"/>
        <v>7</v>
      </c>
      <c r="F12" s="69" t="str">
        <f t="shared" si="0"/>
        <v>2</v>
      </c>
      <c r="G12" s="69" t="str">
        <f t="shared" si="0"/>
        <v>2</v>
      </c>
      <c r="H12" s="69" t="str">
        <f t="shared" si="0"/>
        <v>0</v>
      </c>
      <c r="I12" s="69" t="str">
        <f t="shared" si="0"/>
        <v>8</v>
      </c>
      <c r="J12" s="69" t="str">
        <f t="shared" si="0"/>
        <v>1</v>
      </c>
      <c r="K12" s="69" t="str">
        <f t="shared" si="0"/>
        <v>9</v>
      </c>
      <c r="L12" s="69" t="str">
        <f t="shared" si="0"/>
        <v>7</v>
      </c>
      <c r="M12" s="69" t="str">
        <f t="shared" si="0"/>
        <v>3</v>
      </c>
      <c r="N12" s="69" t="str">
        <f t="shared" si="0"/>
        <v>1</v>
      </c>
      <c r="O12" s="69" t="str">
        <f t="shared" si="0"/>
        <v>0</v>
      </c>
      <c r="P12" s="69" t="str">
        <f t="shared" si="0"/>
        <v>0</v>
      </c>
      <c r="Q12" s="69" t="str">
        <f t="shared" si="0"/>
        <v>7</v>
      </c>
      <c r="R12" s="69" t="str">
        <f t="shared" si="0"/>
        <v>0</v>
      </c>
      <c r="S12" s="69" t="str">
        <f t="shared" si="0"/>
        <v>5</v>
      </c>
      <c r="T12" s="69" t="str">
        <f t="shared" si="0"/>
        <v>1</v>
      </c>
      <c r="U12" s="69" t="str">
        <f t="shared" si="0"/>
        <v>4</v>
      </c>
      <c r="V12" s="69">
        <f>VLOOKUP(MOD(SUMPRODUCT(VALUE(D12:T12),VALUE(校对参数!$E$5:$U$5)),11),校对参数!$B$4:$C$15,2,0)</f>
        <v>4</v>
      </c>
      <c r="W12" s="71" t="str">
        <f t="shared" si="2"/>
        <v>正确</v>
      </c>
    </row>
    <row r="13" spans="2:23">
      <c r="B13" s="67" t="s">
        <v>42</v>
      </c>
      <c r="C13" s="68" t="s">
        <v>43</v>
      </c>
      <c r="D13" s="69" t="str">
        <f t="shared" si="1"/>
        <v>4</v>
      </c>
      <c r="E13" s="69" t="str">
        <f t="shared" si="0"/>
        <v>1</v>
      </c>
      <c r="F13" s="69" t="str">
        <f t="shared" si="0"/>
        <v>0</v>
      </c>
      <c r="G13" s="69" t="str">
        <f t="shared" si="0"/>
        <v>2</v>
      </c>
      <c r="H13" s="69" t="str">
        <f t="shared" si="0"/>
        <v>0</v>
      </c>
      <c r="I13" s="69" t="str">
        <f t="shared" si="0"/>
        <v>5</v>
      </c>
      <c r="J13" s="69" t="str">
        <f t="shared" si="0"/>
        <v>1</v>
      </c>
      <c r="K13" s="69" t="str">
        <f t="shared" si="0"/>
        <v>9</v>
      </c>
      <c r="L13" s="69" t="str">
        <f t="shared" si="0"/>
        <v>7</v>
      </c>
      <c r="M13" s="69" t="str">
        <f t="shared" si="0"/>
        <v>9</v>
      </c>
      <c r="N13" s="69" t="str">
        <f t="shared" si="0"/>
        <v>0</v>
      </c>
      <c r="O13" s="69" t="str">
        <f t="shared" si="0"/>
        <v>8</v>
      </c>
      <c r="P13" s="69" t="str">
        <f t="shared" si="0"/>
        <v>2</v>
      </c>
      <c r="Q13" s="69" t="str">
        <f t="shared" si="0"/>
        <v>7</v>
      </c>
      <c r="R13" s="69" t="str">
        <f t="shared" si="0"/>
        <v>8</v>
      </c>
      <c r="S13" s="69" t="str">
        <f t="shared" si="0"/>
        <v>2</v>
      </c>
      <c r="T13" s="69" t="str">
        <f t="shared" si="0"/>
        <v>3</v>
      </c>
      <c r="U13" s="69" t="str">
        <f t="shared" si="0"/>
        <v>1</v>
      </c>
      <c r="V13" s="69">
        <f>VLOOKUP(MOD(SUMPRODUCT(VALUE(D13:T13),VALUE(校对参数!$E$5:$U$5)),11),校对参数!$B$4:$C$15,2,0)</f>
        <v>1</v>
      </c>
      <c r="W13" s="71" t="str">
        <f t="shared" si="2"/>
        <v>正确</v>
      </c>
    </row>
    <row r="14" spans="2:23">
      <c r="B14" s="67" t="s">
        <v>44</v>
      </c>
      <c r="C14" s="68" t="s">
        <v>45</v>
      </c>
      <c r="D14" s="69" t="str">
        <f t="shared" si="1"/>
        <v>1</v>
      </c>
      <c r="E14" s="69" t="str">
        <f t="shared" si="0"/>
        <v>1</v>
      </c>
      <c r="F14" s="69" t="str">
        <f t="shared" si="0"/>
        <v>0</v>
      </c>
      <c r="G14" s="69" t="str">
        <f t="shared" si="0"/>
        <v>1</v>
      </c>
      <c r="H14" s="69" t="str">
        <f t="shared" si="0"/>
        <v>0</v>
      </c>
      <c r="I14" s="69" t="str">
        <f t="shared" si="0"/>
        <v>6</v>
      </c>
      <c r="J14" s="69" t="str">
        <f t="shared" si="0"/>
        <v>1</v>
      </c>
      <c r="K14" s="69" t="str">
        <f t="shared" si="0"/>
        <v>9</v>
      </c>
      <c r="L14" s="69" t="str">
        <f t="shared" si="0"/>
        <v>8</v>
      </c>
      <c r="M14" s="69" t="str">
        <f t="shared" si="0"/>
        <v>5</v>
      </c>
      <c r="N14" s="69" t="str">
        <f t="shared" si="0"/>
        <v>0</v>
      </c>
      <c r="O14" s="69" t="str">
        <f t="shared" si="0"/>
        <v>4</v>
      </c>
      <c r="P14" s="69" t="str">
        <f t="shared" si="0"/>
        <v>0</v>
      </c>
      <c r="Q14" s="69" t="str">
        <f t="shared" si="0"/>
        <v>4</v>
      </c>
      <c r="R14" s="69" t="str">
        <f t="shared" si="0"/>
        <v>0</v>
      </c>
      <c r="S14" s="69" t="str">
        <f t="shared" si="0"/>
        <v>1</v>
      </c>
      <c r="T14" s="69" t="str">
        <f t="shared" si="0"/>
        <v>2</v>
      </c>
      <c r="U14" s="69" t="str">
        <f t="shared" si="0"/>
        <v>5</v>
      </c>
      <c r="V14" s="69">
        <f>VLOOKUP(MOD(SUMPRODUCT(VALUE(D14:T14),VALUE(校对参数!$E$5:$U$5)),11),校对参数!$B$4:$C$15,2,0)</f>
        <v>5</v>
      </c>
      <c r="W14" s="71" t="str">
        <f t="shared" si="2"/>
        <v>正确</v>
      </c>
    </row>
    <row r="15" spans="2:23">
      <c r="B15" s="67" t="s">
        <v>46</v>
      </c>
      <c r="C15" s="68" t="s">
        <v>47</v>
      </c>
      <c r="D15" s="69" t="str">
        <f t="shared" si="1"/>
        <v>3</v>
      </c>
      <c r="E15" s="69" t="str">
        <f t="shared" si="0"/>
        <v>7</v>
      </c>
      <c r="F15" s="69" t="str">
        <f t="shared" si="0"/>
        <v>0</v>
      </c>
      <c r="G15" s="69" t="str">
        <f t="shared" si="0"/>
        <v>1</v>
      </c>
      <c r="H15" s="69" t="str">
        <f t="shared" si="0"/>
        <v>0</v>
      </c>
      <c r="I15" s="69" t="str">
        <f t="shared" si="0"/>
        <v>8</v>
      </c>
      <c r="J15" s="69" t="str">
        <f t="shared" si="0"/>
        <v>1</v>
      </c>
      <c r="K15" s="69" t="str">
        <f t="shared" si="0"/>
        <v>9</v>
      </c>
      <c r="L15" s="69" t="str">
        <f t="shared" si="0"/>
        <v>7</v>
      </c>
      <c r="M15" s="69" t="str">
        <f t="shared" si="0"/>
        <v>2</v>
      </c>
      <c r="N15" s="69" t="str">
        <f t="shared" si="0"/>
        <v>0</v>
      </c>
      <c r="O15" s="69" t="str">
        <f t="shared" si="0"/>
        <v>2</v>
      </c>
      <c r="P15" s="69" t="str">
        <f t="shared" si="0"/>
        <v>2</v>
      </c>
      <c r="Q15" s="69" t="str">
        <f t="shared" si="0"/>
        <v>1</v>
      </c>
      <c r="R15" s="69" t="str">
        <f t="shared" si="0"/>
        <v>3</v>
      </c>
      <c r="S15" s="69" t="str">
        <f t="shared" si="0"/>
        <v>1</v>
      </c>
      <c r="T15" s="69" t="str">
        <f t="shared" si="0"/>
        <v>5</v>
      </c>
      <c r="U15" s="69" t="str">
        <f t="shared" si="0"/>
        <v>4</v>
      </c>
      <c r="V15" s="69">
        <f>VLOOKUP(MOD(SUMPRODUCT(VALUE(D15:T15),VALUE(校对参数!$E$5:$U$5)),11),校对参数!$B$4:$C$15,2,0)</f>
        <v>4</v>
      </c>
      <c r="W15" s="71" t="str">
        <f t="shared" si="2"/>
        <v>正确</v>
      </c>
    </row>
    <row r="16" spans="2:23">
      <c r="B16" s="67" t="s">
        <v>48</v>
      </c>
      <c r="C16" s="68" t="s">
        <v>49</v>
      </c>
      <c r="D16" s="69" t="str">
        <f t="shared" si="1"/>
        <v>6</v>
      </c>
      <c r="E16" s="69" t="str">
        <f t="shared" si="0"/>
        <v>1</v>
      </c>
      <c r="F16" s="69" t="str">
        <f t="shared" si="0"/>
        <v>0</v>
      </c>
      <c r="G16" s="69" t="str">
        <f t="shared" si="0"/>
        <v>3</v>
      </c>
      <c r="H16" s="69" t="str">
        <f t="shared" si="0"/>
        <v>0</v>
      </c>
      <c r="I16" s="69" t="str">
        <f t="shared" si="0"/>
        <v>8</v>
      </c>
      <c r="J16" s="69" t="str">
        <f t="shared" si="0"/>
        <v>1</v>
      </c>
      <c r="K16" s="69" t="str">
        <f t="shared" si="0"/>
        <v>9</v>
      </c>
      <c r="L16" s="69" t="str">
        <f t="shared" si="0"/>
        <v>8</v>
      </c>
      <c r="M16" s="69" t="str">
        <f t="shared" si="0"/>
        <v>1</v>
      </c>
      <c r="N16" s="69" t="str">
        <f t="shared" si="0"/>
        <v>1</v>
      </c>
      <c r="O16" s="69" t="str">
        <f t="shared" si="0"/>
        <v>1</v>
      </c>
      <c r="P16" s="69" t="str">
        <f t="shared" si="0"/>
        <v>0</v>
      </c>
      <c r="Q16" s="69" t="str">
        <f t="shared" si="0"/>
        <v>2</v>
      </c>
      <c r="R16" s="69" t="str">
        <f t="shared" si="0"/>
        <v>0</v>
      </c>
      <c r="S16" s="69" t="str">
        <f t="shared" si="0"/>
        <v>3</v>
      </c>
      <c r="T16" s="69" t="str">
        <f t="shared" si="0"/>
        <v>7</v>
      </c>
      <c r="U16" s="69" t="str">
        <f t="shared" si="0"/>
        <v>9</v>
      </c>
      <c r="V16" s="69">
        <f>VLOOKUP(MOD(SUMPRODUCT(VALUE(D16:T16),VALUE(校对参数!$E$5:$U$5)),11),校对参数!$B$4:$C$15,2,0)</f>
        <v>9</v>
      </c>
      <c r="W16" s="71" t="str">
        <f t="shared" si="2"/>
        <v>正确</v>
      </c>
    </row>
    <row r="17" spans="2:23">
      <c r="B17" s="67" t="s">
        <v>50</v>
      </c>
      <c r="C17" s="68" t="s">
        <v>51</v>
      </c>
      <c r="D17" s="69" t="str">
        <f t="shared" si="1"/>
        <v>4</v>
      </c>
      <c r="E17" s="69" t="str">
        <f t="shared" si="0"/>
        <v>2</v>
      </c>
      <c r="F17" s="69" t="str">
        <f t="shared" si="0"/>
        <v>0</v>
      </c>
      <c r="G17" s="69" t="str">
        <f t="shared" si="0"/>
        <v>3</v>
      </c>
      <c r="H17" s="69" t="str">
        <f t="shared" si="0"/>
        <v>1</v>
      </c>
      <c r="I17" s="69" t="str">
        <f t="shared" si="0"/>
        <v>6</v>
      </c>
      <c r="J17" s="69" t="str">
        <f t="shared" si="0"/>
        <v>1</v>
      </c>
      <c r="K17" s="69" t="str">
        <f t="shared" si="0"/>
        <v>9</v>
      </c>
      <c r="L17" s="69" t="str">
        <f t="shared" si="0"/>
        <v>7</v>
      </c>
      <c r="M17" s="69" t="str">
        <f t="shared" si="0"/>
        <v>4</v>
      </c>
      <c r="N17" s="69" t="str">
        <f t="shared" si="0"/>
        <v>0</v>
      </c>
      <c r="O17" s="69" t="str">
        <f t="shared" si="0"/>
        <v>9</v>
      </c>
      <c r="P17" s="69" t="str">
        <f t="shared" si="0"/>
        <v>2</v>
      </c>
      <c r="Q17" s="69" t="str">
        <f t="shared" si="0"/>
        <v>8</v>
      </c>
      <c r="R17" s="69" t="str">
        <f t="shared" si="0"/>
        <v>3</v>
      </c>
      <c r="S17" s="69" t="str">
        <f t="shared" si="0"/>
        <v>2</v>
      </c>
      <c r="T17" s="69" t="str">
        <f t="shared" si="0"/>
        <v>1</v>
      </c>
      <c r="U17" s="69" t="str">
        <f t="shared" si="0"/>
        <v>9</v>
      </c>
      <c r="V17" s="69">
        <f>VLOOKUP(MOD(SUMPRODUCT(VALUE(D17:T17),VALUE(校对参数!$E$5:$U$5)),11),校对参数!$B$4:$C$15,2,0)</f>
        <v>9</v>
      </c>
      <c r="W17" s="71" t="str">
        <f t="shared" si="2"/>
        <v>正确</v>
      </c>
    </row>
    <row r="18" spans="2:23">
      <c r="B18" s="67" t="s">
        <v>52</v>
      </c>
      <c r="C18" s="68" t="s">
        <v>53</v>
      </c>
      <c r="D18" s="69" t="str">
        <f t="shared" si="1"/>
        <v>3</v>
      </c>
      <c r="E18" s="69" t="str">
        <f t="shared" si="1"/>
        <v>2</v>
      </c>
      <c r="F18" s="69" t="str">
        <f t="shared" si="1"/>
        <v>7</v>
      </c>
      <c r="G18" s="69" t="str">
        <f t="shared" si="1"/>
        <v>0</v>
      </c>
      <c r="H18" s="69" t="str">
        <f t="shared" si="1"/>
        <v>1</v>
      </c>
      <c r="I18" s="69" t="str">
        <f t="shared" si="1"/>
        <v>8</v>
      </c>
      <c r="J18" s="69" t="str">
        <f t="shared" si="1"/>
        <v>1</v>
      </c>
      <c r="K18" s="69" t="str">
        <f t="shared" si="1"/>
        <v>9</v>
      </c>
      <c r="L18" s="69" t="str">
        <f t="shared" si="1"/>
        <v>8</v>
      </c>
      <c r="M18" s="69" t="str">
        <f t="shared" si="1"/>
        <v>3</v>
      </c>
      <c r="N18" s="69" t="str">
        <f t="shared" si="1"/>
        <v>1</v>
      </c>
      <c r="O18" s="69" t="str">
        <f t="shared" si="1"/>
        <v>0</v>
      </c>
      <c r="P18" s="69" t="str">
        <f t="shared" si="1"/>
        <v>1</v>
      </c>
      <c r="Q18" s="69" t="str">
        <f t="shared" si="1"/>
        <v>2</v>
      </c>
      <c r="R18" s="69" t="str">
        <f t="shared" si="1"/>
        <v>3</v>
      </c>
      <c r="S18" s="69" t="str">
        <f t="shared" si="1"/>
        <v>0</v>
      </c>
      <c r="T18" s="69" t="str">
        <f t="shared" ref="T18:U47" si="3">MID($C18,SUBSTITUTE(SUBSTITUTE(T$2,"第",""),"位",""),1)</f>
        <v>1</v>
      </c>
      <c r="U18" s="69" t="str">
        <f t="shared" si="3"/>
        <v>6</v>
      </c>
      <c r="V18" s="69">
        <f>VLOOKUP(MOD(SUMPRODUCT(VALUE(D18:T18),VALUE(校对参数!$E$5:$U$5)),11),校对参数!$B$4:$C$15,2,0)</f>
        <v>6</v>
      </c>
      <c r="W18" s="71" t="str">
        <f t="shared" si="2"/>
        <v>正确</v>
      </c>
    </row>
    <row r="19" spans="2:23">
      <c r="B19" s="67" t="s">
        <v>54</v>
      </c>
      <c r="C19" s="68" t="s">
        <v>55</v>
      </c>
      <c r="D19" s="69" t="str">
        <f t="shared" si="1"/>
        <v>1</v>
      </c>
      <c r="E19" s="69" t="str">
        <f t="shared" si="1"/>
        <v>1</v>
      </c>
      <c r="F19" s="69" t="str">
        <f t="shared" si="1"/>
        <v>0</v>
      </c>
      <c r="G19" s="69" t="str">
        <f t="shared" si="1"/>
        <v>1</v>
      </c>
      <c r="H19" s="69" t="str">
        <f t="shared" si="1"/>
        <v>0</v>
      </c>
      <c r="I19" s="69" t="str">
        <f t="shared" si="1"/>
        <v>5</v>
      </c>
      <c r="J19" s="69" t="str">
        <f t="shared" si="1"/>
        <v>1</v>
      </c>
      <c r="K19" s="69" t="str">
        <f t="shared" si="1"/>
        <v>9</v>
      </c>
      <c r="L19" s="69" t="str">
        <f t="shared" si="1"/>
        <v>6</v>
      </c>
      <c r="M19" s="69" t="str">
        <f t="shared" si="1"/>
        <v>4</v>
      </c>
      <c r="N19" s="69" t="str">
        <f t="shared" si="1"/>
        <v>1</v>
      </c>
      <c r="O19" s="69" t="str">
        <f t="shared" si="1"/>
        <v>0</v>
      </c>
      <c r="P19" s="69" t="str">
        <f t="shared" si="1"/>
        <v>0</v>
      </c>
      <c r="Q19" s="69" t="str">
        <f t="shared" si="1"/>
        <v>2</v>
      </c>
      <c r="R19" s="69" t="str">
        <f t="shared" si="1"/>
        <v>0</v>
      </c>
      <c r="S19" s="69" t="str">
        <f t="shared" si="1"/>
        <v>1</v>
      </c>
      <c r="T19" s="69" t="str">
        <f t="shared" si="3"/>
        <v>0</v>
      </c>
      <c r="U19" s="69" t="str">
        <f t="shared" si="3"/>
        <v>1</v>
      </c>
      <c r="V19" s="69">
        <f>VLOOKUP(MOD(SUMPRODUCT(VALUE(D19:T19),VALUE(校对参数!$E$5:$U$5)),11),校对参数!$B$4:$C$15,2,0)</f>
        <v>1</v>
      </c>
      <c r="W19" s="71" t="str">
        <f t="shared" si="2"/>
        <v>正确</v>
      </c>
    </row>
    <row r="20" spans="2:23">
      <c r="B20" s="67" t="s">
        <v>56</v>
      </c>
      <c r="C20" s="68" t="s">
        <v>57</v>
      </c>
      <c r="D20" s="69" t="str">
        <f t="shared" si="1"/>
        <v>1</v>
      </c>
      <c r="E20" s="69" t="str">
        <f t="shared" si="1"/>
        <v>1</v>
      </c>
      <c r="F20" s="69" t="str">
        <f t="shared" si="1"/>
        <v>0</v>
      </c>
      <c r="G20" s="69" t="str">
        <f t="shared" si="1"/>
        <v>1</v>
      </c>
      <c r="H20" s="69" t="str">
        <f t="shared" si="1"/>
        <v>0</v>
      </c>
      <c r="I20" s="69" t="str">
        <f t="shared" si="1"/>
        <v>3</v>
      </c>
      <c r="J20" s="69" t="str">
        <f t="shared" si="1"/>
        <v>1</v>
      </c>
      <c r="K20" s="69" t="str">
        <f t="shared" si="1"/>
        <v>9</v>
      </c>
      <c r="L20" s="69" t="str">
        <f t="shared" si="1"/>
        <v>8</v>
      </c>
      <c r="M20" s="69" t="str">
        <f t="shared" si="1"/>
        <v>1</v>
      </c>
      <c r="N20" s="69" t="str">
        <f t="shared" si="1"/>
        <v>1</v>
      </c>
      <c r="O20" s="69" t="str">
        <f t="shared" si="1"/>
        <v>1</v>
      </c>
      <c r="P20" s="69" t="str">
        <f t="shared" si="1"/>
        <v>0</v>
      </c>
      <c r="Q20" s="69" t="str">
        <f t="shared" si="1"/>
        <v>9</v>
      </c>
      <c r="R20" s="69" t="str">
        <f t="shared" si="1"/>
        <v>0</v>
      </c>
      <c r="S20" s="69" t="str">
        <f t="shared" si="1"/>
        <v>0</v>
      </c>
      <c r="T20" s="69" t="str">
        <f t="shared" si="3"/>
        <v>2</v>
      </c>
      <c r="U20" s="69" t="str">
        <f t="shared" si="3"/>
        <v>6</v>
      </c>
      <c r="V20" s="69">
        <f>VLOOKUP(MOD(SUMPRODUCT(VALUE(D20:T20),VALUE(校对参数!$E$5:$U$5)),11),校对参数!$B$4:$C$15,2,0)</f>
        <v>6</v>
      </c>
      <c r="W20" s="71" t="str">
        <f t="shared" si="2"/>
        <v>正确</v>
      </c>
    </row>
    <row r="21" spans="2:23">
      <c r="B21" s="67" t="s">
        <v>58</v>
      </c>
      <c r="C21" s="68" t="s">
        <v>59</v>
      </c>
      <c r="D21" s="69" t="str">
        <f t="shared" si="1"/>
        <v>2</v>
      </c>
      <c r="E21" s="69" t="str">
        <f t="shared" si="1"/>
        <v>1</v>
      </c>
      <c r="F21" s="69" t="str">
        <f t="shared" si="1"/>
        <v>0</v>
      </c>
      <c r="G21" s="69" t="str">
        <f t="shared" si="1"/>
        <v>1</v>
      </c>
      <c r="H21" s="69" t="str">
        <f t="shared" si="1"/>
        <v>0</v>
      </c>
      <c r="I21" s="69" t="str">
        <f t="shared" si="1"/>
        <v>8</v>
      </c>
      <c r="J21" s="69" t="str">
        <f t="shared" si="1"/>
        <v>1</v>
      </c>
      <c r="K21" s="69" t="str">
        <f t="shared" si="1"/>
        <v>9</v>
      </c>
      <c r="L21" s="69" t="str">
        <f t="shared" si="1"/>
        <v>7</v>
      </c>
      <c r="M21" s="69" t="str">
        <f t="shared" si="1"/>
        <v>9</v>
      </c>
      <c r="N21" s="69" t="str">
        <f t="shared" si="1"/>
        <v>1</v>
      </c>
      <c r="O21" s="69" t="str">
        <f t="shared" si="1"/>
        <v>2</v>
      </c>
      <c r="P21" s="69" t="str">
        <f t="shared" si="1"/>
        <v>0</v>
      </c>
      <c r="Q21" s="69" t="str">
        <f t="shared" si="1"/>
        <v>3</v>
      </c>
      <c r="R21" s="69" t="str">
        <f t="shared" si="1"/>
        <v>1</v>
      </c>
      <c r="S21" s="69" t="str">
        <f t="shared" si="1"/>
        <v>1</v>
      </c>
      <c r="T21" s="69" t="str">
        <f t="shared" si="3"/>
        <v>2</v>
      </c>
      <c r="U21" s="69" t="str">
        <f t="shared" si="3"/>
        <v>3</v>
      </c>
      <c r="V21" s="69">
        <f>VLOOKUP(MOD(SUMPRODUCT(VALUE(D21:T21),VALUE(校对参数!$E$5:$U$5)),11),校对参数!$B$4:$C$15,2,0)</f>
        <v>3</v>
      </c>
      <c r="W21" s="71" t="str">
        <f t="shared" si="2"/>
        <v>正确</v>
      </c>
    </row>
    <row r="22" spans="2:23">
      <c r="B22" s="67" t="s">
        <v>60</v>
      </c>
      <c r="C22" s="68" t="s">
        <v>61</v>
      </c>
      <c r="D22" s="69" t="str">
        <f t="shared" si="1"/>
        <v>3</v>
      </c>
      <c r="E22" s="69" t="str">
        <f t="shared" si="1"/>
        <v>0</v>
      </c>
      <c r="F22" s="69" t="str">
        <f t="shared" si="1"/>
        <v>2</v>
      </c>
      <c r="G22" s="69" t="str">
        <f t="shared" si="1"/>
        <v>2</v>
      </c>
      <c r="H22" s="69" t="str">
        <f t="shared" si="1"/>
        <v>0</v>
      </c>
      <c r="I22" s="69" t="str">
        <f t="shared" si="1"/>
        <v>4</v>
      </c>
      <c r="J22" s="69" t="str">
        <f t="shared" si="1"/>
        <v>1</v>
      </c>
      <c r="K22" s="69" t="str">
        <f t="shared" si="1"/>
        <v>9</v>
      </c>
      <c r="L22" s="69" t="str">
        <f t="shared" si="1"/>
        <v>8</v>
      </c>
      <c r="M22" s="69" t="str">
        <f t="shared" si="1"/>
        <v>5</v>
      </c>
      <c r="N22" s="69" t="str">
        <f t="shared" si="1"/>
        <v>0</v>
      </c>
      <c r="O22" s="69" t="str">
        <f t="shared" si="1"/>
        <v>8</v>
      </c>
      <c r="P22" s="69" t="str">
        <f t="shared" si="1"/>
        <v>0</v>
      </c>
      <c r="Q22" s="69" t="str">
        <f t="shared" si="1"/>
        <v>9</v>
      </c>
      <c r="R22" s="69" t="str">
        <f t="shared" si="1"/>
        <v>0</v>
      </c>
      <c r="S22" s="69" t="str">
        <f t="shared" si="1"/>
        <v>3</v>
      </c>
      <c r="T22" s="69" t="str">
        <f t="shared" si="3"/>
        <v>1</v>
      </c>
      <c r="U22" s="69" t="str">
        <f t="shared" si="3"/>
        <v>4</v>
      </c>
      <c r="V22" s="69">
        <f>VLOOKUP(MOD(SUMPRODUCT(VALUE(D22:T22),VALUE(校对参数!$E$5:$U$5)),11),校对参数!$B$4:$C$15,2,0)</f>
        <v>4</v>
      </c>
      <c r="W22" s="71" t="str">
        <f t="shared" si="2"/>
        <v>正确</v>
      </c>
    </row>
    <row r="23" spans="2:23">
      <c r="B23" s="67" t="s">
        <v>62</v>
      </c>
      <c r="C23" s="68" t="s">
        <v>63</v>
      </c>
      <c r="D23" s="69" t="str">
        <f t="shared" si="1"/>
        <v>1</v>
      </c>
      <c r="E23" s="69" t="str">
        <f t="shared" si="1"/>
        <v>1</v>
      </c>
      <c r="F23" s="69" t="str">
        <f t="shared" si="1"/>
        <v>0</v>
      </c>
      <c r="G23" s="69" t="str">
        <f t="shared" si="1"/>
        <v>1</v>
      </c>
      <c r="H23" s="69" t="str">
        <f t="shared" si="1"/>
        <v>0</v>
      </c>
      <c r="I23" s="69" t="str">
        <f t="shared" si="1"/>
        <v>6</v>
      </c>
      <c r="J23" s="69" t="str">
        <f t="shared" si="1"/>
        <v>1</v>
      </c>
      <c r="K23" s="69" t="str">
        <f t="shared" si="1"/>
        <v>9</v>
      </c>
      <c r="L23" s="69" t="str">
        <f t="shared" si="1"/>
        <v>7</v>
      </c>
      <c r="M23" s="69" t="str">
        <f t="shared" si="1"/>
        <v>8</v>
      </c>
      <c r="N23" s="69" t="str">
        <f t="shared" si="1"/>
        <v>0</v>
      </c>
      <c r="O23" s="69" t="str">
        <f t="shared" si="1"/>
        <v>9</v>
      </c>
      <c r="P23" s="69" t="str">
        <f t="shared" si="1"/>
        <v>1</v>
      </c>
      <c r="Q23" s="69" t="str">
        <f t="shared" si="1"/>
        <v>2</v>
      </c>
      <c r="R23" s="69" t="str">
        <f t="shared" si="1"/>
        <v>1</v>
      </c>
      <c r="S23" s="69" t="str">
        <f t="shared" si="1"/>
        <v>1</v>
      </c>
      <c r="T23" s="69" t="str">
        <f t="shared" si="3"/>
        <v>0</v>
      </c>
      <c r="U23" s="69" t="str">
        <f t="shared" si="3"/>
        <v>8</v>
      </c>
      <c r="V23" s="69">
        <f>VLOOKUP(MOD(SUMPRODUCT(VALUE(D23:T23),VALUE(校对参数!$E$5:$U$5)),11),校对参数!$B$4:$C$15,2,0)</f>
        <v>8</v>
      </c>
      <c r="W23" s="71" t="str">
        <f t="shared" si="2"/>
        <v>正确</v>
      </c>
    </row>
    <row r="24" spans="2:23">
      <c r="B24" s="67" t="s">
        <v>64</v>
      </c>
      <c r="C24" s="68" t="s">
        <v>65</v>
      </c>
      <c r="D24" s="69" t="str">
        <f t="shared" si="1"/>
        <v>1</v>
      </c>
      <c r="E24" s="69" t="str">
        <f t="shared" si="1"/>
        <v>1</v>
      </c>
      <c r="F24" s="69" t="str">
        <f t="shared" si="1"/>
        <v>0</v>
      </c>
      <c r="G24" s="69" t="str">
        <f t="shared" si="1"/>
        <v>1</v>
      </c>
      <c r="H24" s="69" t="str">
        <f t="shared" si="1"/>
        <v>0</v>
      </c>
      <c r="I24" s="69" t="str">
        <f t="shared" si="1"/>
        <v>7</v>
      </c>
      <c r="J24" s="69" t="str">
        <f t="shared" si="1"/>
        <v>1</v>
      </c>
      <c r="K24" s="69" t="str">
        <f t="shared" si="1"/>
        <v>9</v>
      </c>
      <c r="L24" s="69" t="str">
        <f t="shared" si="1"/>
        <v>8</v>
      </c>
      <c r="M24" s="69" t="str">
        <f t="shared" si="1"/>
        <v>0</v>
      </c>
      <c r="N24" s="69" t="str">
        <f t="shared" si="1"/>
        <v>1</v>
      </c>
      <c r="O24" s="69" t="str">
        <f t="shared" si="1"/>
        <v>0</v>
      </c>
      <c r="P24" s="69" t="str">
        <f t="shared" si="1"/>
        <v>1</v>
      </c>
      <c r="Q24" s="69" t="str">
        <f t="shared" si="1"/>
        <v>2</v>
      </c>
      <c r="R24" s="69" t="str">
        <f t="shared" si="1"/>
        <v>0</v>
      </c>
      <c r="S24" s="69" t="str">
        <f t="shared" si="1"/>
        <v>1</v>
      </c>
      <c r="T24" s="69" t="str">
        <f t="shared" si="3"/>
        <v>0</v>
      </c>
      <c r="U24" s="69" t="str">
        <f t="shared" si="3"/>
        <v>5</v>
      </c>
      <c r="V24" s="69">
        <f>VLOOKUP(MOD(SUMPRODUCT(VALUE(D24:T24),VALUE(校对参数!$E$5:$U$5)),11),校对参数!$B$4:$C$15,2,0)</f>
        <v>5</v>
      </c>
      <c r="W24" s="71" t="str">
        <f t="shared" si="2"/>
        <v>正确</v>
      </c>
    </row>
    <row r="25" spans="2:23">
      <c r="B25" s="67" t="s">
        <v>66</v>
      </c>
      <c r="C25" s="68" t="s">
        <v>67</v>
      </c>
      <c r="D25" s="69" t="str">
        <f t="shared" si="1"/>
        <v>4</v>
      </c>
      <c r="E25" s="69" t="str">
        <f t="shared" si="1"/>
        <v>1</v>
      </c>
      <c r="F25" s="69" t="str">
        <f t="shared" si="1"/>
        <v>2</v>
      </c>
      <c r="G25" s="69" t="str">
        <f t="shared" si="1"/>
        <v>2</v>
      </c>
      <c r="H25" s="69" t="str">
        <f t="shared" si="1"/>
        <v>0</v>
      </c>
      <c r="I25" s="69" t="str">
        <f t="shared" si="1"/>
        <v>5</v>
      </c>
      <c r="J25" s="69" t="str">
        <f t="shared" si="1"/>
        <v>1</v>
      </c>
      <c r="K25" s="69" t="str">
        <f t="shared" si="1"/>
        <v>9</v>
      </c>
      <c r="L25" s="69" t="str">
        <f t="shared" si="1"/>
        <v>6</v>
      </c>
      <c r="M25" s="69" t="str">
        <f t="shared" si="1"/>
        <v>6</v>
      </c>
      <c r="N25" s="69" t="str">
        <f t="shared" si="1"/>
        <v>1</v>
      </c>
      <c r="O25" s="69" t="str">
        <f t="shared" si="1"/>
        <v>2</v>
      </c>
      <c r="P25" s="69" t="str">
        <f t="shared" si="1"/>
        <v>2</v>
      </c>
      <c r="Q25" s="69" t="str">
        <f t="shared" si="1"/>
        <v>8</v>
      </c>
      <c r="R25" s="69" t="str">
        <f t="shared" si="1"/>
        <v>0</v>
      </c>
      <c r="S25" s="69" t="str">
        <f t="shared" si="1"/>
        <v>2</v>
      </c>
      <c r="T25" s="69" t="str">
        <f t="shared" si="3"/>
        <v>1</v>
      </c>
      <c r="U25" s="69" t="str">
        <f t="shared" si="3"/>
        <v>7</v>
      </c>
      <c r="V25" s="69">
        <f>VLOOKUP(MOD(SUMPRODUCT(VALUE(D25:T25),VALUE(校对参数!$E$5:$U$5)),11),校对参数!$B$4:$C$15,2,0)</f>
        <v>7</v>
      </c>
      <c r="W25" s="71" t="str">
        <f t="shared" si="2"/>
        <v>正确</v>
      </c>
    </row>
    <row r="26" spans="2:23">
      <c r="B26" s="67" t="s">
        <v>68</v>
      </c>
      <c r="C26" s="68" t="s">
        <v>69</v>
      </c>
      <c r="D26" s="69" t="str">
        <f t="shared" si="1"/>
        <v>1</v>
      </c>
      <c r="E26" s="69" t="str">
        <f t="shared" si="1"/>
        <v>1</v>
      </c>
      <c r="F26" s="69" t="str">
        <f t="shared" si="1"/>
        <v>0</v>
      </c>
      <c r="G26" s="69" t="str">
        <f t="shared" si="1"/>
        <v>1</v>
      </c>
      <c r="H26" s="69" t="str">
        <f t="shared" si="1"/>
        <v>0</v>
      </c>
      <c r="I26" s="69" t="str">
        <f t="shared" si="1"/>
        <v>8</v>
      </c>
      <c r="J26" s="69" t="str">
        <f t="shared" si="1"/>
        <v>1</v>
      </c>
      <c r="K26" s="69" t="str">
        <f t="shared" si="1"/>
        <v>9</v>
      </c>
      <c r="L26" s="69" t="str">
        <f t="shared" si="1"/>
        <v>7</v>
      </c>
      <c r="M26" s="69" t="str">
        <f t="shared" si="1"/>
        <v>5</v>
      </c>
      <c r="N26" s="69" t="str">
        <f t="shared" si="1"/>
        <v>0</v>
      </c>
      <c r="O26" s="69" t="str">
        <f t="shared" si="1"/>
        <v>7</v>
      </c>
      <c r="P26" s="69" t="str">
        <f t="shared" si="1"/>
        <v>2</v>
      </c>
      <c r="Q26" s="69" t="str">
        <f t="shared" si="1"/>
        <v>2</v>
      </c>
      <c r="R26" s="69" t="str">
        <f t="shared" si="1"/>
        <v>0</v>
      </c>
      <c r="S26" s="69" t="str">
        <f t="shared" si="1"/>
        <v>1</v>
      </c>
      <c r="T26" s="69" t="str">
        <f t="shared" si="3"/>
        <v>2</v>
      </c>
      <c r="U26" s="69" t="str">
        <f t="shared" si="3"/>
        <v>X</v>
      </c>
      <c r="V26" s="69" t="str">
        <f>VLOOKUP(MOD(SUMPRODUCT(VALUE(D26:T26),VALUE(校对参数!$E$5:$U$5)),11),校对参数!$B$4:$C$15,2,0)</f>
        <v>X</v>
      </c>
      <c r="W26" s="71" t="str">
        <f t="shared" si="2"/>
        <v>正确</v>
      </c>
    </row>
    <row r="27" spans="2:23">
      <c r="B27" s="67" t="s">
        <v>70</v>
      </c>
      <c r="C27" s="68" t="s">
        <v>71</v>
      </c>
      <c r="D27" s="69" t="str">
        <f t="shared" si="1"/>
        <v>5</v>
      </c>
      <c r="E27" s="69" t="str">
        <f t="shared" si="1"/>
        <v>5</v>
      </c>
      <c r="F27" s="69" t="str">
        <f t="shared" si="1"/>
        <v>1</v>
      </c>
      <c r="G27" s="69" t="str">
        <f t="shared" si="1"/>
        <v>0</v>
      </c>
      <c r="H27" s="69" t="str">
        <f t="shared" si="1"/>
        <v>1</v>
      </c>
      <c r="I27" s="69" t="str">
        <f t="shared" si="1"/>
        <v>8</v>
      </c>
      <c r="J27" s="69" t="str">
        <f t="shared" si="1"/>
        <v>1</v>
      </c>
      <c r="K27" s="69" t="str">
        <f t="shared" si="1"/>
        <v>9</v>
      </c>
      <c r="L27" s="69" t="str">
        <f t="shared" si="1"/>
        <v>8</v>
      </c>
      <c r="M27" s="69" t="str">
        <f t="shared" si="1"/>
        <v>2</v>
      </c>
      <c r="N27" s="69" t="str">
        <f t="shared" si="1"/>
        <v>0</v>
      </c>
      <c r="O27" s="69" t="str">
        <f t="shared" si="1"/>
        <v>7</v>
      </c>
      <c r="P27" s="69" t="str">
        <f t="shared" si="1"/>
        <v>2</v>
      </c>
      <c r="Q27" s="69" t="str">
        <f t="shared" si="1"/>
        <v>1</v>
      </c>
      <c r="R27" s="69" t="str">
        <f t="shared" si="1"/>
        <v>0</v>
      </c>
      <c r="S27" s="69" t="str">
        <f t="shared" si="1"/>
        <v>1</v>
      </c>
      <c r="T27" s="69" t="str">
        <f t="shared" si="3"/>
        <v>2</v>
      </c>
      <c r="U27" s="69" t="str">
        <f t="shared" si="3"/>
        <v>7</v>
      </c>
      <c r="V27" s="69">
        <f>VLOOKUP(MOD(SUMPRODUCT(VALUE(D27:T27),VALUE(校对参数!$E$5:$U$5)),11),校对参数!$B$4:$C$15,2,0)</f>
        <v>7</v>
      </c>
      <c r="W27" s="71" t="str">
        <f t="shared" si="2"/>
        <v>正确</v>
      </c>
    </row>
    <row r="28" spans="2:23">
      <c r="B28" s="67" t="s">
        <v>72</v>
      </c>
      <c r="C28" s="68" t="s">
        <v>73</v>
      </c>
      <c r="D28" s="69" t="str">
        <f t="shared" si="1"/>
        <v>3</v>
      </c>
      <c r="E28" s="69" t="str">
        <f t="shared" si="1"/>
        <v>7</v>
      </c>
      <c r="F28" s="69" t="str">
        <f t="shared" si="1"/>
        <v>2</v>
      </c>
      <c r="G28" s="69" t="str">
        <f t="shared" si="1"/>
        <v>2</v>
      </c>
      <c r="H28" s="69" t="str">
        <f t="shared" si="1"/>
        <v>0</v>
      </c>
      <c r="I28" s="69" t="str">
        <f t="shared" si="1"/>
        <v>6</v>
      </c>
      <c r="J28" s="69" t="str">
        <f t="shared" si="1"/>
        <v>1</v>
      </c>
      <c r="K28" s="69" t="str">
        <f t="shared" si="1"/>
        <v>9</v>
      </c>
      <c r="L28" s="69" t="str">
        <f t="shared" si="1"/>
        <v>7</v>
      </c>
      <c r="M28" s="69" t="str">
        <f t="shared" si="1"/>
        <v>8</v>
      </c>
      <c r="N28" s="69" t="str">
        <f t="shared" si="1"/>
        <v>1</v>
      </c>
      <c r="O28" s="69" t="str">
        <f t="shared" si="1"/>
        <v>0</v>
      </c>
      <c r="P28" s="69" t="str">
        <f t="shared" si="1"/>
        <v>2</v>
      </c>
      <c r="Q28" s="69" t="str">
        <f t="shared" si="1"/>
        <v>7</v>
      </c>
      <c r="R28" s="69" t="str">
        <f t="shared" si="1"/>
        <v>0</v>
      </c>
      <c r="S28" s="69" t="str">
        <f t="shared" si="1"/>
        <v>5</v>
      </c>
      <c r="T28" s="69" t="str">
        <f t="shared" si="3"/>
        <v>1</v>
      </c>
      <c r="U28" s="69" t="str">
        <f t="shared" si="3"/>
        <v>X</v>
      </c>
      <c r="V28" s="69" t="str">
        <f>VLOOKUP(MOD(SUMPRODUCT(VALUE(D28:T28),VALUE(校对参数!$E$5:$U$5)),11),校对参数!$B$4:$C$15,2,0)</f>
        <v>X</v>
      </c>
      <c r="W28" s="71" t="str">
        <f t="shared" si="2"/>
        <v>正确</v>
      </c>
    </row>
    <row r="29" spans="2:23">
      <c r="B29" s="67" t="s">
        <v>74</v>
      </c>
      <c r="C29" s="68" t="s">
        <v>75</v>
      </c>
      <c r="D29" s="69" t="str">
        <f t="shared" si="1"/>
        <v>4</v>
      </c>
      <c r="E29" s="69" t="str">
        <f t="shared" si="1"/>
        <v>1</v>
      </c>
      <c r="F29" s="69" t="str">
        <f t="shared" si="1"/>
        <v>0</v>
      </c>
      <c r="G29" s="69" t="str">
        <f t="shared" si="1"/>
        <v>2</v>
      </c>
      <c r="H29" s="69" t="str">
        <f t="shared" si="1"/>
        <v>0</v>
      </c>
      <c r="I29" s="69" t="str">
        <f t="shared" si="1"/>
        <v>5</v>
      </c>
      <c r="J29" s="69" t="str">
        <f t="shared" si="1"/>
        <v>1</v>
      </c>
      <c r="K29" s="69" t="str">
        <f t="shared" si="1"/>
        <v>9</v>
      </c>
      <c r="L29" s="69" t="str">
        <f t="shared" si="1"/>
        <v>8</v>
      </c>
      <c r="M29" s="69" t="str">
        <f t="shared" si="1"/>
        <v>0</v>
      </c>
      <c r="N29" s="69" t="str">
        <f t="shared" si="1"/>
        <v>0</v>
      </c>
      <c r="O29" s="69" t="str">
        <f t="shared" si="1"/>
        <v>8</v>
      </c>
      <c r="P29" s="69" t="str">
        <f t="shared" si="1"/>
        <v>0</v>
      </c>
      <c r="Q29" s="69" t="str">
        <f t="shared" si="1"/>
        <v>7</v>
      </c>
      <c r="R29" s="69" t="str">
        <f t="shared" si="1"/>
        <v>8</v>
      </c>
      <c r="S29" s="69" t="str">
        <f t="shared" si="1"/>
        <v>2</v>
      </c>
      <c r="T29" s="69" t="str">
        <f t="shared" si="3"/>
        <v>3</v>
      </c>
      <c r="U29" s="69" t="str">
        <f t="shared" si="3"/>
        <v>9</v>
      </c>
      <c r="V29" s="69">
        <f>VLOOKUP(MOD(SUMPRODUCT(VALUE(D29:T29),VALUE(校对参数!$E$5:$U$5)),11),校对参数!$B$4:$C$15,2,0)</f>
        <v>9</v>
      </c>
      <c r="W29" s="71" t="str">
        <f t="shared" si="2"/>
        <v>正确</v>
      </c>
    </row>
    <row r="30" spans="2:23">
      <c r="B30" s="67" t="s">
        <v>76</v>
      </c>
      <c r="C30" s="68" t="s">
        <v>77</v>
      </c>
      <c r="D30" s="69" t="str">
        <f t="shared" si="1"/>
        <v>1</v>
      </c>
      <c r="E30" s="69" t="str">
        <f t="shared" si="1"/>
        <v>1</v>
      </c>
      <c r="F30" s="69" t="str">
        <f t="shared" si="1"/>
        <v>0</v>
      </c>
      <c r="G30" s="69" t="str">
        <f t="shared" si="1"/>
        <v>1</v>
      </c>
      <c r="H30" s="69" t="str">
        <f t="shared" si="1"/>
        <v>0</v>
      </c>
      <c r="I30" s="69" t="str">
        <f t="shared" si="1"/>
        <v>4</v>
      </c>
      <c r="J30" s="69" t="str">
        <f t="shared" si="1"/>
        <v>1</v>
      </c>
      <c r="K30" s="69" t="str">
        <f t="shared" si="1"/>
        <v>9</v>
      </c>
      <c r="L30" s="69" t="str">
        <f t="shared" si="1"/>
        <v>8</v>
      </c>
      <c r="M30" s="69" t="str">
        <f t="shared" si="1"/>
        <v>2</v>
      </c>
      <c r="N30" s="69" t="str">
        <f t="shared" si="1"/>
        <v>0</v>
      </c>
      <c r="O30" s="69" t="str">
        <f t="shared" si="1"/>
        <v>4</v>
      </c>
      <c r="P30" s="69" t="str">
        <f t="shared" si="1"/>
        <v>1</v>
      </c>
      <c r="Q30" s="69" t="str">
        <f t="shared" si="1"/>
        <v>4</v>
      </c>
      <c r="R30" s="69" t="str">
        <f t="shared" si="1"/>
        <v>0</v>
      </c>
      <c r="S30" s="69" t="str">
        <f t="shared" si="1"/>
        <v>1</v>
      </c>
      <c r="T30" s="69" t="str">
        <f t="shared" si="3"/>
        <v>2</v>
      </c>
      <c r="U30" s="69" t="str">
        <f t="shared" si="3"/>
        <v>1</v>
      </c>
      <c r="V30" s="69">
        <f>VLOOKUP(MOD(SUMPRODUCT(VALUE(D30:T30),VALUE(校对参数!$E$5:$U$5)),11),校对参数!$B$4:$C$15,2,0)</f>
        <v>1</v>
      </c>
      <c r="W30" s="71" t="str">
        <f t="shared" si="2"/>
        <v>正确</v>
      </c>
    </row>
    <row r="31" spans="2:23">
      <c r="B31" s="67" t="s">
        <v>78</v>
      </c>
      <c r="C31" s="68" t="s">
        <v>79</v>
      </c>
      <c r="D31" s="69" t="str">
        <f t="shared" si="1"/>
        <v>2</v>
      </c>
      <c r="E31" s="69" t="str">
        <f t="shared" si="1"/>
        <v>7</v>
      </c>
      <c r="F31" s="69" t="str">
        <f t="shared" si="1"/>
        <v>0</v>
      </c>
      <c r="G31" s="69" t="str">
        <f t="shared" si="1"/>
        <v>1</v>
      </c>
      <c r="H31" s="69" t="str">
        <f t="shared" si="1"/>
        <v>0</v>
      </c>
      <c r="I31" s="69" t="str">
        <f t="shared" si="1"/>
        <v>8</v>
      </c>
      <c r="J31" s="69" t="str">
        <f t="shared" si="1"/>
        <v>1</v>
      </c>
      <c r="K31" s="69" t="str">
        <f t="shared" si="1"/>
        <v>9</v>
      </c>
      <c r="L31" s="69" t="str">
        <f t="shared" si="1"/>
        <v>7</v>
      </c>
      <c r="M31" s="69" t="str">
        <f t="shared" si="1"/>
        <v>3</v>
      </c>
      <c r="N31" s="69" t="str">
        <f t="shared" si="1"/>
        <v>0</v>
      </c>
      <c r="O31" s="69" t="str">
        <f t="shared" si="1"/>
        <v>2</v>
      </c>
      <c r="P31" s="69" t="str">
        <f t="shared" si="1"/>
        <v>2</v>
      </c>
      <c r="Q31" s="69" t="str">
        <f t="shared" si="1"/>
        <v>8</v>
      </c>
      <c r="R31" s="69" t="str">
        <f t="shared" si="1"/>
        <v>3</v>
      </c>
      <c r="S31" s="69" t="str">
        <f t="shared" si="1"/>
        <v>1</v>
      </c>
      <c r="T31" s="69" t="str">
        <f t="shared" si="3"/>
        <v>5</v>
      </c>
      <c r="U31" s="69" t="str">
        <f t="shared" si="3"/>
        <v>6</v>
      </c>
      <c r="V31" s="69">
        <f>VLOOKUP(MOD(SUMPRODUCT(VALUE(D31:T31),VALUE(校对参数!$E$5:$U$5)),11),校对参数!$B$4:$C$15,2,0)</f>
        <v>6</v>
      </c>
      <c r="W31" s="71" t="str">
        <f t="shared" si="2"/>
        <v>正确</v>
      </c>
    </row>
    <row r="32" spans="2:23">
      <c r="B32" s="67" t="s">
        <v>80</v>
      </c>
      <c r="C32" s="68" t="s">
        <v>81</v>
      </c>
      <c r="D32" s="69" t="str">
        <f t="shared" si="1"/>
        <v>6</v>
      </c>
      <c r="E32" s="69" t="str">
        <f t="shared" si="1"/>
        <v>1</v>
      </c>
      <c r="F32" s="69" t="str">
        <f t="shared" si="1"/>
        <v>0</v>
      </c>
      <c r="G32" s="69" t="str">
        <f t="shared" si="1"/>
        <v>0</v>
      </c>
      <c r="H32" s="69" t="str">
        <f t="shared" si="1"/>
        <v>0</v>
      </c>
      <c r="I32" s="69" t="str">
        <f t="shared" si="1"/>
        <v>8</v>
      </c>
      <c r="J32" s="69" t="str">
        <f t="shared" si="1"/>
        <v>1</v>
      </c>
      <c r="K32" s="69" t="str">
        <f t="shared" si="1"/>
        <v>9</v>
      </c>
      <c r="L32" s="69" t="str">
        <f t="shared" si="1"/>
        <v>7</v>
      </c>
      <c r="M32" s="69" t="str">
        <f t="shared" si="1"/>
        <v>6</v>
      </c>
      <c r="N32" s="69" t="str">
        <f t="shared" si="1"/>
        <v>1</v>
      </c>
      <c r="O32" s="69" t="str">
        <f t="shared" si="1"/>
        <v>0</v>
      </c>
      <c r="P32" s="69" t="str">
        <f t="shared" si="1"/>
        <v>0</v>
      </c>
      <c r="Q32" s="69" t="str">
        <f t="shared" si="1"/>
        <v>2</v>
      </c>
      <c r="R32" s="69" t="str">
        <f t="shared" si="1"/>
        <v>0</v>
      </c>
      <c r="S32" s="69" t="str">
        <f t="shared" si="1"/>
        <v>3</v>
      </c>
      <c r="T32" s="69" t="str">
        <f t="shared" si="3"/>
        <v>7</v>
      </c>
      <c r="U32" s="69" t="str">
        <f t="shared" si="3"/>
        <v>2</v>
      </c>
      <c r="V32" s="69">
        <f>VLOOKUP(MOD(SUMPRODUCT(VALUE(D32:T32),VALUE(校对参数!$E$5:$U$5)),11),校对参数!$B$4:$C$15,2,0)</f>
        <v>2</v>
      </c>
      <c r="W32" s="71" t="str">
        <f t="shared" si="2"/>
        <v>正确</v>
      </c>
    </row>
    <row r="33" spans="2:23">
      <c r="B33" s="67" t="s">
        <v>82</v>
      </c>
      <c r="C33" s="68" t="s">
        <v>83</v>
      </c>
      <c r="D33" s="69" t="str">
        <f t="shared" si="1"/>
        <v>4</v>
      </c>
      <c r="E33" s="69" t="str">
        <f t="shared" ref="E33:T48" si="4">MID($C33,SUBSTITUTE(SUBSTITUTE(E$2,"第",""),"位",""),1)</f>
        <v>2</v>
      </c>
      <c r="F33" s="69" t="str">
        <f t="shared" si="4"/>
        <v>0</v>
      </c>
      <c r="G33" s="69" t="str">
        <f t="shared" si="4"/>
        <v>0</v>
      </c>
      <c r="H33" s="69" t="str">
        <f t="shared" si="4"/>
        <v>1</v>
      </c>
      <c r="I33" s="69" t="str">
        <f t="shared" si="4"/>
        <v>6</v>
      </c>
      <c r="J33" s="69" t="str">
        <f t="shared" si="4"/>
        <v>1</v>
      </c>
      <c r="K33" s="69" t="str">
        <f t="shared" si="4"/>
        <v>9</v>
      </c>
      <c r="L33" s="69" t="str">
        <f t="shared" si="4"/>
        <v>8</v>
      </c>
      <c r="M33" s="69" t="str">
        <f t="shared" si="4"/>
        <v>4</v>
      </c>
      <c r="N33" s="69" t="str">
        <f t="shared" si="4"/>
        <v>0</v>
      </c>
      <c r="O33" s="69" t="str">
        <f t="shared" si="4"/>
        <v>9</v>
      </c>
      <c r="P33" s="69" t="str">
        <f t="shared" si="4"/>
        <v>1</v>
      </c>
      <c r="Q33" s="69" t="str">
        <f t="shared" si="4"/>
        <v>8</v>
      </c>
      <c r="R33" s="69" t="str">
        <f t="shared" si="4"/>
        <v>3</v>
      </c>
      <c r="S33" s="69" t="str">
        <f t="shared" si="4"/>
        <v>2</v>
      </c>
      <c r="T33" s="69" t="str">
        <f t="shared" si="4"/>
        <v>1</v>
      </c>
      <c r="U33" s="69" t="str">
        <f t="shared" si="3"/>
        <v>6</v>
      </c>
      <c r="V33" s="69">
        <f>VLOOKUP(MOD(SUMPRODUCT(VALUE(D33:T33),VALUE(校对参数!$E$5:$U$5)),11),校对参数!$B$4:$C$15,2,0)</f>
        <v>6</v>
      </c>
      <c r="W33" s="71" t="str">
        <f t="shared" si="2"/>
        <v>正确</v>
      </c>
    </row>
    <row r="34" spans="2:23">
      <c r="B34" s="67" t="s">
        <v>84</v>
      </c>
      <c r="C34" s="68" t="s">
        <v>85</v>
      </c>
      <c r="D34" s="69" t="str">
        <f t="shared" ref="D34:S63" si="5">MID($C34,SUBSTITUTE(SUBSTITUTE(D$2,"第",""),"位",""),1)</f>
        <v>5</v>
      </c>
      <c r="E34" s="69" t="str">
        <f t="shared" si="4"/>
        <v>5</v>
      </c>
      <c r="F34" s="69" t="str">
        <f t="shared" si="4"/>
        <v>1</v>
      </c>
      <c r="G34" s="69" t="str">
        <f t="shared" si="4"/>
        <v>0</v>
      </c>
      <c r="H34" s="69" t="str">
        <f t="shared" si="4"/>
        <v>1</v>
      </c>
      <c r="I34" s="69" t="str">
        <f t="shared" si="4"/>
        <v>8</v>
      </c>
      <c r="J34" s="69" t="str">
        <f t="shared" si="4"/>
        <v>1</v>
      </c>
      <c r="K34" s="69" t="str">
        <f t="shared" si="4"/>
        <v>9</v>
      </c>
      <c r="L34" s="69" t="str">
        <f t="shared" si="4"/>
        <v>7</v>
      </c>
      <c r="M34" s="69" t="str">
        <f t="shared" si="4"/>
        <v>5</v>
      </c>
      <c r="N34" s="69" t="str">
        <f t="shared" si="4"/>
        <v>1</v>
      </c>
      <c r="O34" s="69" t="str">
        <f t="shared" si="4"/>
        <v>0</v>
      </c>
      <c r="P34" s="69" t="str">
        <f t="shared" si="4"/>
        <v>1</v>
      </c>
      <c r="Q34" s="69" t="str">
        <f t="shared" si="4"/>
        <v>2</v>
      </c>
      <c r="R34" s="69" t="str">
        <f t="shared" si="4"/>
        <v>0</v>
      </c>
      <c r="S34" s="69" t="str">
        <f t="shared" si="4"/>
        <v>0</v>
      </c>
      <c r="T34" s="69" t="str">
        <f t="shared" si="4"/>
        <v>1</v>
      </c>
      <c r="U34" s="69" t="str">
        <f t="shared" si="3"/>
        <v>5</v>
      </c>
      <c r="V34" s="69">
        <f>VLOOKUP(MOD(SUMPRODUCT(VALUE(D34:T34),VALUE(校对参数!$E$5:$U$5)),11),校对参数!$B$4:$C$15,2,0)</f>
        <v>5</v>
      </c>
      <c r="W34" s="71" t="str">
        <f t="shared" si="2"/>
        <v>正确</v>
      </c>
    </row>
    <row r="35" spans="2:23">
      <c r="B35" s="67" t="s">
        <v>86</v>
      </c>
      <c r="C35" s="68" t="s">
        <v>87</v>
      </c>
      <c r="D35" s="69" t="str">
        <f t="shared" si="5"/>
        <v>1</v>
      </c>
      <c r="E35" s="69" t="str">
        <f t="shared" si="4"/>
        <v>1</v>
      </c>
      <c r="F35" s="69" t="str">
        <f t="shared" si="4"/>
        <v>0</v>
      </c>
      <c r="G35" s="69" t="str">
        <f t="shared" si="4"/>
        <v>1</v>
      </c>
      <c r="H35" s="69" t="str">
        <f t="shared" si="4"/>
        <v>0</v>
      </c>
      <c r="I35" s="69" t="str">
        <f t="shared" si="4"/>
        <v>5</v>
      </c>
      <c r="J35" s="69" t="str">
        <f t="shared" si="4"/>
        <v>1</v>
      </c>
      <c r="K35" s="69" t="str">
        <f t="shared" si="4"/>
        <v>9</v>
      </c>
      <c r="L35" s="69" t="str">
        <f t="shared" si="4"/>
        <v>8</v>
      </c>
      <c r="M35" s="69" t="str">
        <f t="shared" si="4"/>
        <v>4</v>
      </c>
      <c r="N35" s="69" t="str">
        <f t="shared" si="4"/>
        <v>1</v>
      </c>
      <c r="O35" s="69" t="str">
        <f t="shared" si="4"/>
        <v>2</v>
      </c>
      <c r="P35" s="69" t="str">
        <f t="shared" si="4"/>
        <v>0</v>
      </c>
      <c r="Q35" s="69" t="str">
        <f t="shared" si="4"/>
        <v>9</v>
      </c>
      <c r="R35" s="69" t="str">
        <f t="shared" si="4"/>
        <v>0</v>
      </c>
      <c r="S35" s="69" t="str">
        <f t="shared" si="4"/>
        <v>0</v>
      </c>
      <c r="T35" s="69" t="str">
        <f t="shared" si="4"/>
        <v>2</v>
      </c>
      <c r="U35" s="69" t="str">
        <f t="shared" si="3"/>
        <v>2</v>
      </c>
      <c r="V35" s="69">
        <f>VLOOKUP(MOD(SUMPRODUCT(VALUE(D35:T35),VALUE(校对参数!$E$5:$U$5)),11),校对参数!$B$4:$C$15,2,0)</f>
        <v>2</v>
      </c>
      <c r="W35" s="71" t="str">
        <f t="shared" si="2"/>
        <v>正确</v>
      </c>
    </row>
    <row r="36" spans="2:23">
      <c r="B36" s="67" t="s">
        <v>88</v>
      </c>
      <c r="C36" s="68" t="s">
        <v>89</v>
      </c>
      <c r="D36" s="69" t="str">
        <f t="shared" si="5"/>
        <v>1</v>
      </c>
      <c r="E36" s="69" t="str">
        <f t="shared" si="4"/>
        <v>2</v>
      </c>
      <c r="F36" s="69" t="str">
        <f t="shared" si="4"/>
        <v>0</v>
      </c>
      <c r="G36" s="69" t="str">
        <f t="shared" si="4"/>
        <v>1</v>
      </c>
      <c r="H36" s="69" t="str">
        <f t="shared" si="4"/>
        <v>0</v>
      </c>
      <c r="I36" s="69" t="str">
        <f t="shared" si="4"/>
        <v>8</v>
      </c>
      <c r="J36" s="69" t="str">
        <f t="shared" si="4"/>
        <v>1</v>
      </c>
      <c r="K36" s="69" t="str">
        <f t="shared" si="4"/>
        <v>9</v>
      </c>
      <c r="L36" s="69" t="str">
        <f t="shared" si="4"/>
        <v>7</v>
      </c>
      <c r="M36" s="69" t="str">
        <f t="shared" si="4"/>
        <v>6</v>
      </c>
      <c r="N36" s="69" t="str">
        <f t="shared" si="4"/>
        <v>0</v>
      </c>
      <c r="O36" s="69" t="str">
        <f t="shared" si="4"/>
        <v>6</v>
      </c>
      <c r="P36" s="69" t="str">
        <f t="shared" si="4"/>
        <v>0</v>
      </c>
      <c r="Q36" s="69" t="str">
        <f t="shared" si="4"/>
        <v>3</v>
      </c>
      <c r="R36" s="69" t="str">
        <f t="shared" si="4"/>
        <v>1</v>
      </c>
      <c r="S36" s="69" t="str">
        <f t="shared" si="4"/>
        <v>0</v>
      </c>
      <c r="T36" s="69" t="str">
        <f t="shared" si="4"/>
        <v>2</v>
      </c>
      <c r="U36" s="69" t="str">
        <f t="shared" si="3"/>
        <v>7</v>
      </c>
      <c r="V36" s="69">
        <f>VLOOKUP(MOD(SUMPRODUCT(VALUE(D36:T36),VALUE(校对参数!$E$5:$U$5)),11),校对参数!$B$4:$C$15,2,0)</f>
        <v>7</v>
      </c>
      <c r="W36" s="71" t="str">
        <f t="shared" si="2"/>
        <v>正确</v>
      </c>
    </row>
    <row r="37" spans="2:23">
      <c r="B37" s="67" t="s">
        <v>90</v>
      </c>
      <c r="C37" s="68" t="s">
        <v>91</v>
      </c>
      <c r="D37" s="69" t="str">
        <f t="shared" si="5"/>
        <v>3</v>
      </c>
      <c r="E37" s="69" t="str">
        <f t="shared" si="4"/>
        <v>1</v>
      </c>
      <c r="F37" s="69" t="str">
        <f t="shared" si="4"/>
        <v>0</v>
      </c>
      <c r="G37" s="69" t="str">
        <f t="shared" si="4"/>
        <v>1</v>
      </c>
      <c r="H37" s="69" t="str">
        <f t="shared" si="4"/>
        <v>0</v>
      </c>
      <c r="I37" s="69" t="str">
        <f t="shared" si="4"/>
        <v>1</v>
      </c>
      <c r="J37" s="69" t="str">
        <f t="shared" si="4"/>
        <v>1</v>
      </c>
      <c r="K37" s="69" t="str">
        <f t="shared" si="4"/>
        <v>9</v>
      </c>
      <c r="L37" s="69" t="str">
        <f t="shared" si="4"/>
        <v>8</v>
      </c>
      <c r="M37" s="69" t="str">
        <f t="shared" si="4"/>
        <v>3</v>
      </c>
      <c r="N37" s="69" t="str">
        <f t="shared" si="4"/>
        <v>0</v>
      </c>
      <c r="O37" s="69" t="str">
        <f t="shared" si="4"/>
        <v>7</v>
      </c>
      <c r="P37" s="69" t="str">
        <f t="shared" si="4"/>
        <v>1</v>
      </c>
      <c r="Q37" s="69" t="str">
        <f t="shared" si="4"/>
        <v>9</v>
      </c>
      <c r="R37" s="69" t="str">
        <f t="shared" si="4"/>
        <v>0</v>
      </c>
      <c r="S37" s="69" t="str">
        <f t="shared" si="4"/>
        <v>3</v>
      </c>
      <c r="T37" s="69" t="str">
        <f t="shared" si="4"/>
        <v>2</v>
      </c>
      <c r="U37" s="69" t="str">
        <f t="shared" si="3"/>
        <v>2</v>
      </c>
      <c r="V37" s="69">
        <f>VLOOKUP(MOD(SUMPRODUCT(VALUE(D37:T37),VALUE(校对参数!$E$5:$U$5)),11),校对参数!$B$4:$C$15,2,0)</f>
        <v>2</v>
      </c>
      <c r="W37" s="71" t="str">
        <f t="shared" si="2"/>
        <v>正确</v>
      </c>
    </row>
    <row r="38" spans="2:23">
      <c r="B38" s="67" t="s">
        <v>92</v>
      </c>
      <c r="C38" s="68" t="s">
        <v>93</v>
      </c>
      <c r="D38" s="69" t="str">
        <f t="shared" si="5"/>
        <v>1</v>
      </c>
      <c r="E38" s="69" t="str">
        <f t="shared" si="4"/>
        <v>1</v>
      </c>
      <c r="F38" s="69" t="str">
        <f t="shared" si="4"/>
        <v>0</v>
      </c>
      <c r="G38" s="69" t="str">
        <f t="shared" si="4"/>
        <v>2</v>
      </c>
      <c r="H38" s="69" t="str">
        <f t="shared" si="4"/>
        <v>2</v>
      </c>
      <c r="I38" s="69" t="str">
        <f t="shared" si="4"/>
        <v>1</v>
      </c>
      <c r="J38" s="69" t="str">
        <f t="shared" si="4"/>
        <v>1</v>
      </c>
      <c r="K38" s="69" t="str">
        <f t="shared" si="4"/>
        <v>9</v>
      </c>
      <c r="L38" s="69" t="str">
        <f t="shared" si="4"/>
        <v>9</v>
      </c>
      <c r="M38" s="69" t="str">
        <f t="shared" si="4"/>
        <v>2</v>
      </c>
      <c r="N38" s="69" t="str">
        <f t="shared" si="4"/>
        <v>0</v>
      </c>
      <c r="O38" s="69" t="str">
        <f t="shared" si="4"/>
        <v>4</v>
      </c>
      <c r="P38" s="69" t="str">
        <f t="shared" si="4"/>
        <v>2</v>
      </c>
      <c r="Q38" s="69" t="str">
        <f t="shared" si="4"/>
        <v>0</v>
      </c>
      <c r="R38" s="69" t="str">
        <f t="shared" si="4"/>
        <v>1</v>
      </c>
      <c r="S38" s="69" t="str">
        <f t="shared" si="4"/>
        <v>6</v>
      </c>
      <c r="T38" s="69" t="str">
        <f t="shared" si="4"/>
        <v>2</v>
      </c>
      <c r="U38" s="69" t="str">
        <f t="shared" si="3"/>
        <v>1</v>
      </c>
      <c r="V38" s="69">
        <f>VLOOKUP(MOD(SUMPRODUCT(VALUE(D38:T38),VALUE(校对参数!$E$5:$U$5)),11),校对参数!$B$4:$C$15,2,0)</f>
        <v>1</v>
      </c>
      <c r="W38" s="71" t="str">
        <f t="shared" si="2"/>
        <v>正确</v>
      </c>
    </row>
    <row r="39" spans="2:23">
      <c r="B39" s="67" t="s">
        <v>94</v>
      </c>
      <c r="C39" s="68" t="s">
        <v>95</v>
      </c>
      <c r="D39" s="69" t="str">
        <f t="shared" si="5"/>
        <v>1</v>
      </c>
      <c r="E39" s="69" t="str">
        <f t="shared" si="4"/>
        <v>1</v>
      </c>
      <c r="F39" s="69" t="str">
        <f t="shared" si="4"/>
        <v>0</v>
      </c>
      <c r="G39" s="69" t="str">
        <f t="shared" si="4"/>
        <v>2</v>
      </c>
      <c r="H39" s="69" t="str">
        <f t="shared" si="4"/>
        <v>2</v>
      </c>
      <c r="I39" s="69" t="str">
        <f t="shared" si="4"/>
        <v>6</v>
      </c>
      <c r="J39" s="69" t="str">
        <f t="shared" si="4"/>
        <v>1</v>
      </c>
      <c r="K39" s="69" t="str">
        <f t="shared" si="4"/>
        <v>9</v>
      </c>
      <c r="L39" s="69" t="str">
        <f t="shared" si="4"/>
        <v>9</v>
      </c>
      <c r="M39" s="69" t="str">
        <f t="shared" si="4"/>
        <v>2</v>
      </c>
      <c r="N39" s="69" t="str">
        <f t="shared" si="4"/>
        <v>0</v>
      </c>
      <c r="O39" s="69" t="str">
        <f t="shared" si="4"/>
        <v>7</v>
      </c>
      <c r="P39" s="69" t="str">
        <f t="shared" si="4"/>
        <v>1</v>
      </c>
      <c r="Q39" s="69" t="str">
        <f t="shared" si="4"/>
        <v>1</v>
      </c>
      <c r="R39" s="69" t="str">
        <f t="shared" si="4"/>
        <v>0</v>
      </c>
      <c r="S39" s="69" t="str">
        <f t="shared" si="4"/>
        <v>0</v>
      </c>
      <c r="T39" s="69" t="str">
        <f t="shared" si="4"/>
        <v>1</v>
      </c>
      <c r="U39" s="69" t="str">
        <f t="shared" si="3"/>
        <v>4</v>
      </c>
      <c r="V39" s="69">
        <f>VLOOKUP(MOD(SUMPRODUCT(VALUE(D39:T39),VALUE(校对参数!$E$5:$U$5)),11),校对参数!$B$4:$C$15,2,0)</f>
        <v>4</v>
      </c>
      <c r="W39" s="71" t="str">
        <f t="shared" si="2"/>
        <v>正确</v>
      </c>
    </row>
    <row r="40" spans="2:23">
      <c r="B40" s="67" t="s">
        <v>96</v>
      </c>
      <c r="C40" s="68" t="s">
        <v>97</v>
      </c>
      <c r="D40" s="69" t="str">
        <f t="shared" si="5"/>
        <v>3</v>
      </c>
      <c r="E40" s="69" t="str">
        <f t="shared" si="4"/>
        <v>7</v>
      </c>
      <c r="F40" s="69" t="str">
        <f t="shared" si="4"/>
        <v>0</v>
      </c>
      <c r="G40" s="69" t="str">
        <f t="shared" si="4"/>
        <v>2</v>
      </c>
      <c r="H40" s="69" t="str">
        <f t="shared" si="4"/>
        <v>8</v>
      </c>
      <c r="I40" s="69" t="str">
        <f t="shared" si="4"/>
        <v>5</v>
      </c>
      <c r="J40" s="69" t="str">
        <f t="shared" si="4"/>
        <v>1</v>
      </c>
      <c r="K40" s="69" t="str">
        <f t="shared" si="4"/>
        <v>9</v>
      </c>
      <c r="L40" s="69" t="str">
        <f t="shared" si="4"/>
        <v>8</v>
      </c>
      <c r="M40" s="69" t="str">
        <f t="shared" si="4"/>
        <v>2</v>
      </c>
      <c r="N40" s="69" t="str">
        <f t="shared" si="4"/>
        <v>0</v>
      </c>
      <c r="O40" s="69" t="str">
        <f t="shared" si="4"/>
        <v>1</v>
      </c>
      <c r="P40" s="69" t="str">
        <f t="shared" si="4"/>
        <v>2</v>
      </c>
      <c r="Q40" s="69" t="str">
        <f t="shared" si="4"/>
        <v>4</v>
      </c>
      <c r="R40" s="69" t="str">
        <f t="shared" si="4"/>
        <v>1</v>
      </c>
      <c r="S40" s="69" t="str">
        <f t="shared" si="4"/>
        <v>7</v>
      </c>
      <c r="T40" s="69" t="str">
        <f t="shared" si="4"/>
        <v>3</v>
      </c>
      <c r="U40" s="69" t="str">
        <f t="shared" si="3"/>
        <v>8</v>
      </c>
      <c r="V40" s="69">
        <f>VLOOKUP(MOD(SUMPRODUCT(VALUE(D40:T40),VALUE(校对参数!$E$5:$U$5)),11),校对参数!$B$4:$C$15,2,0)</f>
        <v>8</v>
      </c>
      <c r="W40" s="71" t="str">
        <f t="shared" si="2"/>
        <v>正确</v>
      </c>
    </row>
    <row r="41" spans="2:23">
      <c r="B41" s="67" t="s">
        <v>98</v>
      </c>
      <c r="C41" s="68" t="s">
        <v>99</v>
      </c>
      <c r="D41" s="69" t="str">
        <f t="shared" si="5"/>
        <v>1</v>
      </c>
      <c r="E41" s="69" t="str">
        <f t="shared" si="4"/>
        <v>3</v>
      </c>
      <c r="F41" s="69" t="str">
        <f t="shared" si="4"/>
        <v>0</v>
      </c>
      <c r="G41" s="69" t="str">
        <f t="shared" si="4"/>
        <v>8</v>
      </c>
      <c r="H41" s="69" t="str">
        <f t="shared" si="4"/>
        <v>2</v>
      </c>
      <c r="I41" s="69" t="str">
        <f t="shared" si="4"/>
        <v>2</v>
      </c>
      <c r="J41" s="69" t="str">
        <f t="shared" si="4"/>
        <v>1</v>
      </c>
      <c r="K41" s="69" t="str">
        <f t="shared" si="4"/>
        <v>9</v>
      </c>
      <c r="L41" s="69" t="str">
        <f t="shared" si="4"/>
        <v>9</v>
      </c>
      <c r="M41" s="69" t="str">
        <f t="shared" si="4"/>
        <v>0</v>
      </c>
      <c r="N41" s="69" t="str">
        <f t="shared" si="4"/>
        <v>0</v>
      </c>
      <c r="O41" s="69" t="str">
        <f t="shared" si="4"/>
        <v>2</v>
      </c>
      <c r="P41" s="69" t="str">
        <f t="shared" si="4"/>
        <v>0</v>
      </c>
      <c r="Q41" s="69" t="str">
        <f t="shared" si="4"/>
        <v>2</v>
      </c>
      <c r="R41" s="69" t="str">
        <f t="shared" si="4"/>
        <v>1</v>
      </c>
      <c r="S41" s="69" t="str">
        <f t="shared" si="4"/>
        <v>0</v>
      </c>
      <c r="T41" s="69" t="str">
        <f t="shared" si="4"/>
        <v>1</v>
      </c>
      <c r="U41" s="69" t="str">
        <f t="shared" si="3"/>
        <v>9</v>
      </c>
      <c r="V41" s="69">
        <f>VLOOKUP(MOD(SUMPRODUCT(VALUE(D41:T41),VALUE(校对参数!$E$5:$U$5)),11),校对参数!$B$4:$C$15,2,0)</f>
        <v>9</v>
      </c>
      <c r="W41" s="71" t="str">
        <f t="shared" si="2"/>
        <v>正确</v>
      </c>
    </row>
    <row r="42" spans="2:23">
      <c r="B42" s="67" t="s">
        <v>100</v>
      </c>
      <c r="C42" s="68" t="s">
        <v>101</v>
      </c>
      <c r="D42" s="69" t="str">
        <f t="shared" si="5"/>
        <v>1</v>
      </c>
      <c r="E42" s="69" t="str">
        <f t="shared" si="4"/>
        <v>1</v>
      </c>
      <c r="F42" s="69" t="str">
        <f t="shared" si="4"/>
        <v>0</v>
      </c>
      <c r="G42" s="69" t="str">
        <f t="shared" si="4"/>
        <v>1</v>
      </c>
      <c r="H42" s="69" t="str">
        <f t="shared" si="4"/>
        <v>0</v>
      </c>
      <c r="I42" s="69" t="str">
        <f t="shared" si="4"/>
        <v>5</v>
      </c>
      <c r="J42" s="69" t="str">
        <f t="shared" si="4"/>
        <v>1</v>
      </c>
      <c r="K42" s="69" t="str">
        <f t="shared" si="4"/>
        <v>9</v>
      </c>
      <c r="L42" s="69" t="str">
        <f t="shared" si="4"/>
        <v>8</v>
      </c>
      <c r="M42" s="69" t="str">
        <f t="shared" si="4"/>
        <v>5</v>
      </c>
      <c r="N42" s="69" t="str">
        <f t="shared" si="4"/>
        <v>0</v>
      </c>
      <c r="O42" s="69" t="str">
        <f t="shared" si="4"/>
        <v>1</v>
      </c>
      <c r="P42" s="69" t="str">
        <f t="shared" si="4"/>
        <v>1</v>
      </c>
      <c r="Q42" s="69" t="str">
        <f t="shared" si="4"/>
        <v>4</v>
      </c>
      <c r="R42" s="69" t="str">
        <f t="shared" si="4"/>
        <v>2</v>
      </c>
      <c r="S42" s="69" t="str">
        <f t="shared" si="4"/>
        <v>9</v>
      </c>
      <c r="T42" s="69" t="str">
        <f t="shared" si="4"/>
        <v>1</v>
      </c>
      <c r="U42" s="69" t="str">
        <f t="shared" si="3"/>
        <v>2</v>
      </c>
      <c r="V42" s="69">
        <f>VLOOKUP(MOD(SUMPRODUCT(VALUE(D42:T42),VALUE(校对参数!$E$5:$U$5)),11),校对参数!$B$4:$C$15,2,0)</f>
        <v>2</v>
      </c>
      <c r="W42" s="71" t="str">
        <f t="shared" si="2"/>
        <v>正确</v>
      </c>
    </row>
    <row r="43" spans="2:23">
      <c r="B43" s="67" t="s">
        <v>102</v>
      </c>
      <c r="C43" s="68" t="s">
        <v>103</v>
      </c>
      <c r="D43" s="69" t="str">
        <f t="shared" si="5"/>
        <v>1</v>
      </c>
      <c r="E43" s="69" t="str">
        <f t="shared" si="4"/>
        <v>1</v>
      </c>
      <c r="F43" s="69" t="str">
        <f t="shared" si="4"/>
        <v>0</v>
      </c>
      <c r="G43" s="69" t="str">
        <f t="shared" si="4"/>
        <v>2</v>
      </c>
      <c r="H43" s="69" t="str">
        <f t="shared" si="4"/>
        <v>2</v>
      </c>
      <c r="I43" s="69" t="str">
        <f t="shared" si="4"/>
        <v>2</v>
      </c>
      <c r="J43" s="69" t="str">
        <f t="shared" si="4"/>
        <v>1</v>
      </c>
      <c r="K43" s="69" t="str">
        <f t="shared" si="4"/>
        <v>9</v>
      </c>
      <c r="L43" s="69" t="str">
        <f t="shared" si="4"/>
        <v>8</v>
      </c>
      <c r="M43" s="69" t="str">
        <f t="shared" si="4"/>
        <v>4</v>
      </c>
      <c r="N43" s="69" t="str">
        <f t="shared" si="4"/>
        <v>1</v>
      </c>
      <c r="O43" s="69" t="str">
        <f t="shared" si="4"/>
        <v>1</v>
      </c>
      <c r="P43" s="69" t="str">
        <f t="shared" si="4"/>
        <v>0</v>
      </c>
      <c r="Q43" s="69" t="str">
        <f t="shared" si="4"/>
        <v>9</v>
      </c>
      <c r="R43" s="69" t="str">
        <f t="shared" si="4"/>
        <v>0</v>
      </c>
      <c r="S43" s="69" t="str">
        <f t="shared" si="4"/>
        <v>8</v>
      </c>
      <c r="T43" s="69" t="str">
        <f t="shared" si="4"/>
        <v>6</v>
      </c>
      <c r="U43" s="69" t="str">
        <f t="shared" si="3"/>
        <v>6</v>
      </c>
      <c r="V43" s="69">
        <f>VLOOKUP(MOD(SUMPRODUCT(VALUE(D43:T43),VALUE(校对参数!$E$5:$U$5)),11),校对参数!$B$4:$C$15,2,0)</f>
        <v>6</v>
      </c>
      <c r="W43" s="71" t="str">
        <f t="shared" si="2"/>
        <v>正确</v>
      </c>
    </row>
    <row r="44" spans="2:23">
      <c r="B44" s="67" t="s">
        <v>104</v>
      </c>
      <c r="C44" s="68" t="s">
        <v>105</v>
      </c>
      <c r="D44" s="69" t="str">
        <f t="shared" si="5"/>
        <v>1</v>
      </c>
      <c r="E44" s="69" t="str">
        <f t="shared" si="4"/>
        <v>1</v>
      </c>
      <c r="F44" s="69" t="str">
        <f t="shared" si="4"/>
        <v>0</v>
      </c>
      <c r="G44" s="69" t="str">
        <f t="shared" si="4"/>
        <v>2</v>
      </c>
      <c r="H44" s="69" t="str">
        <f t="shared" si="4"/>
        <v>2</v>
      </c>
      <c r="I44" s="69" t="str">
        <f t="shared" si="4"/>
        <v>2</v>
      </c>
      <c r="J44" s="69" t="str">
        <f t="shared" si="4"/>
        <v>1</v>
      </c>
      <c r="K44" s="69" t="str">
        <f t="shared" si="4"/>
        <v>9</v>
      </c>
      <c r="L44" s="69" t="str">
        <f t="shared" si="4"/>
        <v>8</v>
      </c>
      <c r="M44" s="69" t="str">
        <f t="shared" si="4"/>
        <v>4</v>
      </c>
      <c r="N44" s="69" t="str">
        <f t="shared" si="4"/>
        <v>1</v>
      </c>
      <c r="O44" s="69" t="str">
        <f t="shared" si="4"/>
        <v>1</v>
      </c>
      <c r="P44" s="69" t="str">
        <f t="shared" si="4"/>
        <v>1</v>
      </c>
      <c r="Q44" s="69" t="str">
        <f t="shared" si="4"/>
        <v>3</v>
      </c>
      <c r="R44" s="69" t="str">
        <f t="shared" si="4"/>
        <v>3</v>
      </c>
      <c r="S44" s="69" t="str">
        <f t="shared" si="4"/>
        <v>5</v>
      </c>
      <c r="T44" s="69" t="str">
        <f t="shared" si="4"/>
        <v>6</v>
      </c>
      <c r="U44" s="69" t="str">
        <f t="shared" si="3"/>
        <v>3</v>
      </c>
      <c r="V44" s="69">
        <f>VLOOKUP(MOD(SUMPRODUCT(VALUE(D44:T44),VALUE(校对参数!$E$5:$U$5)),11),校对参数!$B$4:$C$15,2,0)</f>
        <v>3</v>
      </c>
      <c r="W44" s="71" t="str">
        <f t="shared" si="2"/>
        <v>正确</v>
      </c>
    </row>
    <row r="45" spans="2:23">
      <c r="B45" s="67" t="s">
        <v>106</v>
      </c>
      <c r="C45" s="68" t="s">
        <v>107</v>
      </c>
      <c r="D45" s="69" t="str">
        <f t="shared" si="5"/>
        <v>1</v>
      </c>
      <c r="E45" s="69" t="str">
        <f t="shared" si="4"/>
        <v>1</v>
      </c>
      <c r="F45" s="69" t="str">
        <f t="shared" si="4"/>
        <v>0</v>
      </c>
      <c r="G45" s="69" t="str">
        <f t="shared" si="4"/>
        <v>1</v>
      </c>
      <c r="H45" s="69" t="str">
        <f t="shared" si="4"/>
        <v>1</v>
      </c>
      <c r="I45" s="69" t="str">
        <f t="shared" si="4"/>
        <v>1</v>
      </c>
      <c r="J45" s="69" t="str">
        <f t="shared" si="4"/>
        <v>1</v>
      </c>
      <c r="K45" s="69" t="str">
        <f t="shared" si="4"/>
        <v>9</v>
      </c>
      <c r="L45" s="69" t="str">
        <f t="shared" si="4"/>
        <v>8</v>
      </c>
      <c r="M45" s="69" t="str">
        <f t="shared" si="4"/>
        <v>5</v>
      </c>
      <c r="N45" s="69" t="str">
        <f t="shared" si="4"/>
        <v>0</v>
      </c>
      <c r="O45" s="69" t="str">
        <f t="shared" si="4"/>
        <v>9</v>
      </c>
      <c r="P45" s="69" t="str">
        <f t="shared" si="4"/>
        <v>0</v>
      </c>
      <c r="Q45" s="69" t="str">
        <f t="shared" si="4"/>
        <v>7</v>
      </c>
      <c r="R45" s="69" t="str">
        <f t="shared" si="4"/>
        <v>0</v>
      </c>
      <c r="S45" s="69" t="str">
        <f t="shared" si="4"/>
        <v>3</v>
      </c>
      <c r="T45" s="69" t="str">
        <f t="shared" si="4"/>
        <v>3</v>
      </c>
      <c r="U45" s="69" t="str">
        <f t="shared" si="3"/>
        <v>2</v>
      </c>
      <c r="V45" s="69">
        <f>VLOOKUP(MOD(SUMPRODUCT(VALUE(D45:T45),VALUE(校对参数!$E$5:$U$5)),11),校对参数!$B$4:$C$15,2,0)</f>
        <v>2</v>
      </c>
      <c r="W45" s="71" t="str">
        <f t="shared" si="2"/>
        <v>正确</v>
      </c>
    </row>
    <row r="46" spans="2:23">
      <c r="B46" s="67" t="s">
        <v>108</v>
      </c>
      <c r="C46" s="68" t="s">
        <v>109</v>
      </c>
      <c r="D46" s="69" t="str">
        <f t="shared" si="5"/>
        <v>1</v>
      </c>
      <c r="E46" s="69" t="str">
        <f t="shared" si="4"/>
        <v>1</v>
      </c>
      <c r="F46" s="69" t="str">
        <f t="shared" si="4"/>
        <v>0</v>
      </c>
      <c r="G46" s="69" t="str">
        <f t="shared" si="4"/>
        <v>1</v>
      </c>
      <c r="H46" s="69" t="str">
        <f t="shared" si="4"/>
        <v>1</v>
      </c>
      <c r="I46" s="69" t="str">
        <f t="shared" si="4"/>
        <v>1</v>
      </c>
      <c r="J46" s="69" t="str">
        <f t="shared" si="4"/>
        <v>1</v>
      </c>
      <c r="K46" s="69" t="str">
        <f t="shared" si="4"/>
        <v>9</v>
      </c>
      <c r="L46" s="69" t="str">
        <f t="shared" si="4"/>
        <v>8</v>
      </c>
      <c r="M46" s="69" t="str">
        <f t="shared" si="4"/>
        <v>7</v>
      </c>
      <c r="N46" s="69" t="str">
        <f t="shared" si="4"/>
        <v>0</v>
      </c>
      <c r="O46" s="69" t="str">
        <f t="shared" si="4"/>
        <v>2</v>
      </c>
      <c r="P46" s="69" t="str">
        <f t="shared" si="4"/>
        <v>1</v>
      </c>
      <c r="Q46" s="69" t="str">
        <f t="shared" si="4"/>
        <v>7</v>
      </c>
      <c r="R46" s="69" t="str">
        <f t="shared" si="4"/>
        <v>2</v>
      </c>
      <c r="S46" s="69" t="str">
        <f t="shared" si="4"/>
        <v>2</v>
      </c>
      <c r="T46" s="69" t="str">
        <f t="shared" si="4"/>
        <v>4</v>
      </c>
      <c r="U46" s="69" t="str">
        <f t="shared" si="3"/>
        <v>2</v>
      </c>
      <c r="V46" s="69">
        <f>VLOOKUP(MOD(SUMPRODUCT(VALUE(D46:T46),VALUE(校对参数!$E$5:$U$5)),11),校对参数!$B$4:$C$15,2,0)</f>
        <v>2</v>
      </c>
      <c r="W46" s="71" t="str">
        <f t="shared" si="2"/>
        <v>正确</v>
      </c>
    </row>
    <row r="47" spans="2:23">
      <c r="B47" s="67" t="s">
        <v>110</v>
      </c>
      <c r="C47" s="68" t="s">
        <v>111</v>
      </c>
      <c r="D47" s="69" t="str">
        <f t="shared" si="5"/>
        <v>1</v>
      </c>
      <c r="E47" s="69" t="str">
        <f t="shared" si="4"/>
        <v>1</v>
      </c>
      <c r="F47" s="69" t="str">
        <f t="shared" si="4"/>
        <v>0</v>
      </c>
      <c r="G47" s="69" t="str">
        <f t="shared" si="4"/>
        <v>2</v>
      </c>
      <c r="H47" s="69" t="str">
        <f t="shared" si="4"/>
        <v>2</v>
      </c>
      <c r="I47" s="69" t="str">
        <f t="shared" si="4"/>
        <v>7</v>
      </c>
      <c r="J47" s="69" t="str">
        <f t="shared" si="4"/>
        <v>1</v>
      </c>
      <c r="K47" s="69" t="str">
        <f t="shared" si="4"/>
        <v>9</v>
      </c>
      <c r="L47" s="69" t="str">
        <f t="shared" si="4"/>
        <v>7</v>
      </c>
      <c r="M47" s="69" t="str">
        <f t="shared" si="4"/>
        <v>1</v>
      </c>
      <c r="N47" s="69" t="str">
        <f t="shared" si="4"/>
        <v>0</v>
      </c>
      <c r="O47" s="69" t="str">
        <f t="shared" si="4"/>
        <v>6</v>
      </c>
      <c r="P47" s="69" t="str">
        <f t="shared" si="4"/>
        <v>1</v>
      </c>
      <c r="Q47" s="69" t="str">
        <f t="shared" si="4"/>
        <v>0</v>
      </c>
      <c r="R47" s="69" t="str">
        <f t="shared" si="4"/>
        <v>0</v>
      </c>
      <c r="S47" s="69" t="str">
        <f t="shared" si="4"/>
        <v>3</v>
      </c>
      <c r="T47" s="69" t="str">
        <f t="shared" si="4"/>
        <v>2</v>
      </c>
      <c r="U47" s="69" t="str">
        <f t="shared" si="3"/>
        <v>4</v>
      </c>
      <c r="V47" s="69">
        <f>VLOOKUP(MOD(SUMPRODUCT(VALUE(D47:T47),VALUE(校对参数!$E$5:$U$5)),11),校对参数!$B$4:$C$15,2,0)</f>
        <v>4</v>
      </c>
      <c r="W47" s="71" t="str">
        <f t="shared" si="2"/>
        <v>正确</v>
      </c>
    </row>
    <row r="48" spans="2:23">
      <c r="B48" s="67" t="s">
        <v>112</v>
      </c>
      <c r="C48" s="68" t="s">
        <v>113</v>
      </c>
      <c r="D48" s="69" t="str">
        <f t="shared" si="5"/>
        <v>1</v>
      </c>
      <c r="E48" s="69" t="str">
        <f t="shared" si="4"/>
        <v>1</v>
      </c>
      <c r="F48" s="69" t="str">
        <f t="shared" si="4"/>
        <v>0</v>
      </c>
      <c r="G48" s="69" t="str">
        <f t="shared" si="4"/>
        <v>2</v>
      </c>
      <c r="H48" s="69" t="str">
        <f t="shared" si="4"/>
        <v>2</v>
      </c>
      <c r="I48" s="69" t="str">
        <f t="shared" si="4"/>
        <v>7</v>
      </c>
      <c r="J48" s="69" t="str">
        <f t="shared" si="4"/>
        <v>1</v>
      </c>
      <c r="K48" s="69" t="str">
        <f t="shared" si="4"/>
        <v>9</v>
      </c>
      <c r="L48" s="69" t="str">
        <f t="shared" si="4"/>
        <v>7</v>
      </c>
      <c r="M48" s="69" t="str">
        <f t="shared" si="4"/>
        <v>3</v>
      </c>
      <c r="N48" s="69" t="str">
        <f t="shared" si="4"/>
        <v>0</v>
      </c>
      <c r="O48" s="69" t="str">
        <f t="shared" si="4"/>
        <v>5</v>
      </c>
      <c r="P48" s="69" t="str">
        <f t="shared" si="4"/>
        <v>0</v>
      </c>
      <c r="Q48" s="69" t="str">
        <f t="shared" si="4"/>
        <v>5</v>
      </c>
      <c r="R48" s="69" t="str">
        <f t="shared" si="4"/>
        <v>2</v>
      </c>
      <c r="S48" s="69" t="str">
        <f t="shared" si="4"/>
        <v>7</v>
      </c>
      <c r="T48" s="69" t="str">
        <f t="shared" ref="T48:U78" si="6">MID($C48,SUBSTITUTE(SUBSTITUTE(T$2,"第",""),"位",""),1)</f>
        <v>4</v>
      </c>
      <c r="U48" s="69" t="str">
        <f t="shared" si="6"/>
        <v>0</v>
      </c>
      <c r="V48" s="69">
        <f>VLOOKUP(MOD(SUMPRODUCT(VALUE(D48:T48),VALUE(校对参数!$E$5:$U$5)),11),校对参数!$B$4:$C$15,2,0)</f>
        <v>0</v>
      </c>
      <c r="W48" s="71" t="str">
        <f t="shared" si="2"/>
        <v>正确</v>
      </c>
    </row>
    <row r="49" spans="2:23">
      <c r="B49" s="67" t="s">
        <v>114</v>
      </c>
      <c r="C49" s="70" t="s">
        <v>115</v>
      </c>
      <c r="D49" s="69" t="str">
        <f t="shared" si="5"/>
        <v>3</v>
      </c>
      <c r="E49" s="69" t="str">
        <f t="shared" si="5"/>
        <v>6</v>
      </c>
      <c r="F49" s="69" t="str">
        <f t="shared" si="5"/>
        <v>2</v>
      </c>
      <c r="G49" s="69" t="str">
        <f t="shared" si="5"/>
        <v>5</v>
      </c>
      <c r="H49" s="69" t="str">
        <f t="shared" si="5"/>
        <v>2</v>
      </c>
      <c r="I49" s="69" t="str">
        <f t="shared" si="5"/>
        <v>2</v>
      </c>
      <c r="J49" s="69" t="str">
        <f t="shared" si="5"/>
        <v>1</v>
      </c>
      <c r="K49" s="69" t="str">
        <f t="shared" si="5"/>
        <v>9</v>
      </c>
      <c r="L49" s="69" t="str">
        <f t="shared" si="5"/>
        <v>7</v>
      </c>
      <c r="M49" s="69" t="str">
        <f t="shared" si="5"/>
        <v>3</v>
      </c>
      <c r="N49" s="69" t="str">
        <f t="shared" si="5"/>
        <v>1</v>
      </c>
      <c r="O49" s="69" t="str">
        <f t="shared" si="5"/>
        <v>1</v>
      </c>
      <c r="P49" s="69" t="str">
        <f t="shared" si="5"/>
        <v>1</v>
      </c>
      <c r="Q49" s="69" t="str">
        <f t="shared" si="5"/>
        <v>6</v>
      </c>
      <c r="R49" s="69" t="str">
        <f t="shared" si="5"/>
        <v>0</v>
      </c>
      <c r="S49" s="69" t="str">
        <f t="shared" si="5"/>
        <v>0</v>
      </c>
      <c r="T49" s="69" t="str">
        <f t="shared" si="6"/>
        <v>2</v>
      </c>
      <c r="U49" s="69" t="str">
        <f t="shared" si="6"/>
        <v>X</v>
      </c>
      <c r="V49" s="69" t="str">
        <f>VLOOKUP(MOD(SUMPRODUCT(VALUE(D49:T49),VALUE(校对参数!$E$5:$U$5)),11),校对参数!$B$4:$C$15,2,0)</f>
        <v>X</v>
      </c>
      <c r="W49" s="71" t="str">
        <f t="shared" si="2"/>
        <v>正确</v>
      </c>
    </row>
    <row r="50" spans="2:23">
      <c r="B50" s="67" t="s">
        <v>116</v>
      </c>
      <c r="C50" s="70" t="s">
        <v>117</v>
      </c>
      <c r="D50" s="69" t="str">
        <f t="shared" si="5"/>
        <v>1</v>
      </c>
      <c r="E50" s="69" t="str">
        <f t="shared" si="5"/>
        <v>1</v>
      </c>
      <c r="F50" s="69" t="str">
        <f t="shared" si="5"/>
        <v>0</v>
      </c>
      <c r="G50" s="69" t="str">
        <f t="shared" si="5"/>
        <v>2</v>
      </c>
      <c r="H50" s="69" t="str">
        <f t="shared" si="5"/>
        <v>2</v>
      </c>
      <c r="I50" s="69" t="str">
        <f t="shared" si="5"/>
        <v>8</v>
      </c>
      <c r="J50" s="69" t="str">
        <f t="shared" si="5"/>
        <v>1</v>
      </c>
      <c r="K50" s="69" t="str">
        <f t="shared" si="5"/>
        <v>9</v>
      </c>
      <c r="L50" s="69" t="str">
        <f t="shared" si="5"/>
        <v>7</v>
      </c>
      <c r="M50" s="69" t="str">
        <f t="shared" si="5"/>
        <v>1</v>
      </c>
      <c r="N50" s="69" t="str">
        <f t="shared" si="5"/>
        <v>0</v>
      </c>
      <c r="O50" s="69" t="str">
        <f t="shared" si="5"/>
        <v>6</v>
      </c>
      <c r="P50" s="69" t="str">
        <f t="shared" si="5"/>
        <v>0</v>
      </c>
      <c r="Q50" s="69" t="str">
        <f t="shared" si="5"/>
        <v>9</v>
      </c>
      <c r="R50" s="69" t="str">
        <f t="shared" si="5"/>
        <v>0</v>
      </c>
      <c r="S50" s="69" t="str">
        <f t="shared" si="5"/>
        <v>0</v>
      </c>
      <c r="T50" s="69" t="str">
        <f t="shared" si="6"/>
        <v>2</v>
      </c>
      <c r="U50" s="69" t="str">
        <f t="shared" si="6"/>
        <v>X</v>
      </c>
      <c r="V50" s="69" t="str">
        <f>VLOOKUP(MOD(SUMPRODUCT(VALUE(D50:T50),VALUE(校对参数!$E$5:$U$5)),11),校对参数!$B$4:$C$15,2,0)</f>
        <v>X</v>
      </c>
      <c r="W50" s="71" t="str">
        <f t="shared" si="2"/>
        <v>正确</v>
      </c>
    </row>
    <row r="51" spans="2:23">
      <c r="B51" s="67" t="s">
        <v>118</v>
      </c>
      <c r="C51" s="68" t="s">
        <v>119</v>
      </c>
      <c r="D51" s="69" t="str">
        <f t="shared" si="5"/>
        <v>1</v>
      </c>
      <c r="E51" s="69" t="str">
        <f t="shared" si="5"/>
        <v>1</v>
      </c>
      <c r="F51" s="69" t="str">
        <f t="shared" si="5"/>
        <v>0</v>
      </c>
      <c r="G51" s="69" t="str">
        <f t="shared" si="5"/>
        <v>2</v>
      </c>
      <c r="H51" s="69" t="str">
        <f t="shared" si="5"/>
        <v>2</v>
      </c>
      <c r="I51" s="69" t="str">
        <f t="shared" si="5"/>
        <v>8</v>
      </c>
      <c r="J51" s="69" t="str">
        <f t="shared" si="5"/>
        <v>1</v>
      </c>
      <c r="K51" s="69" t="str">
        <f t="shared" si="5"/>
        <v>9</v>
      </c>
      <c r="L51" s="69" t="str">
        <f t="shared" si="5"/>
        <v>7</v>
      </c>
      <c r="M51" s="69" t="str">
        <f t="shared" si="5"/>
        <v>8</v>
      </c>
      <c r="N51" s="69" t="str">
        <f t="shared" si="5"/>
        <v>0</v>
      </c>
      <c r="O51" s="69" t="str">
        <f t="shared" si="5"/>
        <v>2</v>
      </c>
      <c r="P51" s="69" t="str">
        <f t="shared" si="5"/>
        <v>0</v>
      </c>
      <c r="Q51" s="69" t="str">
        <f t="shared" si="5"/>
        <v>3</v>
      </c>
      <c r="R51" s="69" t="str">
        <f t="shared" si="5"/>
        <v>0</v>
      </c>
      <c r="S51" s="69" t="str">
        <f t="shared" si="5"/>
        <v>0</v>
      </c>
      <c r="T51" s="69" t="str">
        <f t="shared" si="6"/>
        <v>4</v>
      </c>
      <c r="U51" s="69" t="str">
        <f t="shared" si="6"/>
        <v>7</v>
      </c>
      <c r="V51" s="69">
        <f>VLOOKUP(MOD(SUMPRODUCT(VALUE(D51:T51),VALUE(校对参数!$E$5:$U$5)),11),校对参数!$B$4:$C$15,2,0)</f>
        <v>7</v>
      </c>
      <c r="W51" s="71" t="str">
        <f t="shared" si="2"/>
        <v>正确</v>
      </c>
    </row>
    <row r="52" spans="2:23">
      <c r="B52" s="67" t="s">
        <v>120</v>
      </c>
      <c r="C52" s="68" t="s">
        <v>121</v>
      </c>
      <c r="D52" s="69" t="str">
        <f t="shared" si="5"/>
        <v>1</v>
      </c>
      <c r="E52" s="69" t="str">
        <f t="shared" si="5"/>
        <v>1</v>
      </c>
      <c r="F52" s="69" t="str">
        <f t="shared" si="5"/>
        <v>0</v>
      </c>
      <c r="G52" s="69" t="str">
        <f t="shared" si="5"/>
        <v>2</v>
      </c>
      <c r="H52" s="69" t="str">
        <f t="shared" si="5"/>
        <v>2</v>
      </c>
      <c r="I52" s="69" t="str">
        <f t="shared" si="5"/>
        <v>8</v>
      </c>
      <c r="J52" s="69" t="str">
        <f t="shared" si="5"/>
        <v>1</v>
      </c>
      <c r="K52" s="69" t="str">
        <f t="shared" si="5"/>
        <v>9</v>
      </c>
      <c r="L52" s="69" t="str">
        <f t="shared" si="5"/>
        <v>8</v>
      </c>
      <c r="M52" s="69" t="str">
        <f t="shared" si="5"/>
        <v>0</v>
      </c>
      <c r="N52" s="69" t="str">
        <f t="shared" si="5"/>
        <v>0</v>
      </c>
      <c r="O52" s="69" t="str">
        <f t="shared" si="5"/>
        <v>2</v>
      </c>
      <c r="P52" s="69" t="str">
        <f t="shared" si="5"/>
        <v>1</v>
      </c>
      <c r="Q52" s="69" t="str">
        <f t="shared" si="5"/>
        <v>4</v>
      </c>
      <c r="R52" s="69" t="str">
        <f t="shared" si="5"/>
        <v>3</v>
      </c>
      <c r="S52" s="69" t="str">
        <f t="shared" si="5"/>
        <v>8</v>
      </c>
      <c r="T52" s="69" t="str">
        <f t="shared" si="6"/>
        <v>2</v>
      </c>
      <c r="U52" s="69" t="str">
        <f t="shared" si="6"/>
        <v>2</v>
      </c>
      <c r="V52" s="69">
        <f>VLOOKUP(MOD(SUMPRODUCT(VALUE(D52:T52),VALUE(校对参数!$E$5:$U$5)),11),校对参数!$B$4:$C$15,2,0)</f>
        <v>2</v>
      </c>
      <c r="W52" s="71" t="str">
        <f t="shared" si="2"/>
        <v>正确</v>
      </c>
    </row>
    <row r="53" spans="2:23">
      <c r="B53" s="67" t="s">
        <v>122</v>
      </c>
      <c r="C53" s="68" t="s">
        <v>123</v>
      </c>
      <c r="D53" s="69" t="str">
        <f t="shared" si="5"/>
        <v>1</v>
      </c>
      <c r="E53" s="69" t="str">
        <f t="shared" si="5"/>
        <v>1</v>
      </c>
      <c r="F53" s="69" t="str">
        <f t="shared" si="5"/>
        <v>0</v>
      </c>
      <c r="G53" s="69" t="str">
        <f t="shared" si="5"/>
        <v>2</v>
      </c>
      <c r="H53" s="69" t="str">
        <f t="shared" si="5"/>
        <v>2</v>
      </c>
      <c r="I53" s="69" t="str">
        <f t="shared" si="5"/>
        <v>8</v>
      </c>
      <c r="J53" s="69" t="str">
        <f t="shared" si="5"/>
        <v>1</v>
      </c>
      <c r="K53" s="69" t="str">
        <f t="shared" si="5"/>
        <v>9</v>
      </c>
      <c r="L53" s="69" t="str">
        <f t="shared" si="5"/>
        <v>6</v>
      </c>
      <c r="M53" s="69" t="str">
        <f t="shared" si="5"/>
        <v>8</v>
      </c>
      <c r="N53" s="69" t="str">
        <f t="shared" si="5"/>
        <v>0</v>
      </c>
      <c r="O53" s="69" t="str">
        <f t="shared" si="5"/>
        <v>6</v>
      </c>
      <c r="P53" s="69" t="str">
        <f t="shared" si="5"/>
        <v>2</v>
      </c>
      <c r="Q53" s="69" t="str">
        <f t="shared" si="5"/>
        <v>2</v>
      </c>
      <c r="R53" s="69" t="str">
        <f t="shared" si="5"/>
        <v>4</v>
      </c>
      <c r="S53" s="69" t="str">
        <f t="shared" si="5"/>
        <v>9</v>
      </c>
      <c r="T53" s="69" t="str">
        <f t="shared" si="6"/>
        <v>2</v>
      </c>
      <c r="U53" s="69" t="str">
        <f t="shared" si="6"/>
        <v>8</v>
      </c>
      <c r="V53" s="69">
        <f>VLOOKUP(MOD(SUMPRODUCT(VALUE(D53:T53),VALUE(校对参数!$E$5:$U$5)),11),校对参数!$B$4:$C$15,2,0)</f>
        <v>8</v>
      </c>
      <c r="W53" s="71" t="str">
        <f t="shared" si="2"/>
        <v>正确</v>
      </c>
    </row>
    <row r="54" spans="2:23">
      <c r="B54" s="67" t="s">
        <v>124</v>
      </c>
      <c r="C54" s="70" t="s">
        <v>125</v>
      </c>
      <c r="D54" s="69" t="str">
        <f t="shared" si="5"/>
        <v>3</v>
      </c>
      <c r="E54" s="69" t="str">
        <f t="shared" si="5"/>
        <v>7</v>
      </c>
      <c r="F54" s="69" t="str">
        <f t="shared" si="5"/>
        <v>2</v>
      </c>
      <c r="G54" s="69" t="str">
        <f t="shared" si="5"/>
        <v>9</v>
      </c>
      <c r="H54" s="69" t="str">
        <f t="shared" si="5"/>
        <v>2</v>
      </c>
      <c r="I54" s="69" t="str">
        <f t="shared" si="5"/>
        <v>2</v>
      </c>
      <c r="J54" s="69" t="str">
        <f t="shared" si="5"/>
        <v>1</v>
      </c>
      <c r="K54" s="69" t="str">
        <f t="shared" si="5"/>
        <v>9</v>
      </c>
      <c r="L54" s="69" t="str">
        <f t="shared" si="5"/>
        <v>8</v>
      </c>
      <c r="M54" s="69" t="str">
        <f t="shared" si="5"/>
        <v>4</v>
      </c>
      <c r="N54" s="69" t="str">
        <f t="shared" si="5"/>
        <v>1</v>
      </c>
      <c r="O54" s="69" t="str">
        <f t="shared" si="5"/>
        <v>0</v>
      </c>
      <c r="P54" s="69" t="str">
        <f t="shared" si="5"/>
        <v>0</v>
      </c>
      <c r="Q54" s="69" t="str">
        <f t="shared" si="5"/>
        <v>4</v>
      </c>
      <c r="R54" s="69" t="str">
        <f t="shared" si="5"/>
        <v>7</v>
      </c>
      <c r="S54" s="69" t="str">
        <f t="shared" si="5"/>
        <v>7</v>
      </c>
      <c r="T54" s="69" t="str">
        <f t="shared" si="6"/>
        <v>5</v>
      </c>
      <c r="U54" s="69" t="str">
        <f t="shared" si="6"/>
        <v>X</v>
      </c>
      <c r="V54" s="69" t="str">
        <f>VLOOKUP(MOD(SUMPRODUCT(VALUE(D54:T54),VALUE(校对参数!$E$5:$U$5)),11),校对参数!$B$4:$C$15,2,0)</f>
        <v>X</v>
      </c>
      <c r="W54" s="71" t="str">
        <f t="shared" si="2"/>
        <v>正确</v>
      </c>
    </row>
    <row r="55" spans="2:23">
      <c r="B55" s="67" t="s">
        <v>126</v>
      </c>
      <c r="C55" s="68" t="s">
        <v>127</v>
      </c>
      <c r="D55" s="69" t="str">
        <f t="shared" si="5"/>
        <v>2</v>
      </c>
      <c r="E55" s="69" t="str">
        <f t="shared" si="5"/>
        <v>1</v>
      </c>
      <c r="F55" s="69" t="str">
        <f t="shared" si="5"/>
        <v>1</v>
      </c>
      <c r="G55" s="69" t="str">
        <f t="shared" si="5"/>
        <v>2</v>
      </c>
      <c r="H55" s="69" t="str">
        <f t="shared" si="5"/>
        <v>8</v>
      </c>
      <c r="I55" s="69" t="str">
        <f t="shared" si="5"/>
        <v>2</v>
      </c>
      <c r="J55" s="69" t="str">
        <f t="shared" si="5"/>
        <v>1</v>
      </c>
      <c r="K55" s="69" t="str">
        <f t="shared" si="5"/>
        <v>9</v>
      </c>
      <c r="L55" s="69" t="str">
        <f t="shared" si="5"/>
        <v>9</v>
      </c>
      <c r="M55" s="69" t="str">
        <f t="shared" si="5"/>
        <v>0</v>
      </c>
      <c r="N55" s="69" t="str">
        <f t="shared" si="5"/>
        <v>1</v>
      </c>
      <c r="O55" s="69" t="str">
        <f t="shared" si="5"/>
        <v>0</v>
      </c>
      <c r="P55" s="69" t="str">
        <f t="shared" si="5"/>
        <v>1</v>
      </c>
      <c r="Q55" s="69" t="str">
        <f t="shared" si="5"/>
        <v>1</v>
      </c>
      <c r="R55" s="69" t="str">
        <f t="shared" si="5"/>
        <v>2</v>
      </c>
      <c r="S55" s="69" t="str">
        <f t="shared" si="5"/>
        <v>4</v>
      </c>
      <c r="T55" s="69" t="str">
        <f t="shared" si="6"/>
        <v>2</v>
      </c>
      <c r="U55" s="69" t="str">
        <f t="shared" si="6"/>
        <v>5</v>
      </c>
      <c r="V55" s="69">
        <f>VLOOKUP(MOD(SUMPRODUCT(VALUE(D55:T55),VALUE(校对参数!$E$5:$U$5)),11),校对参数!$B$4:$C$15,2,0)</f>
        <v>5</v>
      </c>
      <c r="W55" s="71" t="str">
        <f t="shared" si="2"/>
        <v>正确</v>
      </c>
    </row>
    <row r="56" spans="2:23">
      <c r="B56" s="67" t="s">
        <v>128</v>
      </c>
      <c r="C56" s="68" t="s">
        <v>129</v>
      </c>
      <c r="D56" s="69" t="str">
        <f t="shared" si="5"/>
        <v>1</v>
      </c>
      <c r="E56" s="69" t="str">
        <f t="shared" si="5"/>
        <v>1</v>
      </c>
      <c r="F56" s="69" t="str">
        <f t="shared" si="5"/>
        <v>0</v>
      </c>
      <c r="G56" s="69" t="str">
        <f t="shared" si="5"/>
        <v>1</v>
      </c>
      <c r="H56" s="69" t="str">
        <f t="shared" si="5"/>
        <v>0</v>
      </c>
      <c r="I56" s="69" t="str">
        <f t="shared" si="5"/>
        <v>8</v>
      </c>
      <c r="J56" s="69" t="str">
        <f t="shared" si="5"/>
        <v>1</v>
      </c>
      <c r="K56" s="69" t="str">
        <f t="shared" si="5"/>
        <v>9</v>
      </c>
      <c r="L56" s="69" t="str">
        <f t="shared" si="5"/>
        <v>6</v>
      </c>
      <c r="M56" s="69" t="str">
        <f t="shared" si="5"/>
        <v>5</v>
      </c>
      <c r="N56" s="69" t="str">
        <f t="shared" si="5"/>
        <v>0</v>
      </c>
      <c r="O56" s="69" t="str">
        <f t="shared" si="5"/>
        <v>7</v>
      </c>
      <c r="P56" s="69" t="str">
        <f t="shared" si="5"/>
        <v>3</v>
      </c>
      <c r="Q56" s="69" t="str">
        <f t="shared" si="5"/>
        <v>0</v>
      </c>
      <c r="R56" s="69" t="str">
        <f t="shared" si="5"/>
        <v>6</v>
      </c>
      <c r="S56" s="69" t="str">
        <f t="shared" si="5"/>
        <v>0</v>
      </c>
      <c r="T56" s="69" t="str">
        <f t="shared" si="6"/>
        <v>1</v>
      </c>
      <c r="U56" s="69" t="str">
        <f t="shared" si="6"/>
        <v>7</v>
      </c>
      <c r="V56" s="69">
        <f>VLOOKUP(MOD(SUMPRODUCT(VALUE(D56:T56),VALUE(校对参数!$E$5:$U$5)),11),校对参数!$B$4:$C$15,2,0)</f>
        <v>7</v>
      </c>
      <c r="W56" s="71" t="str">
        <f t="shared" si="2"/>
        <v>正确</v>
      </c>
    </row>
    <row r="57" spans="2:23">
      <c r="B57" s="67" t="s">
        <v>130</v>
      </c>
      <c r="C57" s="68" t="s">
        <v>131</v>
      </c>
      <c r="D57" s="69" t="str">
        <f t="shared" si="5"/>
        <v>4</v>
      </c>
      <c r="E57" s="69" t="str">
        <f t="shared" si="5"/>
        <v>3</v>
      </c>
      <c r="F57" s="69" t="str">
        <f t="shared" si="5"/>
        <v>0</v>
      </c>
      <c r="G57" s="69" t="str">
        <f t="shared" si="5"/>
        <v>3</v>
      </c>
      <c r="H57" s="69" t="str">
        <f t="shared" si="5"/>
        <v>0</v>
      </c>
      <c r="I57" s="69" t="str">
        <f t="shared" si="5"/>
        <v>4</v>
      </c>
      <c r="J57" s="69" t="str">
        <f t="shared" si="5"/>
        <v>1</v>
      </c>
      <c r="K57" s="69" t="str">
        <f t="shared" si="5"/>
        <v>9</v>
      </c>
      <c r="L57" s="69" t="str">
        <f t="shared" si="5"/>
        <v>8</v>
      </c>
      <c r="M57" s="69" t="str">
        <f t="shared" si="5"/>
        <v>1</v>
      </c>
      <c r="N57" s="69" t="str">
        <f t="shared" si="5"/>
        <v>0</v>
      </c>
      <c r="O57" s="69" t="str">
        <f t="shared" si="5"/>
        <v>4</v>
      </c>
      <c r="P57" s="69" t="str">
        <f t="shared" si="5"/>
        <v>1</v>
      </c>
      <c r="Q57" s="69" t="str">
        <f t="shared" si="5"/>
        <v>2</v>
      </c>
      <c r="R57" s="69" t="str">
        <f t="shared" si="5"/>
        <v>0</v>
      </c>
      <c r="S57" s="69" t="str">
        <f t="shared" si="5"/>
        <v>2</v>
      </c>
      <c r="T57" s="69" t="str">
        <f t="shared" si="6"/>
        <v>7</v>
      </c>
      <c r="U57" s="69" t="str">
        <f t="shared" si="6"/>
        <v>6</v>
      </c>
      <c r="V57" s="69">
        <f>VLOOKUP(MOD(SUMPRODUCT(VALUE(D57:T57),VALUE(校对参数!$E$5:$U$5)),11),校对参数!$B$4:$C$15,2,0)</f>
        <v>6</v>
      </c>
      <c r="W57" s="71" t="str">
        <f t="shared" si="2"/>
        <v>正确</v>
      </c>
    </row>
    <row r="58" spans="2:23">
      <c r="B58" s="67" t="s">
        <v>132</v>
      </c>
      <c r="C58" s="68" t="s">
        <v>133</v>
      </c>
      <c r="D58" s="69" t="str">
        <f t="shared" si="5"/>
        <v>1</v>
      </c>
      <c r="E58" s="69" t="str">
        <f t="shared" si="5"/>
        <v>1</v>
      </c>
      <c r="F58" s="69" t="str">
        <f t="shared" si="5"/>
        <v>0</v>
      </c>
      <c r="G58" s="69" t="str">
        <f t="shared" si="5"/>
        <v>2</v>
      </c>
      <c r="H58" s="69" t="str">
        <f t="shared" si="5"/>
        <v>2</v>
      </c>
      <c r="I58" s="69" t="str">
        <f t="shared" si="5"/>
        <v>4</v>
      </c>
      <c r="J58" s="69" t="str">
        <f t="shared" si="5"/>
        <v>1</v>
      </c>
      <c r="K58" s="69" t="str">
        <f t="shared" si="5"/>
        <v>9</v>
      </c>
      <c r="L58" s="69" t="str">
        <f t="shared" si="5"/>
        <v>7</v>
      </c>
      <c r="M58" s="69" t="str">
        <f t="shared" si="5"/>
        <v>3</v>
      </c>
      <c r="N58" s="69" t="str">
        <f t="shared" si="5"/>
        <v>0</v>
      </c>
      <c r="O58" s="69" t="str">
        <f t="shared" si="5"/>
        <v>5</v>
      </c>
      <c r="P58" s="69" t="str">
        <f t="shared" si="5"/>
        <v>2</v>
      </c>
      <c r="Q58" s="69" t="str">
        <f t="shared" si="5"/>
        <v>9</v>
      </c>
      <c r="R58" s="69" t="str">
        <f t="shared" si="5"/>
        <v>3</v>
      </c>
      <c r="S58" s="69" t="str">
        <f t="shared" si="5"/>
        <v>8</v>
      </c>
      <c r="T58" s="69" t="str">
        <f t="shared" si="6"/>
        <v>2</v>
      </c>
      <c r="U58" s="69" t="str">
        <f t="shared" si="6"/>
        <v>8</v>
      </c>
      <c r="V58" s="69">
        <f>VLOOKUP(MOD(SUMPRODUCT(VALUE(D58:T58),VALUE(校对参数!$E$5:$U$5)),11),校对参数!$B$4:$C$15,2,0)</f>
        <v>8</v>
      </c>
      <c r="W58" s="71" t="str">
        <f t="shared" si="2"/>
        <v>正确</v>
      </c>
    </row>
    <row r="59" spans="2:23">
      <c r="B59" s="67" t="s">
        <v>134</v>
      </c>
      <c r="C59" s="68" t="s">
        <v>135</v>
      </c>
      <c r="D59" s="69" t="str">
        <f t="shared" si="5"/>
        <v>1</v>
      </c>
      <c r="E59" s="69" t="str">
        <f t="shared" si="5"/>
        <v>1</v>
      </c>
      <c r="F59" s="69" t="str">
        <f t="shared" si="5"/>
        <v>0</v>
      </c>
      <c r="G59" s="69" t="str">
        <f t="shared" si="5"/>
        <v>2</v>
      </c>
      <c r="H59" s="69" t="str">
        <f t="shared" si="5"/>
        <v>2</v>
      </c>
      <c r="I59" s="69" t="str">
        <f t="shared" si="5"/>
        <v>4</v>
      </c>
      <c r="J59" s="69" t="str">
        <f t="shared" si="5"/>
        <v>1</v>
      </c>
      <c r="K59" s="69" t="str">
        <f t="shared" si="5"/>
        <v>9</v>
      </c>
      <c r="L59" s="69" t="str">
        <f t="shared" si="5"/>
        <v>8</v>
      </c>
      <c r="M59" s="69" t="str">
        <f t="shared" si="5"/>
        <v>2</v>
      </c>
      <c r="N59" s="69" t="str">
        <f t="shared" si="5"/>
        <v>0</v>
      </c>
      <c r="O59" s="69" t="str">
        <f t="shared" si="5"/>
        <v>7</v>
      </c>
      <c r="P59" s="69" t="str">
        <f t="shared" si="5"/>
        <v>2</v>
      </c>
      <c r="Q59" s="69" t="str">
        <f t="shared" si="5"/>
        <v>2</v>
      </c>
      <c r="R59" s="69" t="str">
        <f t="shared" si="5"/>
        <v>0</v>
      </c>
      <c r="S59" s="69" t="str">
        <f t="shared" si="5"/>
        <v>0</v>
      </c>
      <c r="T59" s="69" t="str">
        <f t="shared" si="6"/>
        <v>6</v>
      </c>
      <c r="U59" s="69" t="str">
        <f t="shared" si="6"/>
        <v>4</v>
      </c>
      <c r="V59" s="69">
        <f>VLOOKUP(MOD(SUMPRODUCT(VALUE(D59:T59),VALUE(校对参数!$E$5:$U$5)),11),校对参数!$B$4:$C$15,2,0)</f>
        <v>4</v>
      </c>
      <c r="W59" s="71" t="str">
        <f t="shared" si="2"/>
        <v>正确</v>
      </c>
    </row>
    <row r="60" spans="2:23">
      <c r="B60" s="67" t="s">
        <v>136</v>
      </c>
      <c r="C60" s="68" t="s">
        <v>137</v>
      </c>
      <c r="D60" s="69" t="str">
        <f t="shared" si="5"/>
        <v>4</v>
      </c>
      <c r="E60" s="69" t="str">
        <f t="shared" si="5"/>
        <v>1</v>
      </c>
      <c r="F60" s="69" t="str">
        <f t="shared" si="5"/>
        <v>0</v>
      </c>
      <c r="G60" s="69" t="str">
        <f t="shared" si="5"/>
        <v>4</v>
      </c>
      <c r="H60" s="69" t="str">
        <f t="shared" si="5"/>
        <v>2</v>
      </c>
      <c r="I60" s="69" t="str">
        <f t="shared" si="5"/>
        <v>6</v>
      </c>
      <c r="J60" s="69" t="str">
        <f t="shared" si="5"/>
        <v>1</v>
      </c>
      <c r="K60" s="69" t="str">
        <f t="shared" si="5"/>
        <v>9</v>
      </c>
      <c r="L60" s="69" t="str">
        <f t="shared" si="5"/>
        <v>7</v>
      </c>
      <c r="M60" s="69" t="str">
        <f t="shared" si="5"/>
        <v>5</v>
      </c>
      <c r="N60" s="69" t="str">
        <f t="shared" si="5"/>
        <v>0</v>
      </c>
      <c r="O60" s="69" t="str">
        <f t="shared" si="5"/>
        <v>5</v>
      </c>
      <c r="P60" s="69" t="str">
        <f t="shared" si="5"/>
        <v>1</v>
      </c>
      <c r="Q60" s="69" t="str">
        <f t="shared" si="5"/>
        <v>4</v>
      </c>
      <c r="R60" s="69" t="str">
        <f t="shared" si="5"/>
        <v>7</v>
      </c>
      <c r="S60" s="69" t="str">
        <f t="shared" si="5"/>
        <v>5</v>
      </c>
      <c r="T60" s="69" t="str">
        <f t="shared" si="6"/>
        <v>2</v>
      </c>
      <c r="U60" s="69" t="str">
        <f t="shared" si="6"/>
        <v>0</v>
      </c>
      <c r="V60" s="69">
        <f>VLOOKUP(MOD(SUMPRODUCT(VALUE(D60:T60),VALUE(校对参数!$E$5:$U$5)),11),校对参数!$B$4:$C$15,2,0)</f>
        <v>0</v>
      </c>
      <c r="W60" s="71" t="str">
        <f t="shared" si="2"/>
        <v>正确</v>
      </c>
    </row>
    <row r="61" spans="2:23">
      <c r="B61" s="67" t="s">
        <v>138</v>
      </c>
      <c r="C61" s="68" t="s">
        <v>139</v>
      </c>
      <c r="D61" s="69" t="str">
        <f t="shared" si="5"/>
        <v>4</v>
      </c>
      <c r="E61" s="69" t="str">
        <f t="shared" si="5"/>
        <v>1</v>
      </c>
      <c r="F61" s="69" t="str">
        <f t="shared" si="5"/>
        <v>0</v>
      </c>
      <c r="G61" s="69" t="str">
        <f t="shared" si="5"/>
        <v>1</v>
      </c>
      <c r="H61" s="69" t="str">
        <f t="shared" si="5"/>
        <v>0</v>
      </c>
      <c r="I61" s="69" t="str">
        <f t="shared" si="5"/>
        <v>3</v>
      </c>
      <c r="J61" s="69" t="str">
        <f t="shared" si="5"/>
        <v>1</v>
      </c>
      <c r="K61" s="69" t="str">
        <f t="shared" si="5"/>
        <v>9</v>
      </c>
      <c r="L61" s="69" t="str">
        <f t="shared" si="5"/>
        <v>6</v>
      </c>
      <c r="M61" s="69" t="str">
        <f t="shared" si="5"/>
        <v>5</v>
      </c>
      <c r="N61" s="69" t="str">
        <f t="shared" si="5"/>
        <v>1</v>
      </c>
      <c r="O61" s="69" t="str">
        <f t="shared" si="5"/>
        <v>2</v>
      </c>
      <c r="P61" s="69" t="str">
        <f t="shared" si="5"/>
        <v>2</v>
      </c>
      <c r="Q61" s="69" t="str">
        <f t="shared" si="5"/>
        <v>0</v>
      </c>
      <c r="R61" s="69" t="str">
        <f t="shared" si="5"/>
        <v>2</v>
      </c>
      <c r="S61" s="69" t="str">
        <f t="shared" si="5"/>
        <v>5</v>
      </c>
      <c r="T61" s="69" t="str">
        <f t="shared" si="6"/>
        <v>0</v>
      </c>
      <c r="U61" s="69" t="str">
        <f t="shared" si="6"/>
        <v>2</v>
      </c>
      <c r="V61" s="69">
        <f>VLOOKUP(MOD(SUMPRODUCT(VALUE(D61:T61),VALUE(校对参数!$E$5:$U$5)),11),校对参数!$B$4:$C$15,2,0)</f>
        <v>2</v>
      </c>
      <c r="W61" s="71" t="str">
        <f t="shared" si="2"/>
        <v>正确</v>
      </c>
    </row>
    <row r="62" spans="2:23">
      <c r="B62" s="67" t="s">
        <v>140</v>
      </c>
      <c r="C62" s="68" t="s">
        <v>141</v>
      </c>
      <c r="D62" s="69" t="str">
        <f t="shared" si="5"/>
        <v>1</v>
      </c>
      <c r="E62" s="69" t="str">
        <f t="shared" si="5"/>
        <v>4</v>
      </c>
      <c r="F62" s="69" t="str">
        <f t="shared" si="5"/>
        <v>2</v>
      </c>
      <c r="G62" s="69" t="str">
        <f t="shared" si="5"/>
        <v>4</v>
      </c>
      <c r="H62" s="69" t="str">
        <f t="shared" si="5"/>
        <v>2</v>
      </c>
      <c r="I62" s="69" t="str">
        <f t="shared" si="5"/>
        <v>1</v>
      </c>
      <c r="J62" s="69" t="str">
        <f t="shared" si="5"/>
        <v>1</v>
      </c>
      <c r="K62" s="69" t="str">
        <f t="shared" si="5"/>
        <v>9</v>
      </c>
      <c r="L62" s="69" t="str">
        <f t="shared" si="5"/>
        <v>8</v>
      </c>
      <c r="M62" s="69" t="str">
        <f t="shared" si="5"/>
        <v>1</v>
      </c>
      <c r="N62" s="69" t="str">
        <f t="shared" si="5"/>
        <v>0</v>
      </c>
      <c r="O62" s="69" t="str">
        <f t="shared" si="5"/>
        <v>5</v>
      </c>
      <c r="P62" s="69" t="str">
        <f t="shared" si="5"/>
        <v>1</v>
      </c>
      <c r="Q62" s="69" t="str">
        <f t="shared" si="5"/>
        <v>9</v>
      </c>
      <c r="R62" s="69" t="str">
        <f t="shared" si="5"/>
        <v>1</v>
      </c>
      <c r="S62" s="69" t="str">
        <f t="shared" si="5"/>
        <v>0</v>
      </c>
      <c r="T62" s="69" t="str">
        <f t="shared" si="6"/>
        <v>2</v>
      </c>
      <c r="U62" s="69" t="str">
        <f t="shared" si="6"/>
        <v>X</v>
      </c>
      <c r="V62" s="69" t="str">
        <f>VLOOKUP(MOD(SUMPRODUCT(VALUE(D62:T62),VALUE(校对参数!$E$5:$U$5)),11),校对参数!$B$4:$C$15,2,0)</f>
        <v>X</v>
      </c>
      <c r="W62" s="71" t="str">
        <f t="shared" si="2"/>
        <v>正确</v>
      </c>
    </row>
    <row r="63" spans="2:23">
      <c r="B63" s="67" t="s">
        <v>142</v>
      </c>
      <c r="C63" s="68" t="s">
        <v>143</v>
      </c>
      <c r="D63" s="69" t="str">
        <f t="shared" si="5"/>
        <v>1</v>
      </c>
      <c r="E63" s="69" t="str">
        <f t="shared" si="5"/>
        <v>4</v>
      </c>
      <c r="F63" s="69" t="str">
        <f t="shared" si="5"/>
        <v>1</v>
      </c>
      <c r="G63" s="69" t="str">
        <f t="shared" si="5"/>
        <v>1</v>
      </c>
      <c r="H63" s="69" t="str">
        <f t="shared" si="5"/>
        <v>2</v>
      </c>
      <c r="I63" s="69" t="str">
        <f t="shared" si="5"/>
        <v>6</v>
      </c>
      <c r="J63" s="69" t="str">
        <f t="shared" si="5"/>
        <v>1</v>
      </c>
      <c r="K63" s="69" t="str">
        <f t="shared" si="5"/>
        <v>9</v>
      </c>
      <c r="L63" s="69" t="str">
        <f t="shared" si="5"/>
        <v>9</v>
      </c>
      <c r="M63" s="69" t="str">
        <f t="shared" si="5"/>
        <v>3</v>
      </c>
      <c r="N63" s="69" t="str">
        <f t="shared" si="5"/>
        <v>1</v>
      </c>
      <c r="O63" s="69" t="str">
        <f t="shared" si="5"/>
        <v>0</v>
      </c>
      <c r="P63" s="69" t="str">
        <f t="shared" si="5"/>
        <v>0</v>
      </c>
      <c r="Q63" s="69" t="str">
        <f t="shared" si="5"/>
        <v>6</v>
      </c>
      <c r="R63" s="69" t="str">
        <f t="shared" si="5"/>
        <v>0</v>
      </c>
      <c r="S63" s="69" t="str">
        <f t="shared" si="5"/>
        <v>0</v>
      </c>
      <c r="T63" s="69" t="str">
        <f t="shared" si="6"/>
        <v>1</v>
      </c>
      <c r="U63" s="69" t="str">
        <f t="shared" si="6"/>
        <v>X</v>
      </c>
      <c r="V63" s="69" t="str">
        <f>VLOOKUP(MOD(SUMPRODUCT(VALUE(D63:T63),VALUE(校对参数!$E$5:$U$5)),11),校对参数!$B$4:$C$15,2,0)</f>
        <v>X</v>
      </c>
      <c r="W63" s="71" t="str">
        <f t="shared" si="2"/>
        <v>正确</v>
      </c>
    </row>
    <row r="64" spans="2:23">
      <c r="B64" s="67" t="s">
        <v>144</v>
      </c>
      <c r="C64" s="68" t="s">
        <v>145</v>
      </c>
      <c r="D64" s="69" t="str">
        <f t="shared" ref="D64:S79" si="7">MID($C64,SUBSTITUTE(SUBSTITUTE(D$2,"第",""),"位",""),1)</f>
        <v>1</v>
      </c>
      <c r="E64" s="69" t="str">
        <f t="shared" si="7"/>
        <v>1</v>
      </c>
      <c r="F64" s="69" t="str">
        <f t="shared" si="7"/>
        <v>0</v>
      </c>
      <c r="G64" s="69" t="str">
        <f t="shared" si="7"/>
        <v>1</v>
      </c>
      <c r="H64" s="69" t="str">
        <f t="shared" si="7"/>
        <v>1</v>
      </c>
      <c r="I64" s="69" t="str">
        <f t="shared" si="7"/>
        <v>1</v>
      </c>
      <c r="J64" s="69" t="str">
        <f t="shared" si="7"/>
        <v>1</v>
      </c>
      <c r="K64" s="69" t="str">
        <f t="shared" si="7"/>
        <v>9</v>
      </c>
      <c r="L64" s="69" t="str">
        <f t="shared" si="7"/>
        <v>9</v>
      </c>
      <c r="M64" s="69" t="str">
        <f t="shared" si="7"/>
        <v>1</v>
      </c>
      <c r="N64" s="69" t="str">
        <f t="shared" si="7"/>
        <v>0</v>
      </c>
      <c r="O64" s="69" t="str">
        <f t="shared" si="7"/>
        <v>9</v>
      </c>
      <c r="P64" s="69" t="str">
        <f t="shared" si="7"/>
        <v>1</v>
      </c>
      <c r="Q64" s="69" t="str">
        <f t="shared" si="7"/>
        <v>5</v>
      </c>
      <c r="R64" s="69" t="str">
        <f t="shared" si="7"/>
        <v>2</v>
      </c>
      <c r="S64" s="69" t="str">
        <f t="shared" si="7"/>
        <v>0</v>
      </c>
      <c r="T64" s="69" t="str">
        <f t="shared" si="6"/>
        <v>2</v>
      </c>
      <c r="U64" s="69" t="str">
        <f t="shared" si="6"/>
        <v>6</v>
      </c>
      <c r="V64" s="69">
        <f>VLOOKUP(MOD(SUMPRODUCT(VALUE(D64:T64),VALUE(校对参数!$E$5:$U$5)),11),校对参数!$B$4:$C$15,2,0)</f>
        <v>6</v>
      </c>
      <c r="W64" s="71" t="str">
        <f t="shared" si="2"/>
        <v>正确</v>
      </c>
    </row>
    <row r="65" spans="2:23">
      <c r="B65" s="67" t="s">
        <v>146</v>
      </c>
      <c r="C65" s="70" t="s">
        <v>147</v>
      </c>
      <c r="D65" s="69" t="str">
        <f t="shared" si="7"/>
        <v>1</v>
      </c>
      <c r="E65" s="69" t="str">
        <f t="shared" si="7"/>
        <v>1</v>
      </c>
      <c r="F65" s="69" t="str">
        <f t="shared" si="7"/>
        <v>0</v>
      </c>
      <c r="G65" s="69" t="str">
        <f t="shared" si="7"/>
        <v>1</v>
      </c>
      <c r="H65" s="69" t="str">
        <f t="shared" si="7"/>
        <v>0</v>
      </c>
      <c r="I65" s="69" t="str">
        <f t="shared" si="7"/>
        <v>8</v>
      </c>
      <c r="J65" s="69" t="str">
        <f t="shared" si="7"/>
        <v>1</v>
      </c>
      <c r="K65" s="69" t="str">
        <f t="shared" si="7"/>
        <v>9</v>
      </c>
      <c r="L65" s="69" t="str">
        <f t="shared" si="7"/>
        <v>6</v>
      </c>
      <c r="M65" s="69" t="str">
        <f t="shared" si="7"/>
        <v>0</v>
      </c>
      <c r="N65" s="69" t="str">
        <f t="shared" si="7"/>
        <v>0</v>
      </c>
      <c r="O65" s="69" t="str">
        <f t="shared" si="7"/>
        <v>1</v>
      </c>
      <c r="P65" s="69" t="str">
        <f t="shared" si="7"/>
        <v>1</v>
      </c>
      <c r="Q65" s="69" t="str">
        <f t="shared" si="7"/>
        <v>5</v>
      </c>
      <c r="R65" s="69" t="str">
        <f t="shared" si="7"/>
        <v>0</v>
      </c>
      <c r="S65" s="69" t="str">
        <f t="shared" si="7"/>
        <v>0</v>
      </c>
      <c r="T65" s="69" t="str">
        <f t="shared" si="6"/>
        <v>9</v>
      </c>
      <c r="U65" s="69" t="str">
        <f t="shared" si="6"/>
        <v>4</v>
      </c>
      <c r="V65" s="69">
        <f>VLOOKUP(MOD(SUMPRODUCT(VALUE(D65:T65),VALUE(校对参数!$E$5:$U$5)),11),校对参数!$B$4:$C$15,2,0)</f>
        <v>4</v>
      </c>
      <c r="W65" s="71" t="str">
        <f t="shared" si="2"/>
        <v>正确</v>
      </c>
    </row>
    <row r="66" spans="2:23">
      <c r="B66" s="67" t="s">
        <v>148</v>
      </c>
      <c r="C66" s="68" t="s">
        <v>149</v>
      </c>
      <c r="D66" s="69" t="str">
        <f t="shared" si="7"/>
        <v>1</v>
      </c>
      <c r="E66" s="69" t="str">
        <f t="shared" si="7"/>
        <v>1</v>
      </c>
      <c r="F66" s="69" t="str">
        <f t="shared" si="7"/>
        <v>0</v>
      </c>
      <c r="G66" s="69" t="str">
        <f t="shared" si="7"/>
        <v>1</v>
      </c>
      <c r="H66" s="69" t="str">
        <f t="shared" si="7"/>
        <v>0</v>
      </c>
      <c r="I66" s="69" t="str">
        <f t="shared" si="7"/>
        <v>8</v>
      </c>
      <c r="J66" s="69" t="str">
        <f t="shared" si="7"/>
        <v>1</v>
      </c>
      <c r="K66" s="69" t="str">
        <f t="shared" si="7"/>
        <v>9</v>
      </c>
      <c r="L66" s="69" t="str">
        <f t="shared" si="7"/>
        <v>6</v>
      </c>
      <c r="M66" s="69" t="str">
        <f t="shared" si="7"/>
        <v>5</v>
      </c>
      <c r="N66" s="69" t="str">
        <f t="shared" si="7"/>
        <v>0</v>
      </c>
      <c r="O66" s="69" t="str">
        <f t="shared" si="7"/>
        <v>3</v>
      </c>
      <c r="P66" s="69" t="str">
        <f t="shared" si="7"/>
        <v>1</v>
      </c>
      <c r="Q66" s="69" t="str">
        <f t="shared" si="7"/>
        <v>8</v>
      </c>
      <c r="R66" s="69" t="str">
        <f t="shared" si="7"/>
        <v>0</v>
      </c>
      <c r="S66" s="69" t="str">
        <f t="shared" si="7"/>
        <v>0</v>
      </c>
      <c r="T66" s="69" t="str">
        <f t="shared" si="6"/>
        <v>1</v>
      </c>
      <c r="U66" s="69" t="str">
        <f t="shared" si="6"/>
        <v>5</v>
      </c>
      <c r="V66" s="69">
        <f>VLOOKUP(MOD(SUMPRODUCT(VALUE(D66:T66),VALUE(校对参数!$E$5:$U$5)),11),校对参数!$B$4:$C$15,2,0)</f>
        <v>5</v>
      </c>
      <c r="W66" s="71" t="str">
        <f t="shared" si="2"/>
        <v>正确</v>
      </c>
    </row>
    <row r="67" spans="2:23">
      <c r="B67" s="67" t="s">
        <v>150</v>
      </c>
      <c r="C67" s="68" t="s">
        <v>151</v>
      </c>
      <c r="D67" s="69" t="str">
        <f t="shared" si="7"/>
        <v>1</v>
      </c>
      <c r="E67" s="69" t="str">
        <f t="shared" si="7"/>
        <v>1</v>
      </c>
      <c r="F67" s="69" t="str">
        <f t="shared" si="7"/>
        <v>0</v>
      </c>
      <c r="G67" s="69" t="str">
        <f t="shared" si="7"/>
        <v>1</v>
      </c>
      <c r="H67" s="69" t="str">
        <f t="shared" si="7"/>
        <v>0</v>
      </c>
      <c r="I67" s="69" t="str">
        <f t="shared" si="7"/>
        <v>8</v>
      </c>
      <c r="J67" s="69" t="str">
        <f t="shared" si="7"/>
        <v>1</v>
      </c>
      <c r="K67" s="69" t="str">
        <f t="shared" si="7"/>
        <v>9</v>
      </c>
      <c r="L67" s="69" t="str">
        <f t="shared" si="7"/>
        <v>5</v>
      </c>
      <c r="M67" s="69" t="str">
        <f t="shared" si="7"/>
        <v>9</v>
      </c>
      <c r="N67" s="69" t="str">
        <f t="shared" si="7"/>
        <v>1</v>
      </c>
      <c r="O67" s="69" t="str">
        <f t="shared" si="7"/>
        <v>1</v>
      </c>
      <c r="P67" s="69" t="str">
        <f t="shared" si="7"/>
        <v>3</v>
      </c>
      <c r="Q67" s="69" t="str">
        <f t="shared" si="7"/>
        <v>0</v>
      </c>
      <c r="R67" s="69" t="str">
        <f t="shared" si="7"/>
        <v>2</v>
      </c>
      <c r="S67" s="69" t="str">
        <f t="shared" si="7"/>
        <v>2</v>
      </c>
      <c r="T67" s="69" t="str">
        <f t="shared" si="6"/>
        <v>5</v>
      </c>
      <c r="U67" s="69" t="str">
        <f t="shared" si="6"/>
        <v>9</v>
      </c>
      <c r="V67" s="69">
        <f>VLOOKUP(MOD(SUMPRODUCT(VALUE(D67:T67),VALUE(校对参数!$E$5:$U$5)),11),校对参数!$B$4:$C$15,2,0)</f>
        <v>9</v>
      </c>
      <c r="W67" s="71" t="str">
        <f t="shared" si="2"/>
        <v>正确</v>
      </c>
    </row>
    <row r="68" spans="2:23">
      <c r="B68" s="67" t="s">
        <v>152</v>
      </c>
      <c r="C68" s="68" t="s">
        <v>153</v>
      </c>
      <c r="D68" s="69" t="str">
        <f t="shared" si="7"/>
        <v>1</v>
      </c>
      <c r="E68" s="69" t="str">
        <f t="shared" si="7"/>
        <v>1</v>
      </c>
      <c r="F68" s="69" t="str">
        <f t="shared" si="7"/>
        <v>0</v>
      </c>
      <c r="G68" s="69" t="str">
        <f t="shared" si="7"/>
        <v>1</v>
      </c>
      <c r="H68" s="69" t="str">
        <f t="shared" si="7"/>
        <v>0</v>
      </c>
      <c r="I68" s="69" t="str">
        <f t="shared" si="7"/>
        <v>1</v>
      </c>
      <c r="J68" s="69" t="str">
        <f t="shared" si="7"/>
        <v>1</v>
      </c>
      <c r="K68" s="69" t="str">
        <f t="shared" si="7"/>
        <v>9</v>
      </c>
      <c r="L68" s="69" t="str">
        <f t="shared" si="7"/>
        <v>6</v>
      </c>
      <c r="M68" s="69" t="str">
        <f t="shared" si="7"/>
        <v>8</v>
      </c>
      <c r="N68" s="69" t="str">
        <f t="shared" si="7"/>
        <v>0</v>
      </c>
      <c r="O68" s="69" t="str">
        <f t="shared" si="7"/>
        <v>8</v>
      </c>
      <c r="P68" s="69" t="str">
        <f t="shared" si="7"/>
        <v>2</v>
      </c>
      <c r="Q68" s="69" t="str">
        <f t="shared" si="7"/>
        <v>8</v>
      </c>
      <c r="R68" s="69" t="str">
        <f t="shared" si="7"/>
        <v>3</v>
      </c>
      <c r="S68" s="69" t="str">
        <f t="shared" si="7"/>
        <v>5</v>
      </c>
      <c r="T68" s="69" t="str">
        <f t="shared" si="6"/>
        <v>3</v>
      </c>
      <c r="U68" s="69" t="str">
        <f t="shared" si="6"/>
        <v>X</v>
      </c>
      <c r="V68" s="69">
        <f>VLOOKUP(MOD(SUMPRODUCT(VALUE(D68:T68),VALUE(校对参数!$E$5:$U$5)),11),校对参数!$B$4:$C$15,2,0)</f>
        <v>9</v>
      </c>
      <c r="W68" s="71" t="str">
        <f t="shared" ref="W68:W122" si="8">IF(EXACT(U68,V68),"正确","错误")</f>
        <v>错误</v>
      </c>
    </row>
    <row r="69" spans="2:23">
      <c r="B69" s="67" t="s">
        <v>154</v>
      </c>
      <c r="C69" s="68" t="s">
        <v>155</v>
      </c>
      <c r="D69" s="69" t="str">
        <f t="shared" si="7"/>
        <v>1</v>
      </c>
      <c r="E69" s="69" t="str">
        <f t="shared" si="7"/>
        <v>1</v>
      </c>
      <c r="F69" s="69" t="str">
        <f t="shared" si="7"/>
        <v>0</v>
      </c>
      <c r="G69" s="69" t="str">
        <f t="shared" si="7"/>
        <v>1</v>
      </c>
      <c r="H69" s="69" t="str">
        <f t="shared" si="7"/>
        <v>0</v>
      </c>
      <c r="I69" s="69" t="str">
        <f t="shared" si="7"/>
        <v>4</v>
      </c>
      <c r="J69" s="69" t="str">
        <f t="shared" si="7"/>
        <v>1</v>
      </c>
      <c r="K69" s="69" t="str">
        <f t="shared" si="7"/>
        <v>9</v>
      </c>
      <c r="L69" s="69" t="str">
        <f t="shared" si="7"/>
        <v>5</v>
      </c>
      <c r="M69" s="69" t="str">
        <f t="shared" si="7"/>
        <v>5</v>
      </c>
      <c r="N69" s="69" t="str">
        <f t="shared" si="7"/>
        <v>0</v>
      </c>
      <c r="O69" s="69" t="str">
        <f t="shared" si="7"/>
        <v>5</v>
      </c>
      <c r="P69" s="69" t="str">
        <f t="shared" si="7"/>
        <v>1</v>
      </c>
      <c r="Q69" s="69" t="str">
        <f t="shared" si="7"/>
        <v>3</v>
      </c>
      <c r="R69" s="69" t="str">
        <f t="shared" si="7"/>
        <v>0</v>
      </c>
      <c r="S69" s="69" t="str">
        <f t="shared" si="7"/>
        <v>4</v>
      </c>
      <c r="T69" s="69" t="str">
        <f t="shared" si="6"/>
        <v>1</v>
      </c>
      <c r="U69" s="69" t="str">
        <f t="shared" si="6"/>
        <v>7</v>
      </c>
      <c r="V69" s="69">
        <f>VLOOKUP(MOD(SUMPRODUCT(VALUE(D69:T69),VALUE(校对参数!$E$5:$U$5)),11),校对参数!$B$4:$C$15,2,0)</f>
        <v>7</v>
      </c>
      <c r="W69" s="71" t="str">
        <f t="shared" si="8"/>
        <v>正确</v>
      </c>
    </row>
    <row r="70" spans="2:23">
      <c r="B70" s="67" t="s">
        <v>156</v>
      </c>
      <c r="C70" s="68" t="s">
        <v>157</v>
      </c>
      <c r="D70" s="69" t="str">
        <f t="shared" si="7"/>
        <v>1</v>
      </c>
      <c r="E70" s="69" t="str">
        <f t="shared" si="7"/>
        <v>1</v>
      </c>
      <c r="F70" s="69" t="str">
        <f t="shared" si="7"/>
        <v>0</v>
      </c>
      <c r="G70" s="69" t="str">
        <f t="shared" si="7"/>
        <v>2</v>
      </c>
      <c r="H70" s="69" t="str">
        <f t="shared" si="7"/>
        <v>2</v>
      </c>
      <c r="I70" s="69" t="str">
        <f t="shared" si="7"/>
        <v>3</v>
      </c>
      <c r="J70" s="69" t="str">
        <f t="shared" si="7"/>
        <v>1</v>
      </c>
      <c r="K70" s="69" t="str">
        <f t="shared" si="7"/>
        <v>9</v>
      </c>
      <c r="L70" s="69" t="str">
        <f t="shared" si="7"/>
        <v>7</v>
      </c>
      <c r="M70" s="69" t="str">
        <f t="shared" si="7"/>
        <v>9</v>
      </c>
      <c r="N70" s="69" t="str">
        <f t="shared" si="7"/>
        <v>0</v>
      </c>
      <c r="O70" s="69" t="str">
        <f t="shared" si="7"/>
        <v>1</v>
      </c>
      <c r="P70" s="69" t="str">
        <f t="shared" si="7"/>
        <v>3</v>
      </c>
      <c r="Q70" s="69" t="str">
        <f t="shared" si="7"/>
        <v>1</v>
      </c>
      <c r="R70" s="69" t="str">
        <f t="shared" si="7"/>
        <v>3</v>
      </c>
      <c r="S70" s="69" t="str">
        <f t="shared" si="7"/>
        <v>1</v>
      </c>
      <c r="T70" s="69" t="str">
        <f t="shared" si="6"/>
        <v>2</v>
      </c>
      <c r="U70" s="69" t="str">
        <f t="shared" si="6"/>
        <v>0</v>
      </c>
      <c r="V70" s="69">
        <f>VLOOKUP(MOD(SUMPRODUCT(VALUE(D70:T70),VALUE(校对参数!$E$5:$U$5)),11),校对参数!$B$4:$C$15,2,0)</f>
        <v>0</v>
      </c>
      <c r="W70" s="71" t="str">
        <f t="shared" si="8"/>
        <v>正确</v>
      </c>
    </row>
    <row r="71" spans="2:23">
      <c r="B71" s="67" t="s">
        <v>158</v>
      </c>
      <c r="C71" s="68" t="s">
        <v>159</v>
      </c>
      <c r="D71" s="69" t="str">
        <f t="shared" si="7"/>
        <v>1</v>
      </c>
      <c r="E71" s="69" t="str">
        <f t="shared" si="7"/>
        <v>1</v>
      </c>
      <c r="F71" s="69" t="str">
        <f t="shared" si="7"/>
        <v>0</v>
      </c>
      <c r="G71" s="69" t="str">
        <f t="shared" si="7"/>
        <v>1</v>
      </c>
      <c r="H71" s="69" t="str">
        <f t="shared" si="7"/>
        <v>0</v>
      </c>
      <c r="I71" s="69" t="str">
        <f t="shared" si="7"/>
        <v>8</v>
      </c>
      <c r="J71" s="69" t="str">
        <f t="shared" si="7"/>
        <v>1</v>
      </c>
      <c r="K71" s="69" t="str">
        <f t="shared" si="7"/>
        <v>9</v>
      </c>
      <c r="L71" s="69" t="str">
        <f t="shared" si="7"/>
        <v>5</v>
      </c>
      <c r="M71" s="69" t="str">
        <f t="shared" si="7"/>
        <v>6</v>
      </c>
      <c r="N71" s="69" t="str">
        <f t="shared" si="7"/>
        <v>0</v>
      </c>
      <c r="O71" s="69" t="str">
        <f t="shared" si="7"/>
        <v>3</v>
      </c>
      <c r="P71" s="69" t="str">
        <f t="shared" si="7"/>
        <v>1</v>
      </c>
      <c r="Q71" s="69" t="str">
        <f t="shared" si="7"/>
        <v>7</v>
      </c>
      <c r="R71" s="69" t="str">
        <f t="shared" si="7"/>
        <v>7</v>
      </c>
      <c r="S71" s="69" t="str">
        <f t="shared" si="7"/>
        <v>2</v>
      </c>
      <c r="T71" s="69" t="str">
        <f t="shared" si="6"/>
        <v>2</v>
      </c>
      <c r="U71" s="69" t="str">
        <f t="shared" si="6"/>
        <v>2</v>
      </c>
      <c r="V71" s="69">
        <f>VLOOKUP(MOD(SUMPRODUCT(VALUE(D71:T71),VALUE(校对参数!$E$5:$U$5)),11),校对参数!$B$4:$C$15,2,0)</f>
        <v>2</v>
      </c>
      <c r="W71" s="71" t="str">
        <f t="shared" si="8"/>
        <v>正确</v>
      </c>
    </row>
    <row r="72" spans="2:23">
      <c r="B72" s="67" t="s">
        <v>160</v>
      </c>
      <c r="C72" s="68" t="s">
        <v>161</v>
      </c>
      <c r="D72" s="69" t="str">
        <f t="shared" si="7"/>
        <v>1</v>
      </c>
      <c r="E72" s="69" t="str">
        <f t="shared" si="7"/>
        <v>1</v>
      </c>
      <c r="F72" s="69" t="str">
        <f t="shared" si="7"/>
        <v>0</v>
      </c>
      <c r="G72" s="69" t="str">
        <f t="shared" si="7"/>
        <v>1</v>
      </c>
      <c r="H72" s="69" t="str">
        <f t="shared" si="7"/>
        <v>0</v>
      </c>
      <c r="I72" s="69" t="str">
        <f t="shared" si="7"/>
        <v>6</v>
      </c>
      <c r="J72" s="69" t="str">
        <f t="shared" si="7"/>
        <v>1</v>
      </c>
      <c r="K72" s="69" t="str">
        <f t="shared" si="7"/>
        <v>9</v>
      </c>
      <c r="L72" s="69" t="str">
        <f t="shared" si="7"/>
        <v>8</v>
      </c>
      <c r="M72" s="69" t="str">
        <f t="shared" si="7"/>
        <v>4</v>
      </c>
      <c r="N72" s="69" t="str">
        <f t="shared" si="7"/>
        <v>0</v>
      </c>
      <c r="O72" s="69" t="str">
        <f t="shared" si="7"/>
        <v>2</v>
      </c>
      <c r="P72" s="69" t="str">
        <f t="shared" si="7"/>
        <v>0</v>
      </c>
      <c r="Q72" s="69" t="str">
        <f t="shared" si="7"/>
        <v>6</v>
      </c>
      <c r="R72" s="69" t="str">
        <f t="shared" si="7"/>
        <v>3</v>
      </c>
      <c r="S72" s="69" t="str">
        <f t="shared" si="7"/>
        <v>9</v>
      </c>
      <c r="T72" s="69" t="str">
        <f t="shared" si="6"/>
        <v>1</v>
      </c>
      <c r="U72" s="69" t="str">
        <f t="shared" si="6"/>
        <v>6</v>
      </c>
      <c r="V72" s="69">
        <f>VLOOKUP(MOD(SUMPRODUCT(VALUE(D72:T72),VALUE(校对参数!$E$5:$U$5)),11),校对参数!$B$4:$C$15,2,0)</f>
        <v>6</v>
      </c>
      <c r="W72" s="71" t="str">
        <f t="shared" si="8"/>
        <v>正确</v>
      </c>
    </row>
    <row r="73" spans="2:23">
      <c r="B73" s="67" t="s">
        <v>162</v>
      </c>
      <c r="C73" s="68" t="s">
        <v>163</v>
      </c>
      <c r="D73" s="69" t="str">
        <f t="shared" si="7"/>
        <v>1</v>
      </c>
      <c r="E73" s="69" t="str">
        <f t="shared" si="7"/>
        <v>1</v>
      </c>
      <c r="F73" s="69" t="str">
        <f t="shared" si="7"/>
        <v>0</v>
      </c>
      <c r="G73" s="69" t="str">
        <f t="shared" si="7"/>
        <v>1</v>
      </c>
      <c r="H73" s="69" t="str">
        <f t="shared" si="7"/>
        <v>0</v>
      </c>
      <c r="I73" s="69" t="str">
        <f t="shared" si="7"/>
        <v>3</v>
      </c>
      <c r="J73" s="69" t="str">
        <f t="shared" si="7"/>
        <v>1</v>
      </c>
      <c r="K73" s="69" t="str">
        <f t="shared" si="7"/>
        <v>9</v>
      </c>
      <c r="L73" s="69" t="str">
        <f t="shared" si="7"/>
        <v>8</v>
      </c>
      <c r="M73" s="69" t="str">
        <f t="shared" si="7"/>
        <v>8</v>
      </c>
      <c r="N73" s="69" t="str">
        <f t="shared" si="7"/>
        <v>0</v>
      </c>
      <c r="O73" s="69" t="str">
        <f t="shared" si="7"/>
        <v>7</v>
      </c>
      <c r="P73" s="69" t="str">
        <f t="shared" si="7"/>
        <v>0</v>
      </c>
      <c r="Q73" s="69" t="str">
        <f t="shared" si="7"/>
        <v>1</v>
      </c>
      <c r="R73" s="69" t="str">
        <f t="shared" si="7"/>
        <v>1</v>
      </c>
      <c r="S73" s="69" t="str">
        <f t="shared" si="7"/>
        <v>5</v>
      </c>
      <c r="T73" s="69" t="str">
        <f t="shared" si="6"/>
        <v>1</v>
      </c>
      <c r="U73" s="69" t="str">
        <f t="shared" si="6"/>
        <v>7</v>
      </c>
      <c r="V73" s="69">
        <f>VLOOKUP(MOD(SUMPRODUCT(VALUE(D73:T73),VALUE(校对参数!$E$5:$U$5)),11),校对参数!$B$4:$C$15,2,0)</f>
        <v>7</v>
      </c>
      <c r="W73" s="71" t="str">
        <f t="shared" si="8"/>
        <v>正确</v>
      </c>
    </row>
    <row r="74" spans="2:23">
      <c r="B74" s="67" t="s">
        <v>164</v>
      </c>
      <c r="C74" s="68" t="s">
        <v>165</v>
      </c>
      <c r="D74" s="69" t="str">
        <f t="shared" si="7"/>
        <v>1</v>
      </c>
      <c r="E74" s="69" t="str">
        <f t="shared" si="7"/>
        <v>1</v>
      </c>
      <c r="F74" s="69" t="str">
        <f t="shared" si="7"/>
        <v>0</v>
      </c>
      <c r="G74" s="69" t="str">
        <f t="shared" si="7"/>
        <v>1</v>
      </c>
      <c r="H74" s="69" t="str">
        <f t="shared" si="7"/>
        <v>0</v>
      </c>
      <c r="I74" s="69" t="str">
        <f t="shared" si="7"/>
        <v>1</v>
      </c>
      <c r="J74" s="69" t="str">
        <f t="shared" si="7"/>
        <v>1</v>
      </c>
      <c r="K74" s="69" t="str">
        <f t="shared" si="7"/>
        <v>9</v>
      </c>
      <c r="L74" s="69" t="str">
        <f t="shared" si="7"/>
        <v>6</v>
      </c>
      <c r="M74" s="69" t="str">
        <f t="shared" si="7"/>
        <v>9</v>
      </c>
      <c r="N74" s="69" t="str">
        <f t="shared" si="7"/>
        <v>0</v>
      </c>
      <c r="O74" s="69" t="str">
        <f t="shared" si="7"/>
        <v>9</v>
      </c>
      <c r="P74" s="69" t="str">
        <f t="shared" si="7"/>
        <v>3</v>
      </c>
      <c r="Q74" s="69" t="str">
        <f t="shared" si="7"/>
        <v>0</v>
      </c>
      <c r="R74" s="69" t="str">
        <f t="shared" si="7"/>
        <v>1</v>
      </c>
      <c r="S74" s="69" t="str">
        <f t="shared" si="7"/>
        <v>5</v>
      </c>
      <c r="T74" s="69" t="str">
        <f t="shared" si="6"/>
        <v>1</v>
      </c>
      <c r="U74" s="69" t="str">
        <f t="shared" si="6"/>
        <v>3</v>
      </c>
      <c r="V74" s="69">
        <f>VLOOKUP(MOD(SUMPRODUCT(VALUE(D74:T74),VALUE(校对参数!$E$5:$U$5)),11),校对参数!$B$4:$C$15,2,0)</f>
        <v>3</v>
      </c>
      <c r="W74" s="71" t="str">
        <f t="shared" si="8"/>
        <v>正确</v>
      </c>
    </row>
    <row r="75" spans="2:23">
      <c r="B75" s="67" t="s">
        <v>166</v>
      </c>
      <c r="C75" s="68" t="s">
        <v>167</v>
      </c>
      <c r="D75" s="69" t="str">
        <f t="shared" si="7"/>
        <v>4</v>
      </c>
      <c r="E75" s="69" t="str">
        <f t="shared" si="7"/>
        <v>3</v>
      </c>
      <c r="F75" s="69" t="str">
        <f t="shared" si="7"/>
        <v>0</v>
      </c>
      <c r="G75" s="69" t="str">
        <f t="shared" si="7"/>
        <v>1</v>
      </c>
      <c r="H75" s="69" t="str">
        <f t="shared" si="7"/>
        <v>0</v>
      </c>
      <c r="I75" s="69" t="str">
        <f t="shared" si="7"/>
        <v>5</v>
      </c>
      <c r="J75" s="69" t="str">
        <f t="shared" si="7"/>
        <v>1</v>
      </c>
      <c r="K75" s="69" t="str">
        <f t="shared" si="7"/>
        <v>9</v>
      </c>
      <c r="L75" s="69" t="str">
        <f t="shared" si="7"/>
        <v>5</v>
      </c>
      <c r="M75" s="69" t="str">
        <f t="shared" si="7"/>
        <v>8</v>
      </c>
      <c r="N75" s="69" t="str">
        <f t="shared" si="7"/>
        <v>0</v>
      </c>
      <c r="O75" s="69" t="str">
        <f t="shared" si="7"/>
        <v>2</v>
      </c>
      <c r="P75" s="69" t="str">
        <f t="shared" si="7"/>
        <v>1</v>
      </c>
      <c r="Q75" s="69" t="str">
        <f t="shared" si="7"/>
        <v>7</v>
      </c>
      <c r="R75" s="69" t="str">
        <f t="shared" si="7"/>
        <v>2</v>
      </c>
      <c r="S75" s="69" t="str">
        <f t="shared" si="7"/>
        <v>0</v>
      </c>
      <c r="T75" s="69" t="str">
        <f t="shared" si="6"/>
        <v>1</v>
      </c>
      <c r="U75" s="69" t="str">
        <f t="shared" si="6"/>
        <v>1</v>
      </c>
      <c r="V75" s="69">
        <f>VLOOKUP(MOD(SUMPRODUCT(VALUE(D75:T75),VALUE(校对参数!$E$5:$U$5)),11),校对参数!$B$4:$C$15,2,0)</f>
        <v>6</v>
      </c>
      <c r="W75" s="71" t="str">
        <f t="shared" si="8"/>
        <v>错误</v>
      </c>
    </row>
    <row r="76" spans="2:23">
      <c r="B76" s="67" t="s">
        <v>168</v>
      </c>
      <c r="C76" s="68" t="s">
        <v>169</v>
      </c>
      <c r="D76" s="69" t="str">
        <f t="shared" si="7"/>
        <v>2</v>
      </c>
      <c r="E76" s="69" t="str">
        <f t="shared" si="7"/>
        <v>2</v>
      </c>
      <c r="F76" s="69" t="str">
        <f t="shared" si="7"/>
        <v>0</v>
      </c>
      <c r="G76" s="69" t="str">
        <f t="shared" si="7"/>
        <v>5</v>
      </c>
      <c r="H76" s="69" t="str">
        <f t="shared" si="7"/>
        <v>0</v>
      </c>
      <c r="I76" s="69" t="str">
        <f t="shared" si="7"/>
        <v>2</v>
      </c>
      <c r="J76" s="69" t="str">
        <f t="shared" si="7"/>
        <v>1</v>
      </c>
      <c r="K76" s="69" t="str">
        <f t="shared" si="7"/>
        <v>9</v>
      </c>
      <c r="L76" s="69" t="str">
        <f t="shared" si="7"/>
        <v>8</v>
      </c>
      <c r="M76" s="69" t="str">
        <f t="shared" si="7"/>
        <v>5</v>
      </c>
      <c r="N76" s="69" t="str">
        <f t="shared" si="7"/>
        <v>0</v>
      </c>
      <c r="O76" s="69" t="str">
        <f t="shared" si="7"/>
        <v>1</v>
      </c>
      <c r="P76" s="69" t="str">
        <f t="shared" si="7"/>
        <v>0</v>
      </c>
      <c r="Q76" s="69" t="str">
        <f t="shared" si="7"/>
        <v>6</v>
      </c>
      <c r="R76" s="69" t="str">
        <f t="shared" si="7"/>
        <v>1</v>
      </c>
      <c r="S76" s="69" t="str">
        <f t="shared" si="7"/>
        <v>0</v>
      </c>
      <c r="T76" s="69" t="str">
        <f t="shared" si="6"/>
        <v>2</v>
      </c>
      <c r="U76" s="69" t="str">
        <f t="shared" si="6"/>
        <v>9</v>
      </c>
      <c r="V76" s="69">
        <f>VLOOKUP(MOD(SUMPRODUCT(VALUE(D76:T76),VALUE(校对参数!$E$5:$U$5)),11),校对参数!$B$4:$C$15,2,0)</f>
        <v>9</v>
      </c>
      <c r="W76" s="71" t="str">
        <f t="shared" si="8"/>
        <v>正确</v>
      </c>
    </row>
    <row r="77" spans="2:23">
      <c r="B77" s="67" t="s">
        <v>170</v>
      </c>
      <c r="C77" s="70" t="s">
        <v>171</v>
      </c>
      <c r="D77" s="69" t="str">
        <f t="shared" si="7"/>
        <v>1</v>
      </c>
      <c r="E77" s="69" t="str">
        <f t="shared" si="7"/>
        <v>1</v>
      </c>
      <c r="F77" s="69" t="str">
        <f t="shared" si="7"/>
        <v>0</v>
      </c>
      <c r="G77" s="69" t="str">
        <f t="shared" si="7"/>
        <v>1</v>
      </c>
      <c r="H77" s="69" t="str">
        <f t="shared" si="7"/>
        <v>1</v>
      </c>
      <c r="I77" s="69" t="str">
        <f t="shared" si="7"/>
        <v>1</v>
      </c>
      <c r="J77" s="69" t="str">
        <f t="shared" si="7"/>
        <v>1</v>
      </c>
      <c r="K77" s="69" t="str">
        <f t="shared" si="7"/>
        <v>9</v>
      </c>
      <c r="L77" s="69" t="str">
        <f t="shared" si="7"/>
        <v>6</v>
      </c>
      <c r="M77" s="69" t="str">
        <f t="shared" si="7"/>
        <v>6</v>
      </c>
      <c r="N77" s="69" t="str">
        <f t="shared" si="7"/>
        <v>0</v>
      </c>
      <c r="O77" s="69" t="str">
        <f t="shared" si="7"/>
        <v>8</v>
      </c>
      <c r="P77" s="69" t="str">
        <f t="shared" si="7"/>
        <v>1</v>
      </c>
      <c r="Q77" s="69" t="str">
        <f t="shared" si="7"/>
        <v>2</v>
      </c>
      <c r="R77" s="69" t="str">
        <f t="shared" si="7"/>
        <v>3</v>
      </c>
      <c r="S77" s="69" t="str">
        <f t="shared" si="7"/>
        <v>6</v>
      </c>
      <c r="T77" s="69" t="str">
        <f t="shared" si="6"/>
        <v>1</v>
      </c>
      <c r="U77" s="69" t="str">
        <f t="shared" si="6"/>
        <v>3</v>
      </c>
      <c r="V77" s="69">
        <f>VLOOKUP(MOD(SUMPRODUCT(VALUE(D77:T77),VALUE(校对参数!$E$5:$U$5)),11),校对参数!$B$4:$C$15,2,0)</f>
        <v>3</v>
      </c>
      <c r="W77" s="71" t="str">
        <f t="shared" si="8"/>
        <v>正确</v>
      </c>
    </row>
    <row r="78" spans="2:23">
      <c r="B78" s="67" t="s">
        <v>172</v>
      </c>
      <c r="C78" s="68" t="s">
        <v>173</v>
      </c>
      <c r="D78" s="69" t="str">
        <f t="shared" si="7"/>
        <v>1</v>
      </c>
      <c r="E78" s="69" t="str">
        <f t="shared" si="7"/>
        <v>1</v>
      </c>
      <c r="F78" s="69" t="str">
        <f t="shared" si="7"/>
        <v>0</v>
      </c>
      <c r="G78" s="69" t="str">
        <f t="shared" si="7"/>
        <v>1</v>
      </c>
      <c r="H78" s="69" t="str">
        <f t="shared" si="7"/>
        <v>0</v>
      </c>
      <c r="I78" s="69" t="str">
        <f t="shared" si="7"/>
        <v>8</v>
      </c>
      <c r="J78" s="69" t="str">
        <f t="shared" si="7"/>
        <v>1</v>
      </c>
      <c r="K78" s="69" t="str">
        <f t="shared" si="7"/>
        <v>9</v>
      </c>
      <c r="L78" s="69" t="str">
        <f t="shared" si="7"/>
        <v>6</v>
      </c>
      <c r="M78" s="69" t="str">
        <f t="shared" si="7"/>
        <v>4</v>
      </c>
      <c r="N78" s="69" t="str">
        <f t="shared" si="7"/>
        <v>0</v>
      </c>
      <c r="O78" s="69" t="str">
        <f t="shared" si="7"/>
        <v>2</v>
      </c>
      <c r="P78" s="69" t="str">
        <f t="shared" si="7"/>
        <v>1</v>
      </c>
      <c r="Q78" s="69" t="str">
        <f t="shared" si="7"/>
        <v>6</v>
      </c>
      <c r="R78" s="69" t="str">
        <f t="shared" si="7"/>
        <v>1</v>
      </c>
      <c r="S78" s="69" t="str">
        <f t="shared" si="7"/>
        <v>1</v>
      </c>
      <c r="T78" s="69" t="str">
        <f t="shared" si="6"/>
        <v>1</v>
      </c>
      <c r="U78" s="69" t="str">
        <f t="shared" si="6"/>
        <v>4</v>
      </c>
      <c r="V78" s="69">
        <f>VLOOKUP(MOD(SUMPRODUCT(VALUE(D78:T78),VALUE(校对参数!$E$5:$U$5)),11),校对参数!$B$4:$C$15,2,0)</f>
        <v>4</v>
      </c>
      <c r="W78" s="71" t="str">
        <f t="shared" si="8"/>
        <v>正确</v>
      </c>
    </row>
    <row r="79" spans="2:23">
      <c r="B79" s="67" t="s">
        <v>174</v>
      </c>
      <c r="C79" s="72" t="s">
        <v>175</v>
      </c>
      <c r="D79" s="69" t="str">
        <f t="shared" si="7"/>
        <v>2</v>
      </c>
      <c r="E79" s="69" t="str">
        <f t="shared" si="7"/>
        <v>3</v>
      </c>
      <c r="F79" s="69" t="str">
        <f t="shared" si="7"/>
        <v>0</v>
      </c>
      <c r="G79" s="69" t="str">
        <f t="shared" si="7"/>
        <v>1</v>
      </c>
      <c r="H79" s="69" t="str">
        <f t="shared" si="7"/>
        <v>0</v>
      </c>
      <c r="I79" s="69" t="str">
        <f t="shared" si="7"/>
        <v>2</v>
      </c>
      <c r="J79" s="69" t="str">
        <f t="shared" si="7"/>
        <v>1</v>
      </c>
      <c r="K79" s="69" t="str">
        <f t="shared" si="7"/>
        <v>9</v>
      </c>
      <c r="L79" s="69" t="str">
        <f t="shared" si="7"/>
        <v>5</v>
      </c>
      <c r="M79" s="69" t="str">
        <f t="shared" si="7"/>
        <v>9</v>
      </c>
      <c r="N79" s="69" t="str">
        <f t="shared" si="7"/>
        <v>0</v>
      </c>
      <c r="O79" s="69" t="str">
        <f t="shared" si="7"/>
        <v>2</v>
      </c>
      <c r="P79" s="69" t="str">
        <f t="shared" si="7"/>
        <v>1</v>
      </c>
      <c r="Q79" s="69" t="str">
        <f t="shared" si="7"/>
        <v>7</v>
      </c>
      <c r="R79" s="69" t="str">
        <f t="shared" si="7"/>
        <v>2</v>
      </c>
      <c r="S79" s="69" t="str">
        <f t="shared" ref="S79:U94" si="9">MID($C79,SUBSTITUTE(SUBSTITUTE(S$2,"第",""),"位",""),1)</f>
        <v>4</v>
      </c>
      <c r="T79" s="69" t="str">
        <f t="shared" si="9"/>
        <v>1</v>
      </c>
      <c r="U79" s="69" t="str">
        <f t="shared" si="9"/>
        <v>2</v>
      </c>
      <c r="V79" s="69">
        <f>VLOOKUP(MOD(SUMPRODUCT(VALUE(D79:T79),VALUE(校对参数!$E$5:$U$5)),11),校对参数!$B$4:$C$15,2,0)</f>
        <v>2</v>
      </c>
      <c r="W79" s="71" t="str">
        <f t="shared" si="8"/>
        <v>正确</v>
      </c>
    </row>
    <row r="80" spans="2:23">
      <c r="B80" s="67" t="s">
        <v>176</v>
      </c>
      <c r="C80" s="72" t="s">
        <v>177</v>
      </c>
      <c r="D80" s="69" t="str">
        <f t="shared" ref="D80:S95" si="10">MID($C80,SUBSTITUTE(SUBSTITUTE(D$2,"第",""),"位",""),1)</f>
        <v>1</v>
      </c>
      <c r="E80" s="69" t="str">
        <f t="shared" si="10"/>
        <v>4</v>
      </c>
      <c r="F80" s="69" t="str">
        <f t="shared" si="10"/>
        <v>2</v>
      </c>
      <c r="G80" s="69" t="str">
        <f t="shared" si="10"/>
        <v>2</v>
      </c>
      <c r="H80" s="69" t="str">
        <f t="shared" si="10"/>
        <v>0</v>
      </c>
      <c r="I80" s="69" t="str">
        <f t="shared" si="10"/>
        <v>1</v>
      </c>
      <c r="J80" s="69" t="str">
        <f t="shared" si="10"/>
        <v>1</v>
      </c>
      <c r="K80" s="69" t="str">
        <f t="shared" si="10"/>
        <v>9</v>
      </c>
      <c r="L80" s="69" t="str">
        <f t="shared" si="10"/>
        <v>5</v>
      </c>
      <c r="M80" s="69" t="str">
        <f t="shared" si="10"/>
        <v>9</v>
      </c>
      <c r="N80" s="69" t="str">
        <f t="shared" si="10"/>
        <v>1</v>
      </c>
      <c r="O80" s="69" t="str">
        <f t="shared" si="10"/>
        <v>0</v>
      </c>
      <c r="P80" s="69" t="str">
        <f t="shared" si="10"/>
        <v>0</v>
      </c>
      <c r="Q80" s="69" t="str">
        <f t="shared" si="10"/>
        <v>8</v>
      </c>
      <c r="R80" s="69" t="str">
        <f t="shared" si="10"/>
        <v>0</v>
      </c>
      <c r="S80" s="69" t="str">
        <f t="shared" si="10"/>
        <v>0</v>
      </c>
      <c r="T80" s="69" t="str">
        <f t="shared" si="9"/>
        <v>1</v>
      </c>
      <c r="U80" s="69" t="str">
        <f t="shared" si="9"/>
        <v>5</v>
      </c>
      <c r="V80" s="69">
        <f>VLOOKUP(MOD(SUMPRODUCT(VALUE(D80:T80),VALUE(校对参数!$E$5:$U$5)),11),校对参数!$B$4:$C$15,2,0)</f>
        <v>5</v>
      </c>
      <c r="W80" s="71" t="str">
        <f t="shared" si="8"/>
        <v>正确</v>
      </c>
    </row>
    <row r="81" spans="2:23">
      <c r="B81" s="67" t="s">
        <v>178</v>
      </c>
      <c r="C81" s="68" t="s">
        <v>179</v>
      </c>
      <c r="D81" s="69" t="str">
        <f t="shared" si="10"/>
        <v>3</v>
      </c>
      <c r="E81" s="69" t="str">
        <f t="shared" si="10"/>
        <v>7</v>
      </c>
      <c r="F81" s="69" t="str">
        <f t="shared" si="10"/>
        <v>0</v>
      </c>
      <c r="G81" s="69" t="str">
        <f t="shared" si="10"/>
        <v>6</v>
      </c>
      <c r="H81" s="69" t="str">
        <f t="shared" si="10"/>
        <v>8</v>
      </c>
      <c r="I81" s="69" t="str">
        <f t="shared" si="10"/>
        <v>2</v>
      </c>
      <c r="J81" s="69" t="str">
        <f t="shared" si="10"/>
        <v>1</v>
      </c>
      <c r="K81" s="69" t="str">
        <f t="shared" si="10"/>
        <v>9</v>
      </c>
      <c r="L81" s="69" t="str">
        <f t="shared" si="10"/>
        <v>9</v>
      </c>
      <c r="M81" s="69" t="str">
        <f t="shared" si="10"/>
        <v>1</v>
      </c>
      <c r="N81" s="69" t="str">
        <f t="shared" si="10"/>
        <v>0</v>
      </c>
      <c r="O81" s="69" t="str">
        <f t="shared" si="10"/>
        <v>3</v>
      </c>
      <c r="P81" s="69" t="str">
        <f t="shared" si="10"/>
        <v>0</v>
      </c>
      <c r="Q81" s="69" t="str">
        <f t="shared" si="10"/>
        <v>2</v>
      </c>
      <c r="R81" s="69" t="str">
        <f t="shared" si="10"/>
        <v>0</v>
      </c>
      <c r="S81" s="69" t="str">
        <f t="shared" si="10"/>
        <v>2</v>
      </c>
      <c r="T81" s="69" t="str">
        <f t="shared" si="9"/>
        <v>2</v>
      </c>
      <c r="U81" s="69" t="str">
        <f t="shared" si="9"/>
        <v>6</v>
      </c>
      <c r="V81" s="69">
        <f>VLOOKUP(MOD(SUMPRODUCT(VALUE(D81:T81),VALUE(校对参数!$E$5:$U$5)),11),校对参数!$B$4:$C$15,2,0)</f>
        <v>6</v>
      </c>
      <c r="W81" s="71" t="str">
        <f t="shared" si="8"/>
        <v>正确</v>
      </c>
    </row>
    <row r="82" spans="2:23">
      <c r="B82" s="67" t="s">
        <v>180</v>
      </c>
      <c r="C82" s="68" t="s">
        <v>181</v>
      </c>
      <c r="D82" s="69" t="str">
        <f t="shared" si="10"/>
        <v>3</v>
      </c>
      <c r="E82" s="69" t="str">
        <f t="shared" si="10"/>
        <v>7</v>
      </c>
      <c r="F82" s="69" t="str">
        <f t="shared" si="10"/>
        <v>0</v>
      </c>
      <c r="G82" s="69" t="str">
        <f t="shared" si="10"/>
        <v>1</v>
      </c>
      <c r="H82" s="69" t="str">
        <f t="shared" si="10"/>
        <v>1</v>
      </c>
      <c r="I82" s="69" t="str">
        <f t="shared" si="10"/>
        <v>1</v>
      </c>
      <c r="J82" s="69" t="str">
        <f t="shared" si="10"/>
        <v>1</v>
      </c>
      <c r="K82" s="69" t="str">
        <f t="shared" si="10"/>
        <v>9</v>
      </c>
      <c r="L82" s="69" t="str">
        <f t="shared" si="10"/>
        <v>6</v>
      </c>
      <c r="M82" s="69" t="str">
        <f t="shared" si="10"/>
        <v>2</v>
      </c>
      <c r="N82" s="69" t="str">
        <f t="shared" si="10"/>
        <v>0</v>
      </c>
      <c r="O82" s="69" t="str">
        <f t="shared" si="10"/>
        <v>7</v>
      </c>
      <c r="P82" s="69" t="str">
        <f t="shared" si="10"/>
        <v>0</v>
      </c>
      <c r="Q82" s="69" t="str">
        <f t="shared" si="10"/>
        <v>6</v>
      </c>
      <c r="R82" s="69" t="str">
        <f t="shared" si="10"/>
        <v>2</v>
      </c>
      <c r="S82" s="69" t="str">
        <f t="shared" si="10"/>
        <v>0</v>
      </c>
      <c r="T82" s="69" t="str">
        <f t="shared" si="9"/>
        <v>1</v>
      </c>
      <c r="U82" s="69" t="str">
        <f t="shared" si="9"/>
        <v>0</v>
      </c>
      <c r="V82" s="69">
        <f>VLOOKUP(MOD(SUMPRODUCT(VALUE(D82:T82),VALUE(校对参数!$E$5:$U$5)),11),校对参数!$B$4:$C$15,2,0)</f>
        <v>0</v>
      </c>
      <c r="W82" s="71" t="str">
        <f t="shared" si="8"/>
        <v>正确</v>
      </c>
    </row>
    <row r="83" spans="2:23">
      <c r="B83" s="67" t="s">
        <v>182</v>
      </c>
      <c r="C83" s="68" t="s">
        <v>183</v>
      </c>
      <c r="D83" s="69" t="str">
        <f t="shared" si="10"/>
        <v>2</v>
      </c>
      <c r="E83" s="69" t="str">
        <f t="shared" si="10"/>
        <v>1</v>
      </c>
      <c r="F83" s="69" t="str">
        <f t="shared" si="10"/>
        <v>0</v>
      </c>
      <c r="G83" s="69" t="str">
        <f t="shared" si="10"/>
        <v>8</v>
      </c>
      <c r="H83" s="69" t="str">
        <f t="shared" si="10"/>
        <v>0</v>
      </c>
      <c r="I83" s="69" t="str">
        <f t="shared" si="10"/>
        <v>2</v>
      </c>
      <c r="J83" s="69" t="str">
        <f t="shared" si="10"/>
        <v>1</v>
      </c>
      <c r="K83" s="69" t="str">
        <f t="shared" si="10"/>
        <v>9</v>
      </c>
      <c r="L83" s="69" t="str">
        <f t="shared" si="10"/>
        <v>6</v>
      </c>
      <c r="M83" s="69" t="str">
        <f t="shared" si="10"/>
        <v>5</v>
      </c>
      <c r="N83" s="69" t="str">
        <f t="shared" si="10"/>
        <v>0</v>
      </c>
      <c r="O83" s="69" t="str">
        <f t="shared" si="10"/>
        <v>3</v>
      </c>
      <c r="P83" s="69" t="str">
        <f t="shared" si="10"/>
        <v>0</v>
      </c>
      <c r="Q83" s="69" t="str">
        <f t="shared" si="10"/>
        <v>2</v>
      </c>
      <c r="R83" s="69" t="str">
        <f t="shared" si="10"/>
        <v>0</v>
      </c>
      <c r="S83" s="69" t="str">
        <f t="shared" si="10"/>
        <v>5</v>
      </c>
      <c r="T83" s="69" t="str">
        <f t="shared" si="9"/>
        <v>1</v>
      </c>
      <c r="U83" s="69" t="str">
        <f t="shared" si="9"/>
        <v>7</v>
      </c>
      <c r="V83" s="69">
        <f>VLOOKUP(MOD(SUMPRODUCT(VALUE(D83:T83),VALUE(校对参数!$E$5:$U$5)),11),校对参数!$B$4:$C$15,2,0)</f>
        <v>7</v>
      </c>
      <c r="W83" s="71" t="str">
        <f t="shared" si="8"/>
        <v>正确</v>
      </c>
    </row>
    <row r="84" spans="2:23">
      <c r="B84" s="67" t="s">
        <v>184</v>
      </c>
      <c r="C84" s="68" t="s">
        <v>185</v>
      </c>
      <c r="D84" s="69" t="str">
        <f t="shared" si="10"/>
        <v>3</v>
      </c>
      <c r="E84" s="69" t="str">
        <f t="shared" si="10"/>
        <v>7</v>
      </c>
      <c r="F84" s="69" t="str">
        <f t="shared" si="10"/>
        <v>2</v>
      </c>
      <c r="G84" s="69" t="str">
        <f t="shared" si="10"/>
        <v>5</v>
      </c>
      <c r="H84" s="69" t="str">
        <f t="shared" si="10"/>
        <v>0</v>
      </c>
      <c r="I84" s="69" t="str">
        <f t="shared" si="10"/>
        <v>1</v>
      </c>
      <c r="J84" s="69" t="str">
        <f t="shared" si="10"/>
        <v>1</v>
      </c>
      <c r="K84" s="69" t="str">
        <f t="shared" si="10"/>
        <v>9</v>
      </c>
      <c r="L84" s="69" t="str">
        <f t="shared" si="10"/>
        <v>5</v>
      </c>
      <c r="M84" s="69" t="str">
        <f t="shared" si="10"/>
        <v>6</v>
      </c>
      <c r="N84" s="69" t="str">
        <f t="shared" si="10"/>
        <v>1</v>
      </c>
      <c r="O84" s="69" t="str">
        <f t="shared" si="10"/>
        <v>1</v>
      </c>
      <c r="P84" s="69" t="str">
        <f t="shared" si="10"/>
        <v>2</v>
      </c>
      <c r="Q84" s="69" t="str">
        <f t="shared" si="10"/>
        <v>1</v>
      </c>
      <c r="R84" s="69" t="str">
        <f t="shared" si="10"/>
        <v>1</v>
      </c>
      <c r="S84" s="69" t="str">
        <f t="shared" si="10"/>
        <v>1</v>
      </c>
      <c r="T84" s="69" t="str">
        <f t="shared" si="9"/>
        <v>5</v>
      </c>
      <c r="U84" s="69" t="str">
        <f t="shared" si="9"/>
        <v>X</v>
      </c>
      <c r="V84" s="69" t="str">
        <f>VLOOKUP(MOD(SUMPRODUCT(VALUE(D84:T84),VALUE(校对参数!$E$5:$U$5)),11),校对参数!$B$4:$C$15,2,0)</f>
        <v>X</v>
      </c>
      <c r="W84" s="71" t="str">
        <f t="shared" si="8"/>
        <v>正确</v>
      </c>
    </row>
    <row r="85" spans="2:23">
      <c r="B85" s="67" t="s">
        <v>186</v>
      </c>
      <c r="C85" s="68" t="s">
        <v>187</v>
      </c>
      <c r="D85" s="69" t="str">
        <f t="shared" si="10"/>
        <v>4</v>
      </c>
      <c r="E85" s="69" t="str">
        <f t="shared" si="10"/>
        <v>1</v>
      </c>
      <c r="F85" s="69" t="str">
        <f t="shared" si="10"/>
        <v>0</v>
      </c>
      <c r="G85" s="69" t="str">
        <f t="shared" si="10"/>
        <v>3</v>
      </c>
      <c r="H85" s="69" t="str">
        <f t="shared" si="10"/>
        <v>2</v>
      </c>
      <c r="I85" s="69" t="str">
        <f t="shared" si="10"/>
        <v>2</v>
      </c>
      <c r="J85" s="69" t="str">
        <f t="shared" si="10"/>
        <v>1</v>
      </c>
      <c r="K85" s="69" t="str">
        <f t="shared" si="10"/>
        <v>9</v>
      </c>
      <c r="L85" s="69" t="str">
        <f t="shared" si="10"/>
        <v>8</v>
      </c>
      <c r="M85" s="69" t="str">
        <f t="shared" si="10"/>
        <v>9</v>
      </c>
      <c r="N85" s="69" t="str">
        <f t="shared" si="10"/>
        <v>0</v>
      </c>
      <c r="O85" s="69" t="str">
        <f t="shared" si="10"/>
        <v>3</v>
      </c>
      <c r="P85" s="69" t="str">
        <f t="shared" si="10"/>
        <v>0</v>
      </c>
      <c r="Q85" s="69" t="str">
        <f t="shared" si="10"/>
        <v>6</v>
      </c>
      <c r="R85" s="69" t="str">
        <f t="shared" si="10"/>
        <v>6</v>
      </c>
      <c r="S85" s="69" t="str">
        <f t="shared" si="10"/>
        <v>1</v>
      </c>
      <c r="T85" s="69" t="str">
        <f t="shared" si="9"/>
        <v>2</v>
      </c>
      <c r="U85" s="69" t="str">
        <f t="shared" si="9"/>
        <v>1</v>
      </c>
      <c r="V85" s="69">
        <f>VLOOKUP(MOD(SUMPRODUCT(VALUE(D85:T85),VALUE(校对参数!$E$5:$U$5)),11),校对参数!$B$4:$C$15,2,0)</f>
        <v>1</v>
      </c>
      <c r="W85" s="71" t="str">
        <f t="shared" si="8"/>
        <v>正确</v>
      </c>
    </row>
    <row r="86" spans="2:23">
      <c r="B86" s="67" t="s">
        <v>188</v>
      </c>
      <c r="C86" s="68" t="s">
        <v>189</v>
      </c>
      <c r="D86" s="69" t="str">
        <f t="shared" si="10"/>
        <v>6</v>
      </c>
      <c r="E86" s="69" t="str">
        <f t="shared" si="10"/>
        <v>3</v>
      </c>
      <c r="F86" s="69" t="str">
        <f t="shared" si="10"/>
        <v>0</v>
      </c>
      <c r="G86" s="69" t="str">
        <f t="shared" si="10"/>
        <v>1</v>
      </c>
      <c r="H86" s="69" t="str">
        <f t="shared" si="10"/>
        <v>0</v>
      </c>
      <c r="I86" s="69" t="str">
        <f t="shared" si="10"/>
        <v>2</v>
      </c>
      <c r="J86" s="69" t="str">
        <f t="shared" si="10"/>
        <v>1</v>
      </c>
      <c r="K86" s="69" t="str">
        <f t="shared" si="10"/>
        <v>9</v>
      </c>
      <c r="L86" s="69" t="str">
        <f t="shared" si="10"/>
        <v>8</v>
      </c>
      <c r="M86" s="69" t="str">
        <f t="shared" si="10"/>
        <v>8</v>
      </c>
      <c r="N86" s="69" t="str">
        <f t="shared" si="10"/>
        <v>0</v>
      </c>
      <c r="O86" s="69" t="str">
        <f t="shared" si="10"/>
        <v>6</v>
      </c>
      <c r="P86" s="69" t="str">
        <f t="shared" si="10"/>
        <v>1</v>
      </c>
      <c r="Q86" s="69" t="str">
        <f t="shared" si="10"/>
        <v>0</v>
      </c>
      <c r="R86" s="69" t="str">
        <f t="shared" si="10"/>
        <v>0</v>
      </c>
      <c r="S86" s="69" t="str">
        <f t="shared" si="10"/>
        <v>8</v>
      </c>
      <c r="T86" s="69" t="str">
        <f t="shared" si="9"/>
        <v>7</v>
      </c>
      <c r="U86" s="69" t="str">
        <f t="shared" si="9"/>
        <v>3</v>
      </c>
      <c r="V86" s="69">
        <f>VLOOKUP(MOD(SUMPRODUCT(VALUE(D86:T86),VALUE(校对参数!$E$5:$U$5)),11),校对参数!$B$4:$C$15,2,0)</f>
        <v>1</v>
      </c>
      <c r="W86" s="71" t="str">
        <f t="shared" si="8"/>
        <v>错误</v>
      </c>
    </row>
    <row r="87" spans="2:23">
      <c r="B87" s="67" t="s">
        <v>190</v>
      </c>
      <c r="C87" s="68" t="s">
        <v>191</v>
      </c>
      <c r="D87" s="69" t="str">
        <f t="shared" si="10"/>
        <v>1</v>
      </c>
      <c r="E87" s="69" t="str">
        <f t="shared" si="10"/>
        <v>3</v>
      </c>
      <c r="F87" s="69" t="str">
        <f t="shared" si="10"/>
        <v>0</v>
      </c>
      <c r="G87" s="69" t="str">
        <f t="shared" si="10"/>
        <v>4</v>
      </c>
      <c r="H87" s="69" t="str">
        <f t="shared" si="10"/>
        <v>2</v>
      </c>
      <c r="I87" s="69" t="str">
        <f t="shared" si="10"/>
        <v>5</v>
      </c>
      <c r="J87" s="69" t="str">
        <f t="shared" si="10"/>
        <v>1</v>
      </c>
      <c r="K87" s="69" t="str">
        <f t="shared" si="10"/>
        <v>9</v>
      </c>
      <c r="L87" s="69" t="str">
        <f t="shared" si="10"/>
        <v>8</v>
      </c>
      <c r="M87" s="69" t="str">
        <f t="shared" si="10"/>
        <v>7</v>
      </c>
      <c r="N87" s="69" t="str">
        <f t="shared" si="10"/>
        <v>0</v>
      </c>
      <c r="O87" s="69" t="str">
        <f t="shared" si="10"/>
        <v>3</v>
      </c>
      <c r="P87" s="69" t="str">
        <f t="shared" si="10"/>
        <v>0</v>
      </c>
      <c r="Q87" s="69" t="str">
        <f t="shared" si="10"/>
        <v>8</v>
      </c>
      <c r="R87" s="69" t="str">
        <f t="shared" si="10"/>
        <v>0</v>
      </c>
      <c r="S87" s="69" t="str">
        <f t="shared" si="10"/>
        <v>0</v>
      </c>
      <c r="T87" s="69" t="str">
        <f t="shared" si="9"/>
        <v>7</v>
      </c>
      <c r="U87" s="69" t="str">
        <f t="shared" si="9"/>
        <v>3</v>
      </c>
      <c r="V87" s="69">
        <f>VLOOKUP(MOD(SUMPRODUCT(VALUE(D87:T87),VALUE(校对参数!$E$5:$U$5)),11),校对参数!$B$4:$C$15,2,0)</f>
        <v>3</v>
      </c>
      <c r="W87" s="71" t="str">
        <f t="shared" si="8"/>
        <v>正确</v>
      </c>
    </row>
    <row r="88" spans="2:23">
      <c r="B88" s="67" t="s">
        <v>192</v>
      </c>
      <c r="C88" s="68" t="s">
        <v>193</v>
      </c>
      <c r="D88" s="69" t="str">
        <f t="shared" si="10"/>
        <v>1</v>
      </c>
      <c r="E88" s="69" t="str">
        <f t="shared" si="10"/>
        <v>4</v>
      </c>
      <c r="F88" s="69" t="str">
        <f t="shared" si="10"/>
        <v>0</v>
      </c>
      <c r="G88" s="69" t="str">
        <f t="shared" si="10"/>
        <v>7</v>
      </c>
      <c r="H88" s="69" t="str">
        <f t="shared" si="10"/>
        <v>2</v>
      </c>
      <c r="I88" s="69" t="str">
        <f t="shared" si="10"/>
        <v>4</v>
      </c>
      <c r="J88" s="69" t="str">
        <f t="shared" si="10"/>
        <v>1</v>
      </c>
      <c r="K88" s="69" t="str">
        <f t="shared" si="10"/>
        <v>9</v>
      </c>
      <c r="L88" s="69" t="str">
        <f t="shared" si="10"/>
        <v>9</v>
      </c>
      <c r="M88" s="69" t="str">
        <f t="shared" si="10"/>
        <v>0</v>
      </c>
      <c r="N88" s="69" t="str">
        <f t="shared" si="10"/>
        <v>0</v>
      </c>
      <c r="O88" s="69" t="str">
        <f t="shared" si="10"/>
        <v>1</v>
      </c>
      <c r="P88" s="69" t="str">
        <f t="shared" si="10"/>
        <v>1</v>
      </c>
      <c r="Q88" s="69" t="str">
        <f t="shared" si="10"/>
        <v>5</v>
      </c>
      <c r="R88" s="69" t="str">
        <f t="shared" si="10"/>
        <v>0</v>
      </c>
      <c r="S88" s="69" t="str">
        <f t="shared" si="10"/>
        <v>1</v>
      </c>
      <c r="T88" s="69" t="str">
        <f t="shared" si="9"/>
        <v>7</v>
      </c>
      <c r="U88" s="69" t="str">
        <f t="shared" si="9"/>
        <v>6</v>
      </c>
      <c r="V88" s="69">
        <f>VLOOKUP(MOD(SUMPRODUCT(VALUE(D88:T88),VALUE(校对参数!$E$5:$U$5)),11),校对参数!$B$4:$C$15,2,0)</f>
        <v>6</v>
      </c>
      <c r="W88" s="71" t="str">
        <f t="shared" si="8"/>
        <v>正确</v>
      </c>
    </row>
    <row r="89" spans="2:23">
      <c r="B89" s="67" t="s">
        <v>194</v>
      </c>
      <c r="C89" s="68" t="s">
        <v>195</v>
      </c>
      <c r="D89" s="69" t="str">
        <f t="shared" si="10"/>
        <v>2</v>
      </c>
      <c r="E89" s="69" t="str">
        <f t="shared" si="10"/>
        <v>3</v>
      </c>
      <c r="F89" s="69" t="str">
        <f t="shared" si="10"/>
        <v>0</v>
      </c>
      <c r="G89" s="69" t="str">
        <f t="shared" si="10"/>
        <v>1</v>
      </c>
      <c r="H89" s="69" t="str">
        <f t="shared" si="10"/>
        <v>0</v>
      </c>
      <c r="I89" s="69" t="str">
        <f t="shared" si="10"/>
        <v>3</v>
      </c>
      <c r="J89" s="69" t="str">
        <f t="shared" si="10"/>
        <v>1</v>
      </c>
      <c r="K89" s="69" t="str">
        <f t="shared" si="10"/>
        <v>9</v>
      </c>
      <c r="L89" s="69" t="str">
        <f t="shared" si="10"/>
        <v>7</v>
      </c>
      <c r="M89" s="69" t="str">
        <f t="shared" si="10"/>
        <v>2</v>
      </c>
      <c r="N89" s="69" t="str">
        <f t="shared" si="10"/>
        <v>0</v>
      </c>
      <c r="O89" s="69" t="str">
        <f t="shared" si="10"/>
        <v>4</v>
      </c>
      <c r="P89" s="69" t="str">
        <f t="shared" si="10"/>
        <v>1</v>
      </c>
      <c r="Q89" s="69" t="str">
        <f t="shared" si="10"/>
        <v>3</v>
      </c>
      <c r="R89" s="69" t="str">
        <f t="shared" si="10"/>
        <v>3</v>
      </c>
      <c r="S89" s="69" t="str">
        <f t="shared" si="10"/>
        <v>4</v>
      </c>
      <c r="T89" s="69" t="str">
        <f t="shared" si="9"/>
        <v>2</v>
      </c>
      <c r="U89" s="69" t="str">
        <f t="shared" si="9"/>
        <v>X</v>
      </c>
      <c r="V89" s="69" t="str">
        <f>VLOOKUP(MOD(SUMPRODUCT(VALUE(D89:T89),VALUE(校对参数!$E$5:$U$5)),11),校对参数!$B$4:$C$15,2,0)</f>
        <v>X</v>
      </c>
      <c r="W89" s="71" t="str">
        <f t="shared" si="8"/>
        <v>正确</v>
      </c>
    </row>
    <row r="90" spans="2:23">
      <c r="B90" s="67" t="s">
        <v>196</v>
      </c>
      <c r="C90" s="68" t="s">
        <v>197</v>
      </c>
      <c r="D90" s="69" t="str">
        <f t="shared" si="10"/>
        <v>4</v>
      </c>
      <c r="E90" s="69" t="str">
        <f t="shared" si="10"/>
        <v>2</v>
      </c>
      <c r="F90" s="69" t="str">
        <f t="shared" si="10"/>
        <v>0</v>
      </c>
      <c r="G90" s="69" t="str">
        <f t="shared" si="10"/>
        <v>1</v>
      </c>
      <c r="H90" s="69" t="str">
        <f t="shared" si="10"/>
        <v>1</v>
      </c>
      <c r="I90" s="69" t="str">
        <f t="shared" si="10"/>
        <v>2</v>
      </c>
      <c r="J90" s="69" t="str">
        <f t="shared" si="10"/>
        <v>1</v>
      </c>
      <c r="K90" s="69" t="str">
        <f t="shared" si="10"/>
        <v>9</v>
      </c>
      <c r="L90" s="69" t="str">
        <f t="shared" si="10"/>
        <v>6</v>
      </c>
      <c r="M90" s="69" t="str">
        <f t="shared" si="10"/>
        <v>8</v>
      </c>
      <c r="N90" s="69" t="str">
        <f t="shared" si="10"/>
        <v>1</v>
      </c>
      <c r="O90" s="69" t="str">
        <f t="shared" si="10"/>
        <v>2</v>
      </c>
      <c r="P90" s="69" t="str">
        <f t="shared" si="10"/>
        <v>2</v>
      </c>
      <c r="Q90" s="69" t="str">
        <f t="shared" si="10"/>
        <v>4</v>
      </c>
      <c r="R90" s="69" t="str">
        <f t="shared" si="10"/>
        <v>1</v>
      </c>
      <c r="S90" s="69" t="str">
        <f t="shared" si="10"/>
        <v>5</v>
      </c>
      <c r="T90" s="69" t="str">
        <f t="shared" si="9"/>
        <v>1</v>
      </c>
      <c r="U90" s="69" t="str">
        <f t="shared" si="9"/>
        <v>X</v>
      </c>
      <c r="V90" s="69" t="str">
        <f>VLOOKUP(MOD(SUMPRODUCT(VALUE(D90:T90),VALUE(校对参数!$E$5:$U$5)),11),校对参数!$B$4:$C$15,2,0)</f>
        <v>X</v>
      </c>
      <c r="W90" s="71" t="str">
        <f t="shared" si="8"/>
        <v>正确</v>
      </c>
    </row>
    <row r="91" spans="2:23">
      <c r="B91" s="67" t="s">
        <v>198</v>
      </c>
      <c r="C91" s="68" t="s">
        <v>199</v>
      </c>
      <c r="D91" s="69" t="str">
        <f t="shared" si="10"/>
        <v>1</v>
      </c>
      <c r="E91" s="69" t="str">
        <f t="shared" si="10"/>
        <v>1</v>
      </c>
      <c r="F91" s="69" t="str">
        <f t="shared" si="10"/>
        <v>0</v>
      </c>
      <c r="G91" s="69" t="str">
        <f t="shared" si="10"/>
        <v>1</v>
      </c>
      <c r="H91" s="69" t="str">
        <f t="shared" si="10"/>
        <v>0</v>
      </c>
      <c r="I91" s="69" t="str">
        <f t="shared" si="10"/>
        <v>2</v>
      </c>
      <c r="J91" s="69" t="str">
        <f t="shared" si="10"/>
        <v>1</v>
      </c>
      <c r="K91" s="69" t="str">
        <f t="shared" si="10"/>
        <v>9</v>
      </c>
      <c r="L91" s="69" t="str">
        <f t="shared" si="10"/>
        <v>5</v>
      </c>
      <c r="M91" s="69" t="str">
        <f t="shared" si="10"/>
        <v>7</v>
      </c>
      <c r="N91" s="69" t="str">
        <f t="shared" si="10"/>
        <v>0</v>
      </c>
      <c r="O91" s="69" t="str">
        <f t="shared" si="10"/>
        <v>9</v>
      </c>
      <c r="P91" s="69" t="str">
        <f t="shared" si="10"/>
        <v>0</v>
      </c>
      <c r="Q91" s="69" t="str">
        <f t="shared" si="10"/>
        <v>6</v>
      </c>
      <c r="R91" s="69" t="str">
        <f t="shared" si="10"/>
        <v>2</v>
      </c>
      <c r="S91" s="69" t="str">
        <f t="shared" si="10"/>
        <v>3</v>
      </c>
      <c r="T91" s="69" t="str">
        <f t="shared" si="9"/>
        <v>4</v>
      </c>
      <c r="U91" s="69" t="str">
        <f t="shared" si="9"/>
        <v>6</v>
      </c>
      <c r="V91" s="69">
        <f>VLOOKUP(MOD(SUMPRODUCT(VALUE(D91:T91),VALUE(校对参数!$E$5:$U$5)),11),校对参数!$B$4:$C$15,2,0)</f>
        <v>5</v>
      </c>
      <c r="W91" s="71" t="str">
        <f t="shared" si="8"/>
        <v>错误</v>
      </c>
    </row>
    <row r="92" spans="2:23">
      <c r="B92" s="67" t="s">
        <v>200</v>
      </c>
      <c r="C92" s="68" t="s">
        <v>201</v>
      </c>
      <c r="D92" s="69" t="str">
        <f t="shared" si="10"/>
        <v>3</v>
      </c>
      <c r="E92" s="69" t="str">
        <f t="shared" si="10"/>
        <v>7</v>
      </c>
      <c r="F92" s="69" t="str">
        <f t="shared" si="10"/>
        <v>0</v>
      </c>
      <c r="G92" s="69" t="str">
        <f t="shared" si="10"/>
        <v>7</v>
      </c>
      <c r="H92" s="69" t="str">
        <f t="shared" si="10"/>
        <v>8</v>
      </c>
      <c r="I92" s="69" t="str">
        <f t="shared" si="10"/>
        <v>5</v>
      </c>
      <c r="J92" s="69" t="str">
        <f t="shared" si="10"/>
        <v>1</v>
      </c>
      <c r="K92" s="69" t="str">
        <f t="shared" si="10"/>
        <v>9</v>
      </c>
      <c r="L92" s="69" t="str">
        <f t="shared" si="10"/>
        <v>8</v>
      </c>
      <c r="M92" s="69" t="str">
        <f t="shared" si="10"/>
        <v>8</v>
      </c>
      <c r="N92" s="69" t="str">
        <f t="shared" si="10"/>
        <v>1</v>
      </c>
      <c r="O92" s="69" t="str">
        <f t="shared" si="10"/>
        <v>0</v>
      </c>
      <c r="P92" s="69" t="str">
        <f t="shared" si="10"/>
        <v>2</v>
      </c>
      <c r="Q92" s="69" t="str">
        <f t="shared" si="10"/>
        <v>1</v>
      </c>
      <c r="R92" s="69" t="str">
        <f t="shared" si="10"/>
        <v>3</v>
      </c>
      <c r="S92" s="69" t="str">
        <f t="shared" si="10"/>
        <v>6</v>
      </c>
      <c r="T92" s="69" t="str">
        <f t="shared" si="9"/>
        <v>8</v>
      </c>
      <c r="U92" s="69" t="str">
        <f t="shared" si="9"/>
        <v>4</v>
      </c>
      <c r="V92" s="69">
        <f>VLOOKUP(MOD(SUMPRODUCT(VALUE(D92:T92),VALUE(校对参数!$E$5:$U$5)),11),校对参数!$B$4:$C$15,2,0)</f>
        <v>4</v>
      </c>
      <c r="W92" s="71" t="str">
        <f t="shared" si="8"/>
        <v>正确</v>
      </c>
    </row>
    <row r="93" spans="2:23">
      <c r="B93" s="67" t="s">
        <v>202</v>
      </c>
      <c r="C93" s="68" t="s">
        <v>203</v>
      </c>
      <c r="D93" s="69" t="str">
        <f t="shared" si="10"/>
        <v>1</v>
      </c>
      <c r="E93" s="69" t="str">
        <f t="shared" si="10"/>
        <v>3</v>
      </c>
      <c r="F93" s="69" t="str">
        <f t="shared" si="10"/>
        <v>0</v>
      </c>
      <c r="G93" s="69" t="str">
        <f t="shared" si="10"/>
        <v>8</v>
      </c>
      <c r="H93" s="69" t="str">
        <f t="shared" si="10"/>
        <v>2</v>
      </c>
      <c r="I93" s="69" t="str">
        <f t="shared" si="10"/>
        <v>4</v>
      </c>
      <c r="J93" s="69" t="str">
        <f t="shared" si="10"/>
        <v>1</v>
      </c>
      <c r="K93" s="69" t="str">
        <f t="shared" si="10"/>
        <v>9</v>
      </c>
      <c r="L93" s="69" t="str">
        <f t="shared" si="10"/>
        <v>8</v>
      </c>
      <c r="M93" s="69" t="str">
        <f t="shared" si="10"/>
        <v>2</v>
      </c>
      <c r="N93" s="69" t="str">
        <f t="shared" si="10"/>
        <v>0</v>
      </c>
      <c r="O93" s="69" t="str">
        <f t="shared" si="10"/>
        <v>1</v>
      </c>
      <c r="P93" s="69" t="str">
        <f t="shared" si="10"/>
        <v>1</v>
      </c>
      <c r="Q93" s="69" t="str">
        <f t="shared" si="10"/>
        <v>7</v>
      </c>
      <c r="R93" s="69" t="str">
        <f t="shared" si="10"/>
        <v>4</v>
      </c>
      <c r="S93" s="69" t="str">
        <f t="shared" si="10"/>
        <v>0</v>
      </c>
      <c r="T93" s="69" t="str">
        <f t="shared" si="9"/>
        <v>6</v>
      </c>
      <c r="U93" s="69" t="str">
        <f t="shared" si="9"/>
        <v>7</v>
      </c>
      <c r="V93" s="69">
        <f>VLOOKUP(MOD(SUMPRODUCT(VALUE(D93:T93),VALUE(校对参数!$E$5:$U$5)),11),校对参数!$B$4:$C$15,2,0)</f>
        <v>7</v>
      </c>
      <c r="W93" s="71" t="str">
        <f t="shared" si="8"/>
        <v>正确</v>
      </c>
    </row>
    <row r="94" spans="2:23">
      <c r="B94" s="67" t="s">
        <v>204</v>
      </c>
      <c r="C94" s="68" t="s">
        <v>205</v>
      </c>
      <c r="D94" s="69" t="str">
        <f t="shared" si="10"/>
        <v>1</v>
      </c>
      <c r="E94" s="69" t="str">
        <f t="shared" si="10"/>
        <v>1</v>
      </c>
      <c r="F94" s="69" t="str">
        <f t="shared" si="10"/>
        <v>0</v>
      </c>
      <c r="G94" s="69" t="str">
        <f t="shared" si="10"/>
        <v>1</v>
      </c>
      <c r="H94" s="69" t="str">
        <f t="shared" si="10"/>
        <v>0</v>
      </c>
      <c r="I94" s="69" t="str">
        <f t="shared" si="10"/>
        <v>2</v>
      </c>
      <c r="J94" s="69" t="str">
        <f t="shared" si="10"/>
        <v>1</v>
      </c>
      <c r="K94" s="69" t="str">
        <f t="shared" si="10"/>
        <v>9</v>
      </c>
      <c r="L94" s="69" t="str">
        <f t="shared" si="10"/>
        <v>6</v>
      </c>
      <c r="M94" s="69" t="str">
        <f t="shared" si="10"/>
        <v>3</v>
      </c>
      <c r="N94" s="69" t="str">
        <f t="shared" si="10"/>
        <v>1</v>
      </c>
      <c r="O94" s="69" t="str">
        <f t="shared" si="10"/>
        <v>0</v>
      </c>
      <c r="P94" s="69" t="str">
        <f t="shared" si="10"/>
        <v>1</v>
      </c>
      <c r="Q94" s="69" t="str">
        <f t="shared" si="10"/>
        <v>1</v>
      </c>
      <c r="R94" s="69" t="str">
        <f t="shared" si="10"/>
        <v>2</v>
      </c>
      <c r="S94" s="69" t="str">
        <f t="shared" si="10"/>
        <v>3</v>
      </c>
      <c r="T94" s="69" t="str">
        <f t="shared" si="9"/>
        <v>1</v>
      </c>
      <c r="U94" s="69" t="str">
        <f t="shared" si="9"/>
        <v>7</v>
      </c>
      <c r="V94" s="69">
        <f>VLOOKUP(MOD(SUMPRODUCT(VALUE(D94:T94),VALUE(校对参数!$E$5:$U$5)),11),校对参数!$B$4:$C$15,2,0)</f>
        <v>7</v>
      </c>
      <c r="W94" s="71" t="str">
        <f t="shared" si="8"/>
        <v>正确</v>
      </c>
    </row>
    <row r="95" spans="2:23">
      <c r="B95" s="67" t="s">
        <v>206</v>
      </c>
      <c r="C95" s="68" t="s">
        <v>207</v>
      </c>
      <c r="D95" s="69" t="str">
        <f t="shared" si="10"/>
        <v>1</v>
      </c>
      <c r="E95" s="69" t="str">
        <f t="shared" si="10"/>
        <v>1</v>
      </c>
      <c r="F95" s="69" t="str">
        <f t="shared" si="10"/>
        <v>0</v>
      </c>
      <c r="G95" s="69" t="str">
        <f t="shared" si="10"/>
        <v>1</v>
      </c>
      <c r="H95" s="69" t="str">
        <f t="shared" si="10"/>
        <v>0</v>
      </c>
      <c r="I95" s="69" t="str">
        <f t="shared" si="10"/>
        <v>8</v>
      </c>
      <c r="J95" s="69" t="str">
        <f t="shared" si="10"/>
        <v>1</v>
      </c>
      <c r="K95" s="69" t="str">
        <f t="shared" si="10"/>
        <v>9</v>
      </c>
      <c r="L95" s="69" t="str">
        <f t="shared" si="10"/>
        <v>6</v>
      </c>
      <c r="M95" s="69" t="str">
        <f t="shared" si="10"/>
        <v>9</v>
      </c>
      <c r="N95" s="69" t="str">
        <f t="shared" si="10"/>
        <v>0</v>
      </c>
      <c r="O95" s="69" t="str">
        <f t="shared" si="10"/>
        <v>1</v>
      </c>
      <c r="P95" s="69" t="str">
        <f t="shared" si="10"/>
        <v>2</v>
      </c>
      <c r="Q95" s="69" t="str">
        <f t="shared" si="10"/>
        <v>5</v>
      </c>
      <c r="R95" s="69" t="str">
        <f t="shared" si="10"/>
        <v>8</v>
      </c>
      <c r="S95" s="69" t="str">
        <f t="shared" ref="S95:U110" si="11">MID($C95,SUBSTITUTE(SUBSTITUTE(S$2,"第",""),"位",""),1)</f>
        <v>9</v>
      </c>
      <c r="T95" s="69" t="str">
        <f t="shared" si="11"/>
        <v>2</v>
      </c>
      <c r="U95" s="69" t="str">
        <f t="shared" si="11"/>
        <v>2</v>
      </c>
      <c r="V95" s="69">
        <f>VLOOKUP(MOD(SUMPRODUCT(VALUE(D95:T95),VALUE(校对参数!$E$5:$U$5)),11),校对参数!$B$4:$C$15,2,0)</f>
        <v>2</v>
      </c>
      <c r="W95" s="71" t="str">
        <f t="shared" si="8"/>
        <v>正确</v>
      </c>
    </row>
    <row r="96" spans="2:23">
      <c r="B96" s="67" t="s">
        <v>208</v>
      </c>
      <c r="C96" s="68" t="s">
        <v>209</v>
      </c>
      <c r="D96" s="69" t="str">
        <f t="shared" ref="D96:S111" si="12">MID($C96,SUBSTITUTE(SUBSTITUTE(D$2,"第",""),"位",""),1)</f>
        <v>2</v>
      </c>
      <c r="E96" s="69" t="str">
        <f t="shared" si="12"/>
        <v>1</v>
      </c>
      <c r="F96" s="69" t="str">
        <f t="shared" si="12"/>
        <v>0</v>
      </c>
      <c r="G96" s="69" t="str">
        <f t="shared" si="12"/>
        <v>7</v>
      </c>
      <c r="H96" s="69" t="str">
        <f t="shared" si="12"/>
        <v>2</v>
      </c>
      <c r="I96" s="69" t="str">
        <f t="shared" si="12"/>
        <v>2</v>
      </c>
      <c r="J96" s="69" t="str">
        <f t="shared" si="12"/>
        <v>1</v>
      </c>
      <c r="K96" s="69" t="str">
        <f t="shared" si="12"/>
        <v>9</v>
      </c>
      <c r="L96" s="69" t="str">
        <f t="shared" si="12"/>
        <v>6</v>
      </c>
      <c r="M96" s="69" t="str">
        <f t="shared" si="12"/>
        <v>3</v>
      </c>
      <c r="N96" s="69" t="str">
        <f t="shared" si="12"/>
        <v>0</v>
      </c>
      <c r="O96" s="69" t="str">
        <f t="shared" si="12"/>
        <v>1</v>
      </c>
      <c r="P96" s="69" t="str">
        <f t="shared" si="12"/>
        <v>0</v>
      </c>
      <c r="Q96" s="69" t="str">
        <f t="shared" si="12"/>
        <v>5</v>
      </c>
      <c r="R96" s="69" t="str">
        <f t="shared" si="12"/>
        <v>0</v>
      </c>
      <c r="S96" s="69" t="str">
        <f t="shared" si="12"/>
        <v>8</v>
      </c>
      <c r="T96" s="69" t="str">
        <f t="shared" si="11"/>
        <v>4</v>
      </c>
      <c r="U96" s="69" t="str">
        <f t="shared" si="11"/>
        <v>9</v>
      </c>
      <c r="V96" s="69">
        <f>VLOOKUP(MOD(SUMPRODUCT(VALUE(D96:T96),VALUE(校对参数!$E$5:$U$5)),11),校对参数!$B$4:$C$15,2,0)</f>
        <v>9</v>
      </c>
      <c r="W96" s="71" t="str">
        <f t="shared" si="8"/>
        <v>正确</v>
      </c>
    </row>
    <row r="97" spans="2:23">
      <c r="B97" s="67" t="s">
        <v>210</v>
      </c>
      <c r="C97" s="68" t="s">
        <v>211</v>
      </c>
      <c r="D97" s="69" t="str">
        <f t="shared" si="12"/>
        <v>1</v>
      </c>
      <c r="E97" s="69" t="str">
        <f t="shared" si="12"/>
        <v>1</v>
      </c>
      <c r="F97" s="69" t="str">
        <f t="shared" si="12"/>
        <v>0</v>
      </c>
      <c r="G97" s="69" t="str">
        <f t="shared" si="12"/>
        <v>1</v>
      </c>
      <c r="H97" s="69" t="str">
        <f t="shared" si="12"/>
        <v>0</v>
      </c>
      <c r="I97" s="69" t="str">
        <f t="shared" si="12"/>
        <v>3</v>
      </c>
      <c r="J97" s="69" t="str">
        <f t="shared" si="12"/>
        <v>1</v>
      </c>
      <c r="K97" s="69" t="str">
        <f t="shared" si="12"/>
        <v>9</v>
      </c>
      <c r="L97" s="69" t="str">
        <f t="shared" si="12"/>
        <v>5</v>
      </c>
      <c r="M97" s="69" t="str">
        <f t="shared" si="12"/>
        <v>7</v>
      </c>
      <c r="N97" s="69" t="str">
        <f t="shared" si="12"/>
        <v>0</v>
      </c>
      <c r="O97" s="69" t="str">
        <f t="shared" si="12"/>
        <v>5</v>
      </c>
      <c r="P97" s="69" t="str">
        <f t="shared" si="12"/>
        <v>2</v>
      </c>
      <c r="Q97" s="69" t="str">
        <f t="shared" si="12"/>
        <v>1</v>
      </c>
      <c r="R97" s="69" t="str">
        <f t="shared" si="12"/>
        <v>1</v>
      </c>
      <c r="S97" s="69" t="str">
        <f t="shared" si="12"/>
        <v>8</v>
      </c>
      <c r="T97" s="69" t="str">
        <f t="shared" si="11"/>
        <v>2</v>
      </c>
      <c r="U97" s="69" t="str">
        <f t="shared" si="11"/>
        <v>1</v>
      </c>
      <c r="V97" s="69">
        <f>VLOOKUP(MOD(SUMPRODUCT(VALUE(D97:T97),VALUE(校对参数!$E$5:$U$5)),11),校对参数!$B$4:$C$15,2,0)</f>
        <v>1</v>
      </c>
      <c r="W97" s="71" t="str">
        <f t="shared" si="8"/>
        <v>正确</v>
      </c>
    </row>
    <row r="98" spans="2:23">
      <c r="B98" s="67" t="s">
        <v>212</v>
      </c>
      <c r="C98" s="68" t="s">
        <v>213</v>
      </c>
      <c r="D98" s="69" t="str">
        <f t="shared" si="12"/>
        <v>1</v>
      </c>
      <c r="E98" s="69" t="str">
        <f t="shared" si="12"/>
        <v>1</v>
      </c>
      <c r="F98" s="69" t="str">
        <f t="shared" si="12"/>
        <v>0</v>
      </c>
      <c r="G98" s="69" t="str">
        <f t="shared" si="12"/>
        <v>1</v>
      </c>
      <c r="H98" s="69" t="str">
        <f t="shared" si="12"/>
        <v>0</v>
      </c>
      <c r="I98" s="69" t="str">
        <f t="shared" si="12"/>
        <v>2</v>
      </c>
      <c r="J98" s="69" t="str">
        <f t="shared" si="12"/>
        <v>1</v>
      </c>
      <c r="K98" s="69" t="str">
        <f t="shared" si="12"/>
        <v>9</v>
      </c>
      <c r="L98" s="69" t="str">
        <f t="shared" si="12"/>
        <v>6</v>
      </c>
      <c r="M98" s="69" t="str">
        <f t="shared" si="12"/>
        <v>3</v>
      </c>
      <c r="N98" s="69" t="str">
        <f t="shared" si="12"/>
        <v>1</v>
      </c>
      <c r="O98" s="69" t="str">
        <f t="shared" si="12"/>
        <v>1</v>
      </c>
      <c r="P98" s="69" t="str">
        <f t="shared" si="12"/>
        <v>1</v>
      </c>
      <c r="Q98" s="69" t="str">
        <f t="shared" si="12"/>
        <v>9</v>
      </c>
      <c r="R98" s="69" t="str">
        <f t="shared" si="12"/>
        <v>3</v>
      </c>
      <c r="S98" s="69" t="str">
        <f t="shared" si="12"/>
        <v>3</v>
      </c>
      <c r="T98" s="69" t="str">
        <f t="shared" si="11"/>
        <v>2</v>
      </c>
      <c r="U98" s="69" t="str">
        <f t="shared" si="11"/>
        <v>3</v>
      </c>
      <c r="V98" s="69">
        <f>VLOOKUP(MOD(SUMPRODUCT(VALUE(D98:T98),VALUE(校对参数!$E$5:$U$5)),11),校对参数!$B$4:$C$15,2,0)</f>
        <v>3</v>
      </c>
      <c r="W98" s="71" t="str">
        <f t="shared" si="8"/>
        <v>正确</v>
      </c>
    </row>
    <row r="99" spans="2:23">
      <c r="B99" s="67" t="s">
        <v>214</v>
      </c>
      <c r="C99" s="68" t="s">
        <v>215</v>
      </c>
      <c r="D99" s="69" t="str">
        <f t="shared" si="12"/>
        <v>1</v>
      </c>
      <c r="E99" s="69" t="str">
        <f t="shared" si="12"/>
        <v>1</v>
      </c>
      <c r="F99" s="69" t="str">
        <f t="shared" si="12"/>
        <v>0</v>
      </c>
      <c r="G99" s="69" t="str">
        <f t="shared" si="12"/>
        <v>1</v>
      </c>
      <c r="H99" s="69" t="str">
        <f t="shared" si="12"/>
        <v>0</v>
      </c>
      <c r="I99" s="69" t="str">
        <f t="shared" si="12"/>
        <v>2</v>
      </c>
      <c r="J99" s="69" t="str">
        <f t="shared" si="12"/>
        <v>1</v>
      </c>
      <c r="K99" s="69" t="str">
        <f t="shared" si="12"/>
        <v>9</v>
      </c>
      <c r="L99" s="69" t="str">
        <f t="shared" si="12"/>
        <v>6</v>
      </c>
      <c r="M99" s="69" t="str">
        <f t="shared" si="12"/>
        <v>2</v>
      </c>
      <c r="N99" s="69" t="str">
        <f t="shared" si="12"/>
        <v>1</v>
      </c>
      <c r="O99" s="69" t="str">
        <f t="shared" si="12"/>
        <v>0</v>
      </c>
      <c r="P99" s="69" t="str">
        <f t="shared" si="12"/>
        <v>0</v>
      </c>
      <c r="Q99" s="69" t="str">
        <f t="shared" si="12"/>
        <v>1</v>
      </c>
      <c r="R99" s="69" t="str">
        <f t="shared" si="12"/>
        <v>0</v>
      </c>
      <c r="S99" s="69" t="str">
        <f t="shared" si="12"/>
        <v>4</v>
      </c>
      <c r="T99" s="69" t="str">
        <f t="shared" si="11"/>
        <v>6</v>
      </c>
      <c r="U99" s="69" t="str">
        <f t="shared" si="11"/>
        <v>0</v>
      </c>
      <c r="V99" s="69">
        <f>VLOOKUP(MOD(SUMPRODUCT(VALUE(D99:T99),VALUE(校对参数!$E$5:$U$5)),11),校对参数!$B$4:$C$15,2,0)</f>
        <v>0</v>
      </c>
      <c r="W99" s="71" t="str">
        <f t="shared" si="8"/>
        <v>正确</v>
      </c>
    </row>
    <row r="100" spans="2:23">
      <c r="B100" s="67" t="s">
        <v>216</v>
      </c>
      <c r="C100" s="68" t="s">
        <v>217</v>
      </c>
      <c r="D100" s="69" t="str">
        <f t="shared" si="12"/>
        <v>1</v>
      </c>
      <c r="E100" s="69" t="str">
        <f t="shared" si="12"/>
        <v>1</v>
      </c>
      <c r="F100" s="69" t="str">
        <f t="shared" si="12"/>
        <v>0</v>
      </c>
      <c r="G100" s="69" t="str">
        <f t="shared" si="12"/>
        <v>1</v>
      </c>
      <c r="H100" s="69" t="str">
        <f t="shared" si="12"/>
        <v>0</v>
      </c>
      <c r="I100" s="69" t="str">
        <f t="shared" si="12"/>
        <v>4</v>
      </c>
      <c r="J100" s="69" t="str">
        <f t="shared" si="12"/>
        <v>1</v>
      </c>
      <c r="K100" s="69" t="str">
        <f t="shared" si="12"/>
        <v>9</v>
      </c>
      <c r="L100" s="69" t="str">
        <f t="shared" si="12"/>
        <v>5</v>
      </c>
      <c r="M100" s="69" t="str">
        <f t="shared" si="12"/>
        <v>9</v>
      </c>
      <c r="N100" s="69" t="str">
        <f t="shared" si="12"/>
        <v>0</v>
      </c>
      <c r="O100" s="69" t="str">
        <f t="shared" si="12"/>
        <v>2</v>
      </c>
      <c r="P100" s="69" t="str">
        <f t="shared" si="12"/>
        <v>2</v>
      </c>
      <c r="Q100" s="69" t="str">
        <f t="shared" si="12"/>
        <v>8</v>
      </c>
      <c r="R100" s="69" t="str">
        <f t="shared" si="12"/>
        <v>0</v>
      </c>
      <c r="S100" s="69" t="str">
        <f t="shared" si="12"/>
        <v>4</v>
      </c>
      <c r="T100" s="69" t="str">
        <f t="shared" si="11"/>
        <v>4</v>
      </c>
      <c r="U100" s="69" t="str">
        <f t="shared" si="11"/>
        <v>3</v>
      </c>
      <c r="V100" s="69">
        <f>VLOOKUP(MOD(SUMPRODUCT(VALUE(D100:T100),VALUE(校对参数!$E$5:$U$5)),11),校对参数!$B$4:$C$15,2,0)</f>
        <v>3</v>
      </c>
      <c r="W100" s="71" t="str">
        <f t="shared" si="8"/>
        <v>正确</v>
      </c>
    </row>
    <row r="101" spans="2:23">
      <c r="B101" s="67" t="s">
        <v>218</v>
      </c>
      <c r="C101" s="68" t="s">
        <v>219</v>
      </c>
      <c r="D101" s="69" t="str">
        <f t="shared" si="12"/>
        <v>2</v>
      </c>
      <c r="E101" s="69" t="str">
        <f t="shared" si="12"/>
        <v>3</v>
      </c>
      <c r="F101" s="69" t="str">
        <f t="shared" si="12"/>
        <v>0</v>
      </c>
      <c r="G101" s="69" t="str">
        <f t="shared" si="12"/>
        <v>1</v>
      </c>
      <c r="H101" s="69" t="str">
        <f t="shared" si="12"/>
        <v>0</v>
      </c>
      <c r="I101" s="69" t="str">
        <f t="shared" si="12"/>
        <v>2</v>
      </c>
      <c r="J101" s="69" t="str">
        <f t="shared" si="12"/>
        <v>1</v>
      </c>
      <c r="K101" s="69" t="str">
        <f t="shared" si="12"/>
        <v>9</v>
      </c>
      <c r="L101" s="69" t="str">
        <f t="shared" si="12"/>
        <v>6</v>
      </c>
      <c r="M101" s="69" t="str">
        <f t="shared" si="12"/>
        <v>0</v>
      </c>
      <c r="N101" s="69" t="str">
        <f t="shared" si="12"/>
        <v>0</v>
      </c>
      <c r="O101" s="69" t="str">
        <f t="shared" si="12"/>
        <v>9</v>
      </c>
      <c r="P101" s="69" t="str">
        <f t="shared" si="12"/>
        <v>1</v>
      </c>
      <c r="Q101" s="69" t="str">
        <f t="shared" si="12"/>
        <v>5</v>
      </c>
      <c r="R101" s="69" t="str">
        <f t="shared" si="12"/>
        <v>3</v>
      </c>
      <c r="S101" s="69" t="str">
        <f t="shared" si="12"/>
        <v>7</v>
      </c>
      <c r="T101" s="69" t="str">
        <f t="shared" si="11"/>
        <v>4</v>
      </c>
      <c r="U101" s="69" t="str">
        <f t="shared" si="11"/>
        <v>X</v>
      </c>
      <c r="V101" s="69" t="str">
        <f>VLOOKUP(MOD(SUMPRODUCT(VALUE(D101:T101),VALUE(校对参数!$E$5:$U$5)),11),校对参数!$B$4:$C$15,2,0)</f>
        <v>X</v>
      </c>
      <c r="W101" s="71" t="str">
        <f t="shared" si="8"/>
        <v>正确</v>
      </c>
    </row>
    <row r="102" spans="2:23">
      <c r="B102" s="67" t="s">
        <v>220</v>
      </c>
      <c r="C102" s="68" t="s">
        <v>221</v>
      </c>
      <c r="D102" s="69" t="str">
        <f t="shared" si="12"/>
        <v>1</v>
      </c>
      <c r="E102" s="69" t="str">
        <f t="shared" si="12"/>
        <v>1</v>
      </c>
      <c r="F102" s="69" t="str">
        <f t="shared" si="12"/>
        <v>0</v>
      </c>
      <c r="G102" s="69" t="str">
        <f t="shared" si="12"/>
        <v>1</v>
      </c>
      <c r="H102" s="69" t="str">
        <f t="shared" si="12"/>
        <v>0</v>
      </c>
      <c r="I102" s="69" t="str">
        <f t="shared" si="12"/>
        <v>1</v>
      </c>
      <c r="J102" s="69" t="str">
        <f t="shared" si="12"/>
        <v>1</v>
      </c>
      <c r="K102" s="69" t="str">
        <f t="shared" si="12"/>
        <v>9</v>
      </c>
      <c r="L102" s="69" t="str">
        <f t="shared" si="12"/>
        <v>7</v>
      </c>
      <c r="M102" s="69" t="str">
        <f t="shared" si="12"/>
        <v>9</v>
      </c>
      <c r="N102" s="69" t="str">
        <f t="shared" si="12"/>
        <v>0</v>
      </c>
      <c r="O102" s="69" t="str">
        <f t="shared" si="12"/>
        <v>4</v>
      </c>
      <c r="P102" s="69" t="str">
        <f t="shared" si="12"/>
        <v>2</v>
      </c>
      <c r="Q102" s="69" t="str">
        <f t="shared" si="12"/>
        <v>4</v>
      </c>
      <c r="R102" s="69" t="str">
        <f t="shared" si="12"/>
        <v>4</v>
      </c>
      <c r="S102" s="69" t="str">
        <f t="shared" si="12"/>
        <v>0</v>
      </c>
      <c r="T102" s="69" t="str">
        <f t="shared" si="11"/>
        <v>1</v>
      </c>
      <c r="U102" s="69" t="str">
        <f t="shared" si="11"/>
        <v>6</v>
      </c>
      <c r="V102" s="69">
        <f>VLOOKUP(MOD(SUMPRODUCT(VALUE(D102:T102),VALUE(校对参数!$E$5:$U$5)),11),校对参数!$B$4:$C$15,2,0)</f>
        <v>6</v>
      </c>
      <c r="W102" s="71" t="str">
        <f t="shared" si="8"/>
        <v>正确</v>
      </c>
    </row>
    <row r="103" spans="2:23">
      <c r="B103" s="67" t="s">
        <v>222</v>
      </c>
      <c r="C103" s="68" t="s">
        <v>223</v>
      </c>
      <c r="D103" s="69" t="str">
        <f t="shared" si="12"/>
        <v>4</v>
      </c>
      <c r="E103" s="69" t="str">
        <f t="shared" si="12"/>
        <v>1</v>
      </c>
      <c r="F103" s="69" t="str">
        <f t="shared" si="12"/>
        <v>0</v>
      </c>
      <c r="G103" s="69" t="str">
        <f t="shared" si="12"/>
        <v>5</v>
      </c>
      <c r="H103" s="69" t="str">
        <f t="shared" si="12"/>
        <v>2</v>
      </c>
      <c r="I103" s="69" t="str">
        <f t="shared" si="12"/>
        <v>2</v>
      </c>
      <c r="J103" s="69" t="str">
        <f t="shared" si="12"/>
        <v>1</v>
      </c>
      <c r="K103" s="69" t="str">
        <f t="shared" si="12"/>
        <v>9</v>
      </c>
      <c r="L103" s="69" t="str">
        <f t="shared" si="12"/>
        <v>7</v>
      </c>
      <c r="M103" s="69" t="str">
        <f t="shared" si="12"/>
        <v>9</v>
      </c>
      <c r="N103" s="69" t="str">
        <f t="shared" si="12"/>
        <v>1</v>
      </c>
      <c r="O103" s="69" t="str">
        <f t="shared" si="12"/>
        <v>2</v>
      </c>
      <c r="P103" s="69" t="str">
        <f t="shared" si="12"/>
        <v>2</v>
      </c>
      <c r="Q103" s="69" t="str">
        <f t="shared" si="12"/>
        <v>4</v>
      </c>
      <c r="R103" s="69" t="str">
        <f t="shared" si="12"/>
        <v>7</v>
      </c>
      <c r="S103" s="69" t="str">
        <f t="shared" si="12"/>
        <v>2</v>
      </c>
      <c r="T103" s="69" t="str">
        <f t="shared" si="11"/>
        <v>1</v>
      </c>
      <c r="U103" s="69" t="str">
        <f t="shared" si="11"/>
        <v>1</v>
      </c>
      <c r="V103" s="69">
        <f>VLOOKUP(MOD(SUMPRODUCT(VALUE(D103:T103),VALUE(校对参数!$E$5:$U$5)),11),校对参数!$B$4:$C$15,2,0)</f>
        <v>1</v>
      </c>
      <c r="W103" s="71" t="str">
        <f t="shared" si="8"/>
        <v>正确</v>
      </c>
    </row>
    <row r="104" spans="2:23">
      <c r="B104" s="67" t="s">
        <v>224</v>
      </c>
      <c r="C104" s="68" t="s">
        <v>225</v>
      </c>
      <c r="D104" s="69" t="str">
        <f t="shared" si="12"/>
        <v>1</v>
      </c>
      <c r="E104" s="69" t="str">
        <f t="shared" si="12"/>
        <v>1</v>
      </c>
      <c r="F104" s="69" t="str">
        <f t="shared" si="12"/>
        <v>0</v>
      </c>
      <c r="G104" s="69" t="str">
        <f t="shared" si="12"/>
        <v>1</v>
      </c>
      <c r="H104" s="69" t="str">
        <f t="shared" si="12"/>
        <v>0</v>
      </c>
      <c r="I104" s="69" t="str">
        <f t="shared" si="12"/>
        <v>2</v>
      </c>
      <c r="J104" s="69" t="str">
        <f t="shared" si="12"/>
        <v>1</v>
      </c>
      <c r="K104" s="69" t="str">
        <f t="shared" si="12"/>
        <v>9</v>
      </c>
      <c r="L104" s="69" t="str">
        <f t="shared" si="12"/>
        <v>8</v>
      </c>
      <c r="M104" s="69" t="str">
        <f t="shared" si="12"/>
        <v>1</v>
      </c>
      <c r="N104" s="69" t="str">
        <f t="shared" si="12"/>
        <v>1</v>
      </c>
      <c r="O104" s="69" t="str">
        <f t="shared" si="12"/>
        <v>2</v>
      </c>
      <c r="P104" s="69" t="str">
        <f t="shared" si="12"/>
        <v>1</v>
      </c>
      <c r="Q104" s="69" t="str">
        <f t="shared" si="12"/>
        <v>9</v>
      </c>
      <c r="R104" s="69" t="str">
        <f t="shared" si="12"/>
        <v>1</v>
      </c>
      <c r="S104" s="69" t="str">
        <f t="shared" si="12"/>
        <v>5</v>
      </c>
      <c r="T104" s="69" t="str">
        <f t="shared" si="11"/>
        <v>2</v>
      </c>
      <c r="U104" s="69" t="str">
        <f t="shared" si="11"/>
        <v>7</v>
      </c>
      <c r="V104" s="69">
        <f>VLOOKUP(MOD(SUMPRODUCT(VALUE(D104:T104),VALUE(校对参数!$E$5:$U$5)),11),校对参数!$B$4:$C$15,2,0)</f>
        <v>7</v>
      </c>
      <c r="W104" s="71" t="str">
        <f t="shared" si="8"/>
        <v>正确</v>
      </c>
    </row>
    <row r="105" spans="2:23">
      <c r="B105" s="67" t="s">
        <v>226</v>
      </c>
      <c r="C105" s="68" t="s">
        <v>227</v>
      </c>
      <c r="D105" s="69" t="str">
        <f t="shared" si="12"/>
        <v>1</v>
      </c>
      <c r="E105" s="69" t="str">
        <f t="shared" si="12"/>
        <v>1</v>
      </c>
      <c r="F105" s="69" t="str">
        <f t="shared" si="12"/>
        <v>0</v>
      </c>
      <c r="G105" s="69" t="str">
        <f t="shared" si="12"/>
        <v>1</v>
      </c>
      <c r="H105" s="69" t="str">
        <f t="shared" si="12"/>
        <v>0</v>
      </c>
      <c r="I105" s="69" t="str">
        <f t="shared" si="12"/>
        <v>1</v>
      </c>
      <c r="J105" s="69" t="str">
        <f t="shared" si="12"/>
        <v>1</v>
      </c>
      <c r="K105" s="69" t="str">
        <f t="shared" si="12"/>
        <v>9</v>
      </c>
      <c r="L105" s="69" t="str">
        <f t="shared" si="12"/>
        <v>7</v>
      </c>
      <c r="M105" s="69" t="str">
        <f t="shared" si="12"/>
        <v>3</v>
      </c>
      <c r="N105" s="69" t="str">
        <f t="shared" si="12"/>
        <v>0</v>
      </c>
      <c r="O105" s="69" t="str">
        <f t="shared" si="12"/>
        <v>1</v>
      </c>
      <c r="P105" s="69" t="str">
        <f t="shared" si="12"/>
        <v>0</v>
      </c>
      <c r="Q105" s="69" t="str">
        <f t="shared" si="12"/>
        <v>5</v>
      </c>
      <c r="R105" s="69" t="str">
        <f t="shared" si="12"/>
        <v>1</v>
      </c>
      <c r="S105" s="69" t="str">
        <f t="shared" si="12"/>
        <v>0</v>
      </c>
      <c r="T105" s="69" t="str">
        <f t="shared" si="11"/>
        <v>1</v>
      </c>
      <c r="U105" s="69" t="str">
        <f t="shared" si="11"/>
        <v>2</v>
      </c>
      <c r="V105" s="69">
        <f>VLOOKUP(MOD(SUMPRODUCT(VALUE(D105:T105),VALUE(校对参数!$E$5:$U$5)),11),校对参数!$B$4:$C$15,2,0)</f>
        <v>2</v>
      </c>
      <c r="W105" s="71" t="str">
        <f t="shared" si="8"/>
        <v>正确</v>
      </c>
    </row>
    <row r="106" spans="2:23">
      <c r="B106" s="67" t="s">
        <v>228</v>
      </c>
      <c r="C106" s="68" t="s">
        <v>229</v>
      </c>
      <c r="D106" s="69" t="str">
        <f t="shared" si="12"/>
        <v>1</v>
      </c>
      <c r="E106" s="69" t="str">
        <f t="shared" si="12"/>
        <v>1</v>
      </c>
      <c r="F106" s="69" t="str">
        <f t="shared" si="12"/>
        <v>0</v>
      </c>
      <c r="G106" s="69" t="str">
        <f t="shared" si="12"/>
        <v>1</v>
      </c>
      <c r="H106" s="69" t="str">
        <f t="shared" si="12"/>
        <v>0</v>
      </c>
      <c r="I106" s="69" t="str">
        <f t="shared" si="12"/>
        <v>6</v>
      </c>
      <c r="J106" s="69" t="str">
        <f t="shared" si="12"/>
        <v>1</v>
      </c>
      <c r="K106" s="69" t="str">
        <f t="shared" si="12"/>
        <v>9</v>
      </c>
      <c r="L106" s="69" t="str">
        <f t="shared" si="12"/>
        <v>8</v>
      </c>
      <c r="M106" s="69" t="str">
        <f t="shared" si="12"/>
        <v>8</v>
      </c>
      <c r="N106" s="69" t="str">
        <f t="shared" si="12"/>
        <v>0</v>
      </c>
      <c r="O106" s="69" t="str">
        <f t="shared" si="12"/>
        <v>7</v>
      </c>
      <c r="P106" s="69" t="str">
        <f t="shared" si="12"/>
        <v>2</v>
      </c>
      <c r="Q106" s="69" t="str">
        <f t="shared" si="12"/>
        <v>5</v>
      </c>
      <c r="R106" s="69" t="str">
        <f t="shared" si="12"/>
        <v>0</v>
      </c>
      <c r="S106" s="69" t="str">
        <f t="shared" si="12"/>
        <v>9</v>
      </c>
      <c r="T106" s="69" t="str">
        <f t="shared" si="11"/>
        <v>3</v>
      </c>
      <c r="U106" s="69" t="str">
        <f t="shared" si="11"/>
        <v>9</v>
      </c>
      <c r="V106" s="69">
        <f>VLOOKUP(MOD(SUMPRODUCT(VALUE(D106:T106),VALUE(校对参数!$E$5:$U$5)),11),校对参数!$B$4:$C$15,2,0)</f>
        <v>9</v>
      </c>
      <c r="W106" s="71" t="str">
        <f t="shared" si="8"/>
        <v>正确</v>
      </c>
    </row>
    <row r="107" spans="2:23">
      <c r="B107" s="67" t="s">
        <v>230</v>
      </c>
      <c r="C107" s="68" t="s">
        <v>231</v>
      </c>
      <c r="D107" s="69" t="str">
        <f t="shared" si="12"/>
        <v>1</v>
      </c>
      <c r="E107" s="69" t="str">
        <f t="shared" si="12"/>
        <v>1</v>
      </c>
      <c r="F107" s="69" t="str">
        <f t="shared" si="12"/>
        <v>0</v>
      </c>
      <c r="G107" s="69" t="str">
        <f t="shared" si="12"/>
        <v>1</v>
      </c>
      <c r="H107" s="69" t="str">
        <f t="shared" si="12"/>
        <v>0</v>
      </c>
      <c r="I107" s="69" t="str">
        <f t="shared" si="12"/>
        <v>8</v>
      </c>
      <c r="J107" s="69" t="str">
        <f t="shared" si="12"/>
        <v>1</v>
      </c>
      <c r="K107" s="69" t="str">
        <f t="shared" si="12"/>
        <v>9</v>
      </c>
      <c r="L107" s="69" t="str">
        <f t="shared" si="12"/>
        <v>8</v>
      </c>
      <c r="M107" s="69" t="str">
        <f t="shared" si="12"/>
        <v>8</v>
      </c>
      <c r="N107" s="69" t="str">
        <f t="shared" si="12"/>
        <v>1</v>
      </c>
      <c r="O107" s="69" t="str">
        <f t="shared" si="12"/>
        <v>1</v>
      </c>
      <c r="P107" s="69" t="str">
        <f t="shared" si="12"/>
        <v>0</v>
      </c>
      <c r="Q107" s="69" t="str">
        <f t="shared" si="12"/>
        <v>6</v>
      </c>
      <c r="R107" s="69" t="str">
        <f t="shared" si="12"/>
        <v>3</v>
      </c>
      <c r="S107" s="69" t="str">
        <f t="shared" si="12"/>
        <v>7</v>
      </c>
      <c r="T107" s="69" t="str">
        <f t="shared" si="11"/>
        <v>4</v>
      </c>
      <c r="U107" s="69" t="str">
        <f t="shared" si="11"/>
        <v>1</v>
      </c>
      <c r="V107" s="69">
        <f>VLOOKUP(MOD(SUMPRODUCT(VALUE(D107:T107),VALUE(校对参数!$E$5:$U$5)),11),校对参数!$B$4:$C$15,2,0)</f>
        <v>1</v>
      </c>
      <c r="W107" s="71" t="str">
        <f t="shared" si="8"/>
        <v>正确</v>
      </c>
    </row>
    <row r="108" spans="2:23">
      <c r="B108" s="67" t="s">
        <v>232</v>
      </c>
      <c r="C108" s="68" t="s">
        <v>233</v>
      </c>
      <c r="D108" s="69" t="str">
        <f t="shared" si="12"/>
        <v>1</v>
      </c>
      <c r="E108" s="69" t="str">
        <f t="shared" si="12"/>
        <v>1</v>
      </c>
      <c r="F108" s="69" t="str">
        <f t="shared" si="12"/>
        <v>0</v>
      </c>
      <c r="G108" s="69" t="str">
        <f t="shared" si="12"/>
        <v>2</v>
      </c>
      <c r="H108" s="69" t="str">
        <f t="shared" si="12"/>
        <v>2</v>
      </c>
      <c r="I108" s="69" t="str">
        <f t="shared" si="12"/>
        <v>7</v>
      </c>
      <c r="J108" s="69" t="str">
        <f t="shared" si="12"/>
        <v>1</v>
      </c>
      <c r="K108" s="69" t="str">
        <f t="shared" si="12"/>
        <v>9</v>
      </c>
      <c r="L108" s="69" t="str">
        <f t="shared" si="12"/>
        <v>8</v>
      </c>
      <c r="M108" s="69" t="str">
        <f t="shared" si="12"/>
        <v>6</v>
      </c>
      <c r="N108" s="69" t="str">
        <f t="shared" si="12"/>
        <v>1</v>
      </c>
      <c r="O108" s="69" t="str">
        <f t="shared" si="12"/>
        <v>2</v>
      </c>
      <c r="P108" s="69" t="str">
        <f t="shared" si="12"/>
        <v>0</v>
      </c>
      <c r="Q108" s="69" t="str">
        <f t="shared" si="12"/>
        <v>6</v>
      </c>
      <c r="R108" s="69" t="str">
        <f t="shared" si="12"/>
        <v>1</v>
      </c>
      <c r="S108" s="69" t="str">
        <f t="shared" si="12"/>
        <v>5</v>
      </c>
      <c r="T108" s="69" t="str">
        <f t="shared" si="11"/>
        <v>4</v>
      </c>
      <c r="U108" s="69" t="str">
        <f t="shared" si="11"/>
        <v>5</v>
      </c>
      <c r="V108" s="69">
        <f>VLOOKUP(MOD(SUMPRODUCT(VALUE(D108:T108),VALUE(校对参数!$E$5:$U$5)),11),校对参数!$B$4:$C$15,2,0)</f>
        <v>5</v>
      </c>
      <c r="W108" s="71" t="str">
        <f t="shared" si="8"/>
        <v>正确</v>
      </c>
    </row>
    <row r="109" spans="2:23">
      <c r="B109" s="67" t="s">
        <v>234</v>
      </c>
      <c r="C109" s="68" t="s">
        <v>235</v>
      </c>
      <c r="D109" s="69" t="str">
        <f t="shared" si="12"/>
        <v>1</v>
      </c>
      <c r="E109" s="69" t="str">
        <f t="shared" si="12"/>
        <v>1</v>
      </c>
      <c r="F109" s="69" t="str">
        <f t="shared" si="12"/>
        <v>0</v>
      </c>
      <c r="G109" s="69" t="str">
        <f t="shared" si="12"/>
        <v>1</v>
      </c>
      <c r="H109" s="69" t="str">
        <f t="shared" si="12"/>
        <v>0</v>
      </c>
      <c r="I109" s="69" t="str">
        <f t="shared" si="12"/>
        <v>3</v>
      </c>
      <c r="J109" s="69" t="str">
        <f t="shared" si="12"/>
        <v>1</v>
      </c>
      <c r="K109" s="69" t="str">
        <f t="shared" si="12"/>
        <v>9</v>
      </c>
      <c r="L109" s="69" t="str">
        <f t="shared" si="12"/>
        <v>8</v>
      </c>
      <c r="M109" s="69" t="str">
        <f t="shared" si="12"/>
        <v>9</v>
      </c>
      <c r="N109" s="69" t="str">
        <f t="shared" si="12"/>
        <v>0</v>
      </c>
      <c r="O109" s="69" t="str">
        <f t="shared" si="12"/>
        <v>3</v>
      </c>
      <c r="P109" s="69" t="str">
        <f t="shared" si="12"/>
        <v>2</v>
      </c>
      <c r="Q109" s="69" t="str">
        <f t="shared" si="12"/>
        <v>7</v>
      </c>
      <c r="R109" s="69" t="str">
        <f t="shared" si="12"/>
        <v>0</v>
      </c>
      <c r="S109" s="69" t="str">
        <f t="shared" si="12"/>
        <v>6</v>
      </c>
      <c r="T109" s="69" t="str">
        <f t="shared" si="11"/>
        <v>1</v>
      </c>
      <c r="U109" s="69" t="str">
        <f t="shared" si="11"/>
        <v>5</v>
      </c>
      <c r="V109" s="69">
        <f>VLOOKUP(MOD(SUMPRODUCT(VALUE(D109:T109),VALUE(校对参数!$E$5:$U$5)),11),校对参数!$B$4:$C$15,2,0)</f>
        <v>5</v>
      </c>
      <c r="W109" s="71" t="str">
        <f t="shared" si="8"/>
        <v>正确</v>
      </c>
    </row>
    <row r="110" spans="2:23">
      <c r="B110" s="67" t="s">
        <v>236</v>
      </c>
      <c r="C110" s="68" t="s">
        <v>237</v>
      </c>
      <c r="D110" s="69" t="str">
        <f t="shared" si="12"/>
        <v>1</v>
      </c>
      <c r="E110" s="69" t="str">
        <f t="shared" si="12"/>
        <v>1</v>
      </c>
      <c r="F110" s="69" t="str">
        <f t="shared" si="12"/>
        <v>0</v>
      </c>
      <c r="G110" s="69" t="str">
        <f t="shared" si="12"/>
        <v>1</v>
      </c>
      <c r="H110" s="69" t="str">
        <f t="shared" si="12"/>
        <v>0</v>
      </c>
      <c r="I110" s="69" t="str">
        <f t="shared" si="12"/>
        <v>5</v>
      </c>
      <c r="J110" s="69" t="str">
        <f t="shared" si="12"/>
        <v>1</v>
      </c>
      <c r="K110" s="69" t="str">
        <f t="shared" si="12"/>
        <v>9</v>
      </c>
      <c r="L110" s="69" t="str">
        <f t="shared" si="12"/>
        <v>9</v>
      </c>
      <c r="M110" s="69" t="str">
        <f t="shared" si="12"/>
        <v>0</v>
      </c>
      <c r="N110" s="69" t="str">
        <f t="shared" si="12"/>
        <v>1</v>
      </c>
      <c r="O110" s="69" t="str">
        <f t="shared" si="12"/>
        <v>0</v>
      </c>
      <c r="P110" s="69" t="str">
        <f t="shared" si="12"/>
        <v>0</v>
      </c>
      <c r="Q110" s="69" t="str">
        <f t="shared" si="12"/>
        <v>5</v>
      </c>
      <c r="R110" s="69" t="str">
        <f t="shared" si="12"/>
        <v>4</v>
      </c>
      <c r="S110" s="69" t="str">
        <f t="shared" si="12"/>
        <v>5</v>
      </c>
      <c r="T110" s="69" t="str">
        <f t="shared" si="11"/>
        <v>1</v>
      </c>
      <c r="U110" s="69" t="str">
        <f t="shared" si="11"/>
        <v>7</v>
      </c>
      <c r="V110" s="69">
        <f>VLOOKUP(MOD(SUMPRODUCT(VALUE(D110:T110),VALUE(校对参数!$E$5:$U$5)),11),校对参数!$B$4:$C$15,2,0)</f>
        <v>7</v>
      </c>
      <c r="W110" s="71" t="str">
        <f t="shared" si="8"/>
        <v>正确</v>
      </c>
    </row>
    <row r="111" spans="2:23">
      <c r="B111" s="67" t="s">
        <v>238</v>
      </c>
      <c r="C111" s="68" t="s">
        <v>239</v>
      </c>
      <c r="D111" s="69" t="str">
        <f t="shared" si="12"/>
        <v>1</v>
      </c>
      <c r="E111" s="69" t="str">
        <f t="shared" si="12"/>
        <v>1</v>
      </c>
      <c r="F111" s="69" t="str">
        <f t="shared" si="12"/>
        <v>0</v>
      </c>
      <c r="G111" s="69" t="str">
        <f t="shared" si="12"/>
        <v>1</v>
      </c>
      <c r="H111" s="69" t="str">
        <f t="shared" si="12"/>
        <v>0</v>
      </c>
      <c r="I111" s="69" t="str">
        <f t="shared" si="12"/>
        <v>4</v>
      </c>
      <c r="J111" s="69" t="str">
        <f t="shared" si="12"/>
        <v>1</v>
      </c>
      <c r="K111" s="69" t="str">
        <f t="shared" si="12"/>
        <v>9</v>
      </c>
      <c r="L111" s="69" t="str">
        <f t="shared" si="12"/>
        <v>8</v>
      </c>
      <c r="M111" s="69" t="str">
        <f t="shared" si="12"/>
        <v>7</v>
      </c>
      <c r="N111" s="69" t="str">
        <f t="shared" si="12"/>
        <v>1</v>
      </c>
      <c r="O111" s="69" t="str">
        <f t="shared" si="12"/>
        <v>0</v>
      </c>
      <c r="P111" s="69" t="str">
        <f t="shared" si="12"/>
        <v>2</v>
      </c>
      <c r="Q111" s="69" t="str">
        <f t="shared" si="12"/>
        <v>6</v>
      </c>
      <c r="R111" s="69" t="str">
        <f t="shared" si="12"/>
        <v>1</v>
      </c>
      <c r="S111" s="69" t="str">
        <f t="shared" ref="S111:U122" si="13">MID($C111,SUBSTITUTE(SUBSTITUTE(S$2,"第",""),"位",""),1)</f>
        <v>7</v>
      </c>
      <c r="T111" s="69" t="str">
        <f t="shared" si="13"/>
        <v>2</v>
      </c>
      <c r="U111" s="69" t="str">
        <f t="shared" si="13"/>
        <v>7</v>
      </c>
      <c r="V111" s="69">
        <f>VLOOKUP(MOD(SUMPRODUCT(VALUE(D111:T111),VALUE(校对参数!$E$5:$U$5)),11),校对参数!$B$4:$C$15,2,0)</f>
        <v>7</v>
      </c>
      <c r="W111" s="71" t="str">
        <f t="shared" si="8"/>
        <v>正确</v>
      </c>
    </row>
    <row r="112" spans="2:23">
      <c r="B112" s="67" t="s">
        <v>240</v>
      </c>
      <c r="C112" s="68" t="s">
        <v>241</v>
      </c>
      <c r="D112" s="69" t="str">
        <f t="shared" ref="D112:S122" si="14">MID($C112,SUBSTITUTE(SUBSTITUTE(D$2,"第",""),"位",""),1)</f>
        <v>3</v>
      </c>
      <c r="E112" s="69" t="str">
        <f t="shared" si="14"/>
        <v>4</v>
      </c>
      <c r="F112" s="69" t="str">
        <f t="shared" si="14"/>
        <v>2</v>
      </c>
      <c r="G112" s="69" t="str">
        <f t="shared" si="14"/>
        <v>2</v>
      </c>
      <c r="H112" s="69" t="str">
        <f t="shared" si="14"/>
        <v>2</v>
      </c>
      <c r="I112" s="69" t="str">
        <f t="shared" si="14"/>
        <v>2</v>
      </c>
      <c r="J112" s="69" t="str">
        <f t="shared" si="14"/>
        <v>1</v>
      </c>
      <c r="K112" s="69" t="str">
        <f t="shared" si="14"/>
        <v>9</v>
      </c>
      <c r="L112" s="69" t="str">
        <f t="shared" si="14"/>
        <v>9</v>
      </c>
      <c r="M112" s="69" t="str">
        <f t="shared" si="14"/>
        <v>0</v>
      </c>
      <c r="N112" s="69" t="str">
        <f t="shared" si="14"/>
        <v>0</v>
      </c>
      <c r="O112" s="69" t="str">
        <f t="shared" si="14"/>
        <v>1</v>
      </c>
      <c r="P112" s="69" t="str">
        <f t="shared" si="14"/>
        <v>0</v>
      </c>
      <c r="Q112" s="69" t="str">
        <f t="shared" si="14"/>
        <v>6</v>
      </c>
      <c r="R112" s="69" t="str">
        <f t="shared" si="14"/>
        <v>1</v>
      </c>
      <c r="S112" s="69" t="str">
        <f t="shared" si="14"/>
        <v>2</v>
      </c>
      <c r="T112" s="69" t="str">
        <f t="shared" si="13"/>
        <v>3</v>
      </c>
      <c r="U112" s="69" t="str">
        <f t="shared" si="13"/>
        <v>6</v>
      </c>
      <c r="V112" s="69">
        <f>VLOOKUP(MOD(SUMPRODUCT(VALUE(D112:T112),VALUE(校对参数!$E$5:$U$5)),11),校对参数!$B$4:$C$15,2,0)</f>
        <v>6</v>
      </c>
      <c r="W112" s="71" t="str">
        <f t="shared" si="8"/>
        <v>正确</v>
      </c>
    </row>
    <row r="113" spans="2:23">
      <c r="B113" s="67" t="s">
        <v>242</v>
      </c>
      <c r="C113" s="68" t="s">
        <v>243</v>
      </c>
      <c r="D113" s="69" t="str">
        <f t="shared" si="14"/>
        <v>4</v>
      </c>
      <c r="E113" s="69" t="str">
        <f t="shared" si="14"/>
        <v>1</v>
      </c>
      <c r="F113" s="69" t="str">
        <f t="shared" si="14"/>
        <v>0</v>
      </c>
      <c r="G113" s="69" t="str">
        <f t="shared" si="14"/>
        <v>2</v>
      </c>
      <c r="H113" s="69" t="str">
        <f t="shared" si="14"/>
        <v>2</v>
      </c>
      <c r="I113" s="69" t="str">
        <f t="shared" si="14"/>
        <v>3</v>
      </c>
      <c r="J113" s="69" t="str">
        <f t="shared" si="14"/>
        <v>1</v>
      </c>
      <c r="K113" s="69" t="str">
        <f t="shared" si="14"/>
        <v>9</v>
      </c>
      <c r="L113" s="69" t="str">
        <f t="shared" si="14"/>
        <v>8</v>
      </c>
      <c r="M113" s="69" t="str">
        <f t="shared" si="14"/>
        <v>7</v>
      </c>
      <c r="N113" s="69" t="str">
        <f t="shared" si="14"/>
        <v>0</v>
      </c>
      <c r="O113" s="69" t="str">
        <f t="shared" si="14"/>
        <v>8</v>
      </c>
      <c r="P113" s="69" t="str">
        <f t="shared" si="14"/>
        <v>1</v>
      </c>
      <c r="Q113" s="69" t="str">
        <f t="shared" si="14"/>
        <v>6</v>
      </c>
      <c r="R113" s="69" t="str">
        <f t="shared" si="14"/>
        <v>5</v>
      </c>
      <c r="S113" s="69" t="str">
        <f t="shared" si="14"/>
        <v>5</v>
      </c>
      <c r="T113" s="69" t="str">
        <f t="shared" si="13"/>
        <v>6</v>
      </c>
      <c r="U113" s="69" t="str">
        <f t="shared" si="13"/>
        <v>3</v>
      </c>
      <c r="V113" s="69">
        <f>VLOOKUP(MOD(SUMPRODUCT(VALUE(D113:T113),VALUE(校对参数!$E$5:$U$5)),11),校对参数!$B$4:$C$15,2,0)</f>
        <v>3</v>
      </c>
      <c r="W113" s="71" t="str">
        <f t="shared" si="8"/>
        <v>正确</v>
      </c>
    </row>
    <row r="114" spans="2:23">
      <c r="B114" s="67" t="s">
        <v>244</v>
      </c>
      <c r="C114" s="68" t="s">
        <v>245</v>
      </c>
      <c r="D114" s="69" t="str">
        <f t="shared" si="14"/>
        <v>4</v>
      </c>
      <c r="E114" s="69" t="str">
        <f t="shared" si="14"/>
        <v>1</v>
      </c>
      <c r="F114" s="69" t="str">
        <f t="shared" si="14"/>
        <v>2</v>
      </c>
      <c r="G114" s="69" t="str">
        <f t="shared" si="14"/>
        <v>7</v>
      </c>
      <c r="H114" s="69" t="str">
        <f t="shared" si="14"/>
        <v>2</v>
      </c>
      <c r="I114" s="69" t="str">
        <f t="shared" si="14"/>
        <v>2</v>
      </c>
      <c r="J114" s="69" t="str">
        <f t="shared" si="14"/>
        <v>1</v>
      </c>
      <c r="K114" s="69" t="str">
        <f t="shared" si="14"/>
        <v>9</v>
      </c>
      <c r="L114" s="69" t="str">
        <f t="shared" si="14"/>
        <v>8</v>
      </c>
      <c r="M114" s="69" t="str">
        <f t="shared" si="14"/>
        <v>8</v>
      </c>
      <c r="N114" s="69" t="str">
        <f t="shared" si="14"/>
        <v>1</v>
      </c>
      <c r="O114" s="69" t="str">
        <f t="shared" si="14"/>
        <v>1</v>
      </c>
      <c r="P114" s="69" t="str">
        <f t="shared" si="14"/>
        <v>2</v>
      </c>
      <c r="Q114" s="69" t="str">
        <f t="shared" si="14"/>
        <v>4</v>
      </c>
      <c r="R114" s="69" t="str">
        <f t="shared" si="14"/>
        <v>7</v>
      </c>
      <c r="S114" s="69" t="str">
        <f t="shared" si="14"/>
        <v>3</v>
      </c>
      <c r="T114" s="69" t="str">
        <f t="shared" si="13"/>
        <v>9</v>
      </c>
      <c r="U114" s="69" t="str">
        <f t="shared" si="13"/>
        <v>1</v>
      </c>
      <c r="V114" s="69">
        <f>VLOOKUP(MOD(SUMPRODUCT(VALUE(D114:T114),VALUE(校对参数!$E$5:$U$5)),11),校对参数!$B$4:$C$15,2,0)</f>
        <v>1</v>
      </c>
      <c r="W114" s="71" t="str">
        <f t="shared" si="8"/>
        <v>正确</v>
      </c>
    </row>
    <row r="115" spans="2:23">
      <c r="B115" s="67" t="s">
        <v>246</v>
      </c>
      <c r="C115" s="68" t="s">
        <v>247</v>
      </c>
      <c r="D115" s="69" t="str">
        <f t="shared" si="14"/>
        <v>3</v>
      </c>
      <c r="E115" s="69" t="str">
        <f t="shared" si="14"/>
        <v>4</v>
      </c>
      <c r="F115" s="69" t="str">
        <f t="shared" si="14"/>
        <v>1</v>
      </c>
      <c r="G115" s="69" t="str">
        <f t="shared" si="14"/>
        <v>2</v>
      </c>
      <c r="H115" s="69" t="str">
        <f t="shared" si="14"/>
        <v>2</v>
      </c>
      <c r="I115" s="69" t="str">
        <f t="shared" si="14"/>
        <v>7</v>
      </c>
      <c r="J115" s="69" t="str">
        <f t="shared" si="14"/>
        <v>1</v>
      </c>
      <c r="K115" s="69" t="str">
        <f t="shared" si="14"/>
        <v>9</v>
      </c>
      <c r="L115" s="69" t="str">
        <f t="shared" si="14"/>
        <v>8</v>
      </c>
      <c r="M115" s="69" t="str">
        <f t="shared" si="14"/>
        <v>8</v>
      </c>
      <c r="N115" s="69" t="str">
        <f t="shared" si="14"/>
        <v>1</v>
      </c>
      <c r="O115" s="69" t="str">
        <f t="shared" si="14"/>
        <v>2</v>
      </c>
      <c r="P115" s="69" t="str">
        <f t="shared" si="14"/>
        <v>1</v>
      </c>
      <c r="Q115" s="69" t="str">
        <f t="shared" si="14"/>
        <v>3</v>
      </c>
      <c r="R115" s="69" t="str">
        <f t="shared" si="14"/>
        <v>7</v>
      </c>
      <c r="S115" s="69" t="str">
        <f t="shared" si="14"/>
        <v>0</v>
      </c>
      <c r="T115" s="69" t="str">
        <f t="shared" si="13"/>
        <v>1</v>
      </c>
      <c r="U115" s="69" t="str">
        <f t="shared" si="13"/>
        <v>8</v>
      </c>
      <c r="V115" s="69">
        <f>VLOOKUP(MOD(SUMPRODUCT(VALUE(D115:T115),VALUE(校对参数!$E$5:$U$5)),11),校对参数!$B$4:$C$15,2,0)</f>
        <v>8</v>
      </c>
      <c r="W115" s="71" t="str">
        <f t="shared" si="8"/>
        <v>正确</v>
      </c>
    </row>
    <row r="116" spans="2:23">
      <c r="B116" s="67" t="s">
        <v>248</v>
      </c>
      <c r="C116" s="68" t="s">
        <v>249</v>
      </c>
      <c r="D116" s="69" t="str">
        <f t="shared" si="14"/>
        <v>1</v>
      </c>
      <c r="E116" s="69" t="str">
        <f t="shared" si="14"/>
        <v>1</v>
      </c>
      <c r="F116" s="69" t="str">
        <f t="shared" si="14"/>
        <v>0</v>
      </c>
      <c r="G116" s="69" t="str">
        <f t="shared" si="14"/>
        <v>1</v>
      </c>
      <c r="H116" s="69" t="str">
        <f t="shared" si="14"/>
        <v>0</v>
      </c>
      <c r="I116" s="69" t="str">
        <f t="shared" si="14"/>
        <v>8</v>
      </c>
      <c r="J116" s="69" t="str">
        <f t="shared" si="14"/>
        <v>1</v>
      </c>
      <c r="K116" s="69" t="str">
        <f t="shared" si="14"/>
        <v>9</v>
      </c>
      <c r="L116" s="69" t="str">
        <f t="shared" si="14"/>
        <v>8</v>
      </c>
      <c r="M116" s="69" t="str">
        <f t="shared" si="14"/>
        <v>9</v>
      </c>
      <c r="N116" s="69" t="str">
        <f t="shared" si="14"/>
        <v>0</v>
      </c>
      <c r="O116" s="69" t="str">
        <f t="shared" si="14"/>
        <v>8</v>
      </c>
      <c r="P116" s="69" t="str">
        <f t="shared" si="14"/>
        <v>0</v>
      </c>
      <c r="Q116" s="69" t="str">
        <f t="shared" si="14"/>
        <v>1</v>
      </c>
      <c r="R116" s="69" t="str">
        <f t="shared" si="14"/>
        <v>3</v>
      </c>
      <c r="S116" s="69" t="str">
        <f t="shared" si="14"/>
        <v>7</v>
      </c>
      <c r="T116" s="69" t="str">
        <f t="shared" si="13"/>
        <v>2</v>
      </c>
      <c r="U116" s="69" t="str">
        <f t="shared" si="13"/>
        <v>4</v>
      </c>
      <c r="V116" s="69">
        <f>VLOOKUP(MOD(SUMPRODUCT(VALUE(D116:T116),VALUE(校对参数!$E$5:$U$5)),11),校对参数!$B$4:$C$15,2,0)</f>
        <v>4</v>
      </c>
      <c r="W116" s="71" t="str">
        <f t="shared" si="8"/>
        <v>正确</v>
      </c>
    </row>
    <row r="117" spans="2:23">
      <c r="B117" s="67" t="s">
        <v>250</v>
      </c>
      <c r="C117" s="68" t="s">
        <v>251</v>
      </c>
      <c r="D117" s="69" t="str">
        <f t="shared" si="14"/>
        <v>1</v>
      </c>
      <c r="E117" s="69" t="str">
        <f t="shared" si="14"/>
        <v>1</v>
      </c>
      <c r="F117" s="69" t="str">
        <f t="shared" si="14"/>
        <v>0</v>
      </c>
      <c r="G117" s="69" t="str">
        <f t="shared" si="14"/>
        <v>1</v>
      </c>
      <c r="H117" s="69" t="str">
        <f t="shared" si="14"/>
        <v>0</v>
      </c>
      <c r="I117" s="69" t="str">
        <f t="shared" si="14"/>
        <v>2</v>
      </c>
      <c r="J117" s="69" t="str">
        <f t="shared" si="14"/>
        <v>1</v>
      </c>
      <c r="K117" s="69" t="str">
        <f t="shared" si="14"/>
        <v>9</v>
      </c>
      <c r="L117" s="69" t="str">
        <f t="shared" si="14"/>
        <v>8</v>
      </c>
      <c r="M117" s="69" t="str">
        <f t="shared" si="14"/>
        <v>9</v>
      </c>
      <c r="N117" s="69" t="str">
        <f t="shared" si="14"/>
        <v>0</v>
      </c>
      <c r="O117" s="69" t="str">
        <f t="shared" si="14"/>
        <v>5</v>
      </c>
      <c r="P117" s="69" t="str">
        <f t="shared" si="14"/>
        <v>2</v>
      </c>
      <c r="Q117" s="69" t="str">
        <f t="shared" si="14"/>
        <v>4</v>
      </c>
      <c r="R117" s="69" t="str">
        <f t="shared" si="14"/>
        <v>0</v>
      </c>
      <c r="S117" s="69" t="str">
        <f t="shared" si="14"/>
        <v>4</v>
      </c>
      <c r="T117" s="69" t="str">
        <f t="shared" si="13"/>
        <v>5</v>
      </c>
      <c r="U117" s="69" t="str">
        <f t="shared" si="13"/>
        <v>1</v>
      </c>
      <c r="V117" s="69">
        <f>VLOOKUP(MOD(SUMPRODUCT(VALUE(D117:T117),VALUE(校对参数!$E$5:$U$5)),11),校对参数!$B$4:$C$15,2,0)</f>
        <v>6</v>
      </c>
      <c r="W117" s="71" t="str">
        <f t="shared" si="8"/>
        <v>错误</v>
      </c>
    </row>
    <row r="118" spans="2:23">
      <c r="B118" s="67" t="s">
        <v>252</v>
      </c>
      <c r="C118" s="68" t="s">
        <v>253</v>
      </c>
      <c r="D118" s="69" t="str">
        <f t="shared" si="14"/>
        <v>1</v>
      </c>
      <c r="E118" s="69" t="str">
        <f t="shared" si="14"/>
        <v>1</v>
      </c>
      <c r="F118" s="69" t="str">
        <f t="shared" si="14"/>
        <v>0</v>
      </c>
      <c r="G118" s="69" t="str">
        <f t="shared" si="14"/>
        <v>1</v>
      </c>
      <c r="H118" s="69" t="str">
        <f t="shared" si="14"/>
        <v>0</v>
      </c>
      <c r="I118" s="69" t="str">
        <f t="shared" si="14"/>
        <v>6</v>
      </c>
      <c r="J118" s="69" t="str">
        <f t="shared" si="14"/>
        <v>1</v>
      </c>
      <c r="K118" s="69" t="str">
        <f t="shared" si="14"/>
        <v>9</v>
      </c>
      <c r="L118" s="69" t="str">
        <f t="shared" si="14"/>
        <v>8</v>
      </c>
      <c r="M118" s="69" t="str">
        <f t="shared" si="14"/>
        <v>9</v>
      </c>
      <c r="N118" s="69" t="str">
        <f t="shared" si="14"/>
        <v>0</v>
      </c>
      <c r="O118" s="69" t="str">
        <f t="shared" si="14"/>
        <v>5</v>
      </c>
      <c r="P118" s="69" t="str">
        <f t="shared" si="14"/>
        <v>1</v>
      </c>
      <c r="Q118" s="69" t="str">
        <f t="shared" si="14"/>
        <v>7</v>
      </c>
      <c r="R118" s="69" t="str">
        <f t="shared" si="14"/>
        <v>4</v>
      </c>
      <c r="S118" s="69" t="str">
        <f t="shared" si="14"/>
        <v>8</v>
      </c>
      <c r="T118" s="69" t="str">
        <f t="shared" si="13"/>
        <v>7</v>
      </c>
      <c r="U118" s="69" t="str">
        <f t="shared" si="13"/>
        <v>9</v>
      </c>
      <c r="V118" s="69" t="str">
        <f>VLOOKUP(MOD(SUMPRODUCT(VALUE(D118:T118),VALUE(校对参数!$E$5:$U$5)),11),校对参数!$B$4:$C$15,2,0)</f>
        <v>X</v>
      </c>
      <c r="W118" s="71" t="str">
        <f t="shared" si="8"/>
        <v>错误</v>
      </c>
    </row>
    <row r="119" spans="2:23">
      <c r="B119" s="67" t="s">
        <v>254</v>
      </c>
      <c r="C119" s="68" t="s">
        <v>255</v>
      </c>
      <c r="D119" s="69" t="str">
        <f t="shared" si="14"/>
        <v>1</v>
      </c>
      <c r="E119" s="69" t="str">
        <f t="shared" si="14"/>
        <v>1</v>
      </c>
      <c r="F119" s="69" t="str">
        <f t="shared" si="14"/>
        <v>0</v>
      </c>
      <c r="G119" s="69" t="str">
        <f t="shared" si="14"/>
        <v>2</v>
      </c>
      <c r="H119" s="69" t="str">
        <f t="shared" si="14"/>
        <v>2</v>
      </c>
      <c r="I119" s="69" t="str">
        <f t="shared" si="14"/>
        <v>4</v>
      </c>
      <c r="J119" s="69" t="str">
        <f t="shared" si="14"/>
        <v>1</v>
      </c>
      <c r="K119" s="69" t="str">
        <f t="shared" si="14"/>
        <v>9</v>
      </c>
      <c r="L119" s="69" t="str">
        <f t="shared" si="14"/>
        <v>9</v>
      </c>
      <c r="M119" s="69" t="str">
        <f t="shared" si="14"/>
        <v>0</v>
      </c>
      <c r="N119" s="69" t="str">
        <f t="shared" si="14"/>
        <v>1</v>
      </c>
      <c r="O119" s="69" t="str">
        <f t="shared" si="14"/>
        <v>0</v>
      </c>
      <c r="P119" s="69" t="str">
        <f t="shared" si="14"/>
        <v>2</v>
      </c>
      <c r="Q119" s="69" t="str">
        <f t="shared" si="14"/>
        <v>3</v>
      </c>
      <c r="R119" s="69" t="str">
        <f t="shared" si="14"/>
        <v>4</v>
      </c>
      <c r="S119" s="69" t="str">
        <f t="shared" si="14"/>
        <v>8</v>
      </c>
      <c r="T119" s="69" t="str">
        <f t="shared" si="13"/>
        <v>1</v>
      </c>
      <c r="U119" s="69" t="str">
        <f t="shared" si="13"/>
        <v>1</v>
      </c>
      <c r="V119" s="69">
        <f>VLOOKUP(MOD(SUMPRODUCT(VALUE(D119:T119),VALUE(校对参数!$E$5:$U$5)),11),校对参数!$B$4:$C$15,2,0)</f>
        <v>1</v>
      </c>
      <c r="W119" s="71" t="str">
        <f t="shared" si="8"/>
        <v>正确</v>
      </c>
    </row>
    <row r="120" spans="2:23">
      <c r="B120" s="67" t="s">
        <v>256</v>
      </c>
      <c r="C120" s="68" t="s">
        <v>257</v>
      </c>
      <c r="D120" s="69" t="str">
        <f t="shared" si="14"/>
        <v>1</v>
      </c>
      <c r="E120" s="69" t="str">
        <f t="shared" si="14"/>
        <v>1</v>
      </c>
      <c r="F120" s="69" t="str">
        <f t="shared" si="14"/>
        <v>0</v>
      </c>
      <c r="G120" s="69" t="str">
        <f t="shared" si="14"/>
        <v>2</v>
      </c>
      <c r="H120" s="69" t="str">
        <f t="shared" si="14"/>
        <v>2</v>
      </c>
      <c r="I120" s="69" t="str">
        <f t="shared" si="14"/>
        <v>7</v>
      </c>
      <c r="J120" s="69" t="str">
        <f t="shared" si="14"/>
        <v>1</v>
      </c>
      <c r="K120" s="69" t="str">
        <f t="shared" si="14"/>
        <v>9</v>
      </c>
      <c r="L120" s="69" t="str">
        <f t="shared" si="14"/>
        <v>8</v>
      </c>
      <c r="M120" s="69" t="str">
        <f t="shared" si="14"/>
        <v>9</v>
      </c>
      <c r="N120" s="69" t="str">
        <f t="shared" si="14"/>
        <v>0</v>
      </c>
      <c r="O120" s="69" t="str">
        <f t="shared" si="14"/>
        <v>9</v>
      </c>
      <c r="P120" s="69" t="str">
        <f t="shared" si="14"/>
        <v>0</v>
      </c>
      <c r="Q120" s="69" t="str">
        <f t="shared" si="14"/>
        <v>4</v>
      </c>
      <c r="R120" s="69" t="str">
        <f t="shared" si="14"/>
        <v>0</v>
      </c>
      <c r="S120" s="69" t="str">
        <f t="shared" si="14"/>
        <v>0</v>
      </c>
      <c r="T120" s="69" t="str">
        <f t="shared" si="13"/>
        <v>5</v>
      </c>
      <c r="U120" s="69" t="str">
        <f t="shared" si="13"/>
        <v>9</v>
      </c>
      <c r="V120" s="69">
        <f>VLOOKUP(MOD(SUMPRODUCT(VALUE(D120:T120),VALUE(校对参数!$E$5:$U$5)),11),校对参数!$B$4:$C$15,2,0)</f>
        <v>9</v>
      </c>
      <c r="W120" s="71" t="str">
        <f t="shared" si="8"/>
        <v>正确</v>
      </c>
    </row>
    <row r="121" spans="2:23">
      <c r="B121" s="67" t="s">
        <v>258</v>
      </c>
      <c r="C121" s="68" t="s">
        <v>259</v>
      </c>
      <c r="D121" s="69" t="str">
        <f t="shared" si="14"/>
        <v>1</v>
      </c>
      <c r="E121" s="69" t="str">
        <f t="shared" si="14"/>
        <v>1</v>
      </c>
      <c r="F121" s="69" t="str">
        <f t="shared" si="14"/>
        <v>0</v>
      </c>
      <c r="G121" s="69" t="str">
        <f t="shared" si="14"/>
        <v>2</v>
      </c>
      <c r="H121" s="69" t="str">
        <f t="shared" si="14"/>
        <v>2</v>
      </c>
      <c r="I121" s="69" t="str">
        <f t="shared" si="14"/>
        <v>3</v>
      </c>
      <c r="J121" s="69" t="str">
        <f t="shared" si="14"/>
        <v>1</v>
      </c>
      <c r="K121" s="69" t="str">
        <f t="shared" si="14"/>
        <v>9</v>
      </c>
      <c r="L121" s="69" t="str">
        <f t="shared" si="14"/>
        <v>6</v>
      </c>
      <c r="M121" s="69" t="str">
        <f t="shared" si="14"/>
        <v>3</v>
      </c>
      <c r="N121" s="69" t="str">
        <f t="shared" si="14"/>
        <v>0</v>
      </c>
      <c r="O121" s="69" t="str">
        <f t="shared" si="14"/>
        <v>1</v>
      </c>
      <c r="P121" s="69" t="str">
        <f t="shared" si="14"/>
        <v>1</v>
      </c>
      <c r="Q121" s="69" t="str">
        <f t="shared" si="14"/>
        <v>1</v>
      </c>
      <c r="R121" s="69" t="str">
        <f t="shared" si="14"/>
        <v>6</v>
      </c>
      <c r="S121" s="69" t="str">
        <f t="shared" si="14"/>
        <v>3</v>
      </c>
      <c r="T121" s="69" t="str">
        <f t="shared" si="13"/>
        <v>8</v>
      </c>
      <c r="U121" s="69" t="str">
        <f t="shared" si="13"/>
        <v>0</v>
      </c>
      <c r="V121" s="69">
        <f>VLOOKUP(MOD(SUMPRODUCT(VALUE(D121:T121),VALUE(校对参数!$E$5:$U$5)),11),校对参数!$B$4:$C$15,2,0)</f>
        <v>0</v>
      </c>
      <c r="W121" s="71" t="str">
        <f t="shared" si="8"/>
        <v>正确</v>
      </c>
    </row>
    <row r="122" spans="2:23">
      <c r="B122" s="67" t="s">
        <v>260</v>
      </c>
      <c r="C122" s="68" t="s">
        <v>261</v>
      </c>
      <c r="D122" s="69" t="str">
        <f t="shared" si="14"/>
        <v>1</v>
      </c>
      <c r="E122" s="69" t="str">
        <f t="shared" si="14"/>
        <v>1</v>
      </c>
      <c r="F122" s="69" t="str">
        <f t="shared" si="14"/>
        <v>0</v>
      </c>
      <c r="G122" s="69" t="str">
        <f t="shared" si="14"/>
        <v>2</v>
      </c>
      <c r="H122" s="69" t="str">
        <f t="shared" si="14"/>
        <v>2</v>
      </c>
      <c r="I122" s="69" t="str">
        <f t="shared" si="14"/>
        <v>3</v>
      </c>
      <c r="J122" s="69" t="str">
        <f t="shared" si="14"/>
        <v>1</v>
      </c>
      <c r="K122" s="69" t="str">
        <f t="shared" si="14"/>
        <v>9</v>
      </c>
      <c r="L122" s="69" t="str">
        <f t="shared" si="14"/>
        <v>6</v>
      </c>
      <c r="M122" s="69" t="str">
        <f t="shared" si="14"/>
        <v>3</v>
      </c>
      <c r="N122" s="69" t="str">
        <f t="shared" si="14"/>
        <v>0</v>
      </c>
      <c r="O122" s="69" t="str">
        <f t="shared" si="14"/>
        <v>6</v>
      </c>
      <c r="P122" s="69" t="str">
        <f t="shared" si="14"/>
        <v>2</v>
      </c>
      <c r="Q122" s="69" t="str">
        <f t="shared" si="14"/>
        <v>3</v>
      </c>
      <c r="R122" s="69" t="str">
        <f t="shared" si="14"/>
        <v>5</v>
      </c>
      <c r="S122" s="69" t="str">
        <f t="shared" si="14"/>
        <v>6</v>
      </c>
      <c r="T122" s="69" t="str">
        <f t="shared" si="13"/>
        <v>6</v>
      </c>
      <c r="U122" s="69" t="str">
        <f t="shared" si="13"/>
        <v>1</v>
      </c>
      <c r="V122" s="69">
        <f>VLOOKUP(MOD(SUMPRODUCT(VALUE(D122:T122),VALUE(校对参数!$E$5:$U$5)),11),校对参数!$B$4:$C$15,2,0)</f>
        <v>1</v>
      </c>
      <c r="W122" s="71" t="str">
        <f t="shared" si="8"/>
        <v>正确</v>
      </c>
    </row>
    <row r="123" spans="4:22"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</row>
  </sheetData>
  <conditionalFormatting sqref="B3:W122">
    <cfRule type="expression" dxfId="1" priority="1" stopIfTrue="1">
      <formula>$W3="错误"</formula>
    </cfRule>
  </conditionalFormatting>
  <pageMargins left="0.7" right="0.7" top="0.75" bottom="0.75" header="0.3" footer="0.3"/>
  <pageSetup paperSize="9" orientation="portrait"/>
  <headerFooter/>
  <ignoredErrors>
    <ignoredError sqref="C3:C1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showGridLines="0" workbookViewId="0">
      <selection activeCell="F8" sqref="F8"/>
    </sheetView>
  </sheetViews>
  <sheetFormatPr defaultColWidth="9" defaultRowHeight="14.4"/>
  <cols>
    <col min="1" max="1" width="0.87962962962963" customWidth="1"/>
    <col min="2" max="2" width="12.1296296296296" customWidth="1"/>
    <col min="3" max="3" width="15.8796296296296" customWidth="1"/>
    <col min="4" max="4" width="5.25" customWidth="1"/>
    <col min="5" max="13" width="6.62962962962963" customWidth="1"/>
    <col min="14" max="21" width="7.75" customWidth="1"/>
  </cols>
  <sheetData>
    <row r="1" ht="25.5" customHeight="1"/>
    <row r="2" ht="24.75" customHeight="1" spans="2:21">
      <c r="B2" s="31" t="s">
        <v>262</v>
      </c>
      <c r="C2" s="31"/>
      <c r="D2" s="46"/>
      <c r="E2" s="47" t="s">
        <v>263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ht="5.25" customHeight="1" spans="5:21"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ht="18.75" customHeight="1" spans="1:21">
      <c r="A4" s="49"/>
      <c r="B4" s="50" t="s">
        <v>264</v>
      </c>
      <c r="C4" s="51" t="s">
        <v>265</v>
      </c>
      <c r="D4" s="48"/>
      <c r="E4" s="52" t="s">
        <v>2</v>
      </c>
      <c r="F4" s="53" t="s">
        <v>3</v>
      </c>
      <c r="G4" s="53" t="s">
        <v>4</v>
      </c>
      <c r="H4" s="53" t="s">
        <v>5</v>
      </c>
      <c r="I4" s="53" t="s">
        <v>6</v>
      </c>
      <c r="J4" s="53" t="s">
        <v>7</v>
      </c>
      <c r="K4" s="53" t="s">
        <v>8</v>
      </c>
      <c r="L4" s="53" t="s">
        <v>9</v>
      </c>
      <c r="M4" s="53" t="s">
        <v>10</v>
      </c>
      <c r="N4" s="53" t="s">
        <v>11</v>
      </c>
      <c r="O4" s="53" t="s">
        <v>12</v>
      </c>
      <c r="P4" s="53" t="s">
        <v>13</v>
      </c>
      <c r="Q4" s="53" t="s">
        <v>14</v>
      </c>
      <c r="R4" s="53" t="s">
        <v>15</v>
      </c>
      <c r="S4" s="53" t="s">
        <v>16</v>
      </c>
      <c r="T4" s="53" t="s">
        <v>17</v>
      </c>
      <c r="U4" s="62" t="s">
        <v>18</v>
      </c>
    </row>
    <row r="5" ht="18.75" customHeight="1" spans="2:21">
      <c r="B5" s="54">
        <v>0</v>
      </c>
      <c r="C5" s="55">
        <v>1</v>
      </c>
      <c r="D5" s="48"/>
      <c r="E5" s="56">
        <v>7</v>
      </c>
      <c r="F5" s="57">
        <v>9</v>
      </c>
      <c r="G5" s="57">
        <v>10</v>
      </c>
      <c r="H5" s="57">
        <v>5</v>
      </c>
      <c r="I5" s="57">
        <v>8</v>
      </c>
      <c r="J5" s="57">
        <v>4</v>
      </c>
      <c r="K5" s="57">
        <v>2</v>
      </c>
      <c r="L5" s="57">
        <v>1</v>
      </c>
      <c r="M5" s="57">
        <v>6</v>
      </c>
      <c r="N5" s="57">
        <v>3</v>
      </c>
      <c r="O5" s="57">
        <v>7</v>
      </c>
      <c r="P5" s="57">
        <v>9</v>
      </c>
      <c r="Q5" s="57">
        <v>10</v>
      </c>
      <c r="R5" s="57">
        <v>5</v>
      </c>
      <c r="S5" s="57">
        <v>8</v>
      </c>
      <c r="T5" s="57">
        <v>4</v>
      </c>
      <c r="U5" s="63">
        <v>2</v>
      </c>
    </row>
    <row r="6" ht="18.75" customHeight="1" spans="2:4">
      <c r="B6" s="58">
        <v>1</v>
      </c>
      <c r="C6" s="59">
        <v>0</v>
      </c>
      <c r="D6" s="48"/>
    </row>
    <row r="7" ht="18.75" customHeight="1" spans="2:4">
      <c r="B7" s="54">
        <v>2</v>
      </c>
      <c r="C7" s="55" t="s">
        <v>266</v>
      </c>
      <c r="D7" s="48"/>
    </row>
    <row r="8" ht="18.75" customHeight="1" spans="2:16">
      <c r="B8" s="58">
        <v>3</v>
      </c>
      <c r="C8" s="59">
        <v>9</v>
      </c>
      <c r="D8" s="48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ht="18.75" customHeight="1" spans="2:8">
      <c r="B9" s="54">
        <v>4</v>
      </c>
      <c r="C9" s="55">
        <v>8</v>
      </c>
      <c r="D9" s="48"/>
      <c r="F9" s="33"/>
      <c r="G9" s="33"/>
      <c r="H9" s="33"/>
    </row>
    <row r="10" ht="18.75" customHeight="1" spans="2:4">
      <c r="B10" s="58">
        <v>5</v>
      </c>
      <c r="C10" s="59">
        <v>7</v>
      </c>
      <c r="D10" s="48"/>
    </row>
    <row r="11" ht="18.75" customHeight="1" spans="2:4">
      <c r="B11" s="54">
        <v>6</v>
      </c>
      <c r="C11" s="55">
        <v>6</v>
      </c>
      <c r="D11" s="48"/>
    </row>
    <row r="12" ht="18.75" customHeight="1" spans="2:4">
      <c r="B12" s="58">
        <v>7</v>
      </c>
      <c r="C12" s="59">
        <v>5</v>
      </c>
      <c r="D12" s="48"/>
    </row>
    <row r="13" ht="18.75" customHeight="1" spans="2:4">
      <c r="B13" s="54">
        <v>8</v>
      </c>
      <c r="C13" s="55">
        <v>4</v>
      </c>
      <c r="D13" s="48"/>
    </row>
    <row r="14" ht="18.75" customHeight="1" spans="2:4">
      <c r="B14" s="58">
        <v>9</v>
      </c>
      <c r="C14" s="59">
        <v>3</v>
      </c>
      <c r="D14" s="48"/>
    </row>
    <row r="15" ht="18.75" customHeight="1" spans="2:4">
      <c r="B15" s="60">
        <v>10</v>
      </c>
      <c r="C15" s="61">
        <v>2</v>
      </c>
      <c r="D15" s="48"/>
    </row>
  </sheetData>
  <mergeCells count="2">
    <mergeCell ref="B2:C2"/>
    <mergeCell ref="E2:U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C21" sqref="C21"/>
    </sheetView>
  </sheetViews>
  <sheetFormatPr defaultColWidth="9" defaultRowHeight="14.4" outlineLevelCol="3"/>
  <cols>
    <col min="1" max="1" width="15" customWidth="1"/>
    <col min="2" max="2" width="5.75" customWidth="1"/>
    <col min="3" max="3" width="16.3796296296296" customWidth="1"/>
    <col min="4" max="4" width="14.1296296296296" customWidth="1"/>
  </cols>
  <sheetData>
    <row r="3" spans="1:4">
      <c r="A3" t="s">
        <v>267</v>
      </c>
      <c r="B3" t="s">
        <v>268</v>
      </c>
      <c r="C3" t="s">
        <v>269</v>
      </c>
      <c r="D3" t="s">
        <v>270</v>
      </c>
    </row>
    <row r="4" spans="1:4">
      <c r="A4" s="42" t="s">
        <v>271</v>
      </c>
      <c r="B4" s="43">
        <v>53</v>
      </c>
      <c r="C4" s="44">
        <v>293886</v>
      </c>
      <c r="D4" s="45">
        <v>0.352296811316231</v>
      </c>
    </row>
    <row r="5" spans="1:4">
      <c r="A5" s="42" t="s">
        <v>272</v>
      </c>
      <c r="B5" s="43">
        <v>29</v>
      </c>
      <c r="C5" s="44">
        <v>248337</v>
      </c>
      <c r="D5" s="45">
        <v>0.297694797410693</v>
      </c>
    </row>
    <row r="6" spans="1:4">
      <c r="A6" s="42" t="s">
        <v>273</v>
      </c>
      <c r="B6" s="43">
        <v>8</v>
      </c>
      <c r="C6" s="44">
        <v>88285</v>
      </c>
      <c r="D6" s="45">
        <v>0.105831934787821</v>
      </c>
    </row>
    <row r="7" spans="1:4">
      <c r="A7" s="42" t="s">
        <v>274</v>
      </c>
      <c r="B7" s="43">
        <v>3</v>
      </c>
      <c r="C7" s="44">
        <v>40716</v>
      </c>
      <c r="D7" s="45">
        <v>0.0488084392232079</v>
      </c>
    </row>
    <row r="8" spans="1:4">
      <c r="A8" s="42" t="s">
        <v>275</v>
      </c>
      <c r="B8" s="43">
        <v>2</v>
      </c>
      <c r="C8" s="44">
        <v>33280</v>
      </c>
      <c r="D8" s="45">
        <v>0.0398945097099017</v>
      </c>
    </row>
    <row r="9" spans="1:4">
      <c r="A9" s="42" t="s">
        <v>276</v>
      </c>
      <c r="B9" s="43">
        <v>5</v>
      </c>
      <c r="C9" s="44">
        <v>129696</v>
      </c>
      <c r="D9" s="45">
        <v>0.155473507552146</v>
      </c>
    </row>
    <row r="10" spans="1:4">
      <c r="A10" s="42" t="s">
        <v>277</v>
      </c>
      <c r="B10" s="43">
        <v>100</v>
      </c>
      <c r="C10" s="44">
        <v>834200</v>
      </c>
      <c r="D10" s="45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O103"/>
  <sheetViews>
    <sheetView topLeftCell="B1" workbookViewId="0">
      <selection activeCell="E11" sqref="E11"/>
    </sheetView>
  </sheetViews>
  <sheetFormatPr defaultColWidth="9" defaultRowHeight="14.4"/>
  <cols>
    <col min="1" max="1" width="1.12962962962963" hidden="1" customWidth="1"/>
    <col min="2" max="2" width="9.25" style="29" customWidth="1"/>
    <col min="3" max="3" width="7" style="29" customWidth="1"/>
    <col min="4" max="4" width="9.25" style="29" customWidth="1"/>
    <col min="5" max="5" width="9.62962962962963" style="29" customWidth="1"/>
    <col min="6" max="10" width="12.5" style="30" customWidth="1"/>
    <col min="11" max="15" width="12.5" style="29" customWidth="1"/>
    <col min="16" max="16" width="10" customWidth="1"/>
    <col min="17" max="17" width="11.1296296296296" customWidth="1"/>
    <col min="18" max="18" width="10.6296296296296" customWidth="1"/>
    <col min="19" max="19" width="9.37962962962963" customWidth="1"/>
    <col min="20" max="20" width="10.25" customWidth="1"/>
  </cols>
  <sheetData>
    <row r="1" ht="23.25" customHeight="1" spans="2:15">
      <c r="B1" s="31" t="s">
        <v>278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ht="7.5" customHeight="1" spans="6:14">
      <c r="F2" s="32"/>
      <c r="H2" s="32"/>
      <c r="J2" s="32"/>
      <c r="L2" s="40"/>
      <c r="N2" s="40"/>
    </row>
    <row r="3" ht="20.25" customHeight="1" spans="2:15">
      <c r="B3" s="33" t="s">
        <v>0</v>
      </c>
      <c r="C3" s="33" t="s">
        <v>279</v>
      </c>
      <c r="D3" s="33" t="s">
        <v>280</v>
      </c>
      <c r="E3" s="33" t="s">
        <v>267</v>
      </c>
      <c r="F3" s="34" t="s">
        <v>281</v>
      </c>
      <c r="G3" s="34" t="s">
        <v>282</v>
      </c>
      <c r="H3" s="34" t="s">
        <v>283</v>
      </c>
      <c r="I3" s="34" t="s">
        <v>284</v>
      </c>
      <c r="J3" s="34" t="s">
        <v>285</v>
      </c>
      <c r="K3" s="33" t="s">
        <v>286</v>
      </c>
      <c r="L3" s="33" t="s">
        <v>287</v>
      </c>
      <c r="M3" s="33" t="s">
        <v>288</v>
      </c>
      <c r="N3" s="33" t="s">
        <v>289</v>
      </c>
      <c r="O3" s="33" t="s">
        <v>290</v>
      </c>
    </row>
    <row r="4" spans="2:15">
      <c r="B4" s="5" t="s">
        <v>22</v>
      </c>
      <c r="C4" s="5" t="s">
        <v>291</v>
      </c>
      <c r="D4" s="35">
        <v>44040</v>
      </c>
      <c r="E4" s="36">
        <f t="shared" ref="E4:E35" si="0">IF(D4&lt;人均月工资*60%,人均月工资*60%,IF(D4&gt;人均月工资*3,人均月工资*3,D4))</f>
        <v>21258</v>
      </c>
      <c r="F4" s="37">
        <f>E4*社保费率!$B$4</f>
        <v>4039.02</v>
      </c>
      <c r="G4" s="38">
        <f>E4*社保费率!$C$4</f>
        <v>1700.64</v>
      </c>
      <c r="H4" s="39">
        <f>E4*社保费率!$B$5</f>
        <v>170.064</v>
      </c>
      <c r="I4" s="39">
        <f>E4*社保费率!$C$5</f>
        <v>42.516</v>
      </c>
      <c r="J4" s="39">
        <f>E4*社保费率!$B$6</f>
        <v>42.516</v>
      </c>
      <c r="K4" s="41">
        <f>E4*社保费率!$C$6</f>
        <v>0</v>
      </c>
      <c r="L4" s="41">
        <f>E4*社保费率!$B$7</f>
        <v>170.064</v>
      </c>
      <c r="M4" s="41">
        <f>E4*社保费率!$C$7</f>
        <v>0</v>
      </c>
      <c r="N4" s="41">
        <f>E4*社保费率!$B$8</f>
        <v>2125.8</v>
      </c>
      <c r="O4" s="41">
        <f>E4*社保费率!$C$8+3</f>
        <v>428.16</v>
      </c>
    </row>
    <row r="5" spans="2:15">
      <c r="B5" s="5" t="s">
        <v>26</v>
      </c>
      <c r="C5" s="5" t="s">
        <v>292</v>
      </c>
      <c r="D5" s="35">
        <v>13672</v>
      </c>
      <c r="E5" s="36">
        <f t="shared" si="0"/>
        <v>13672</v>
      </c>
      <c r="F5" s="37">
        <f>E5*社保费率!$B$4</f>
        <v>2597.68</v>
      </c>
      <c r="G5" s="38">
        <f>E5*社保费率!$C$4</f>
        <v>1093.76</v>
      </c>
      <c r="H5" s="39">
        <f>E5*社保费率!$B$5</f>
        <v>109.376</v>
      </c>
      <c r="I5" s="39">
        <f>E5*社保费率!$C$5</f>
        <v>27.344</v>
      </c>
      <c r="J5" s="39">
        <f>E5*社保费率!$B$6</f>
        <v>27.344</v>
      </c>
      <c r="K5" s="41">
        <f>E5*社保费率!$C$6</f>
        <v>0</v>
      </c>
      <c r="L5" s="41">
        <f>E5*社保费率!$B$7</f>
        <v>109.376</v>
      </c>
      <c r="M5" s="41">
        <f>E5*社保费率!$C$7</f>
        <v>0</v>
      </c>
      <c r="N5" s="41">
        <f>E5*社保费率!$B$8</f>
        <v>1367.2</v>
      </c>
      <c r="O5" s="41">
        <f>E5*社保费率!$C$8+3</f>
        <v>276.44</v>
      </c>
    </row>
    <row r="6" spans="2:15">
      <c r="B6" s="5" t="s">
        <v>28</v>
      </c>
      <c r="C6" s="5" t="s">
        <v>293</v>
      </c>
      <c r="D6" s="35">
        <v>6754</v>
      </c>
      <c r="E6" s="36">
        <f t="shared" si="0"/>
        <v>6754</v>
      </c>
      <c r="F6" s="37">
        <f>E6*社保费率!$B$4</f>
        <v>1283.26</v>
      </c>
      <c r="G6" s="38">
        <f>E6*社保费率!$C$4</f>
        <v>540.32</v>
      </c>
      <c r="H6" s="39">
        <f>E6*社保费率!$B$5</f>
        <v>54.032</v>
      </c>
      <c r="I6" s="39">
        <f>E6*社保费率!$C$5</f>
        <v>13.508</v>
      </c>
      <c r="J6" s="39">
        <f>E6*社保费率!$B$6</f>
        <v>13.508</v>
      </c>
      <c r="K6" s="41">
        <f>E6*社保费率!$C$6</f>
        <v>0</v>
      </c>
      <c r="L6" s="41">
        <f>E6*社保费率!$B$7</f>
        <v>54.032</v>
      </c>
      <c r="M6" s="41">
        <f>E6*社保费率!$C$7</f>
        <v>0</v>
      </c>
      <c r="N6" s="41">
        <f>E6*社保费率!$B$8</f>
        <v>675.4</v>
      </c>
      <c r="O6" s="41">
        <f>E6*社保费率!$C$8+3</f>
        <v>138.08</v>
      </c>
    </row>
    <row r="7" spans="2:15">
      <c r="B7" s="5" t="s">
        <v>30</v>
      </c>
      <c r="C7" s="5" t="s">
        <v>294</v>
      </c>
      <c r="D7" s="35">
        <v>6854</v>
      </c>
      <c r="E7" s="36">
        <f t="shared" si="0"/>
        <v>6854</v>
      </c>
      <c r="F7" s="37">
        <f>E7*社保费率!$B$4</f>
        <v>1302.26</v>
      </c>
      <c r="G7" s="38">
        <f>E7*社保费率!$C$4</f>
        <v>548.32</v>
      </c>
      <c r="H7" s="39">
        <f>E7*社保费率!$B$5</f>
        <v>54.832</v>
      </c>
      <c r="I7" s="39">
        <f>E7*社保费率!$C$5</f>
        <v>13.708</v>
      </c>
      <c r="J7" s="39">
        <f>E7*社保费率!$B$6</f>
        <v>13.708</v>
      </c>
      <c r="K7" s="41">
        <f>E7*社保费率!$C$6</f>
        <v>0</v>
      </c>
      <c r="L7" s="41">
        <f>E7*社保费率!$B$7</f>
        <v>54.832</v>
      </c>
      <c r="M7" s="41">
        <f>E7*社保费率!$C$7</f>
        <v>0</v>
      </c>
      <c r="N7" s="41">
        <f>E7*社保费率!$B$8</f>
        <v>685.4</v>
      </c>
      <c r="O7" s="41">
        <f>E7*社保费率!$C$8+3</f>
        <v>140.08</v>
      </c>
    </row>
    <row r="8" spans="2:15">
      <c r="B8" s="5" t="s">
        <v>32</v>
      </c>
      <c r="C8" s="5" t="s">
        <v>295</v>
      </c>
      <c r="D8" s="35">
        <v>7061</v>
      </c>
      <c r="E8" s="36">
        <f t="shared" si="0"/>
        <v>7061</v>
      </c>
      <c r="F8" s="37">
        <f>E8*社保费率!$B$4</f>
        <v>1341.59</v>
      </c>
      <c r="G8" s="38">
        <f>E8*社保费率!$C$4</f>
        <v>564.88</v>
      </c>
      <c r="H8" s="39">
        <f>E8*社保费率!$B$5</f>
        <v>56.488</v>
      </c>
      <c r="I8" s="39">
        <f>E8*社保费率!$C$5</f>
        <v>14.122</v>
      </c>
      <c r="J8" s="39">
        <f>E8*社保费率!$B$6</f>
        <v>14.122</v>
      </c>
      <c r="K8" s="41">
        <f>E8*社保费率!$C$6</f>
        <v>0</v>
      </c>
      <c r="L8" s="41">
        <f>E8*社保费率!$B$7</f>
        <v>56.488</v>
      </c>
      <c r="M8" s="41">
        <f>E8*社保费率!$C$7</f>
        <v>0</v>
      </c>
      <c r="N8" s="41">
        <f>E8*社保费率!$B$8</f>
        <v>706.1</v>
      </c>
      <c r="O8" s="41">
        <f>E8*社保费率!$C$8+3</f>
        <v>144.22</v>
      </c>
    </row>
    <row r="9" spans="2:15">
      <c r="B9" s="5" t="s">
        <v>34</v>
      </c>
      <c r="C9" s="5" t="s">
        <v>296</v>
      </c>
      <c r="D9" s="35">
        <v>11610</v>
      </c>
      <c r="E9" s="36">
        <f t="shared" si="0"/>
        <v>11610</v>
      </c>
      <c r="F9" s="37">
        <f>E9*社保费率!$B$4</f>
        <v>2205.9</v>
      </c>
      <c r="G9" s="38">
        <f>E9*社保费率!$C$4</f>
        <v>928.8</v>
      </c>
      <c r="H9" s="39">
        <f>E9*社保费率!$B$5</f>
        <v>92.88</v>
      </c>
      <c r="I9" s="39">
        <f>E9*社保费率!$C$5</f>
        <v>23.22</v>
      </c>
      <c r="J9" s="39">
        <f>E9*社保费率!$B$6</f>
        <v>23.22</v>
      </c>
      <c r="K9" s="41">
        <f>E9*社保费率!$C$6</f>
        <v>0</v>
      </c>
      <c r="L9" s="41">
        <f>E9*社保费率!$B$7</f>
        <v>92.88</v>
      </c>
      <c r="M9" s="41">
        <f>E9*社保费率!$C$7</f>
        <v>0</v>
      </c>
      <c r="N9" s="41">
        <f>E9*社保费率!$B$8</f>
        <v>1161</v>
      </c>
      <c r="O9" s="41">
        <f>E9*社保费率!$C$8+3</f>
        <v>235.2</v>
      </c>
    </row>
    <row r="10" spans="2:15">
      <c r="B10" s="5" t="s">
        <v>36</v>
      </c>
      <c r="C10" s="5" t="s">
        <v>297</v>
      </c>
      <c r="D10" s="35">
        <v>16990</v>
      </c>
      <c r="E10" s="36">
        <f t="shared" si="0"/>
        <v>16990</v>
      </c>
      <c r="F10" s="37">
        <f>E10*社保费率!$B$4</f>
        <v>3228.1</v>
      </c>
      <c r="G10" s="38">
        <f>E10*社保费率!$C$4</f>
        <v>1359.2</v>
      </c>
      <c r="H10" s="39">
        <f>E10*社保费率!$B$5</f>
        <v>135.92</v>
      </c>
      <c r="I10" s="39">
        <f>E10*社保费率!$C$5</f>
        <v>33.98</v>
      </c>
      <c r="J10" s="39">
        <f>E10*社保费率!$B$6</f>
        <v>33.98</v>
      </c>
      <c r="K10" s="41">
        <f>E10*社保费率!$C$6</f>
        <v>0</v>
      </c>
      <c r="L10" s="41">
        <f>E10*社保费率!$B$7</f>
        <v>135.92</v>
      </c>
      <c r="M10" s="41">
        <f>E10*社保费率!$C$7</f>
        <v>0</v>
      </c>
      <c r="N10" s="41">
        <f>E10*社保费率!$B$8</f>
        <v>1699</v>
      </c>
      <c r="O10" s="41">
        <f>E10*社保费率!$C$8+3</f>
        <v>342.8</v>
      </c>
    </row>
    <row r="11" spans="2:15">
      <c r="B11" s="5" t="s">
        <v>38</v>
      </c>
      <c r="C11" s="5" t="s">
        <v>298</v>
      </c>
      <c r="D11" s="35">
        <v>4674</v>
      </c>
      <c r="E11" s="36">
        <f t="shared" si="0"/>
        <v>4674</v>
      </c>
      <c r="F11" s="37">
        <f>E11*社保费率!$B$4</f>
        <v>888.06</v>
      </c>
      <c r="G11" s="38">
        <f>E11*社保费率!$C$4</f>
        <v>373.92</v>
      </c>
      <c r="H11" s="39">
        <f>E11*社保费率!$B$5</f>
        <v>37.392</v>
      </c>
      <c r="I11" s="39">
        <f>E11*社保费率!$C$5</f>
        <v>9.348</v>
      </c>
      <c r="J11" s="39">
        <f>E11*社保费率!$B$6</f>
        <v>9.348</v>
      </c>
      <c r="K11" s="41">
        <f>E11*社保费率!$C$6</f>
        <v>0</v>
      </c>
      <c r="L11" s="41">
        <f>E11*社保费率!$B$7</f>
        <v>37.392</v>
      </c>
      <c r="M11" s="41">
        <f>E11*社保费率!$C$7</f>
        <v>0</v>
      </c>
      <c r="N11" s="41">
        <f>E11*社保费率!$B$8</f>
        <v>467.4</v>
      </c>
      <c r="O11" s="41">
        <f>E11*社保费率!$C$8+3</f>
        <v>96.48</v>
      </c>
    </row>
    <row r="12" spans="2:15">
      <c r="B12" s="5" t="s">
        <v>40</v>
      </c>
      <c r="C12" s="5" t="s">
        <v>299</v>
      </c>
      <c r="D12" s="35">
        <v>7036</v>
      </c>
      <c r="E12" s="36">
        <f t="shared" si="0"/>
        <v>7036</v>
      </c>
      <c r="F12" s="37">
        <f>E12*社保费率!$B$4</f>
        <v>1336.84</v>
      </c>
      <c r="G12" s="38">
        <f>E12*社保费率!$C$4</f>
        <v>562.88</v>
      </c>
      <c r="H12" s="39">
        <f>E12*社保费率!$B$5</f>
        <v>56.288</v>
      </c>
      <c r="I12" s="39">
        <f>E12*社保费率!$C$5</f>
        <v>14.072</v>
      </c>
      <c r="J12" s="39">
        <f>E12*社保费率!$B$6</f>
        <v>14.072</v>
      </c>
      <c r="K12" s="41">
        <f>E12*社保费率!$C$6</f>
        <v>0</v>
      </c>
      <c r="L12" s="41">
        <f>E12*社保费率!$B$7</f>
        <v>56.288</v>
      </c>
      <c r="M12" s="41">
        <f>E12*社保费率!$C$7</f>
        <v>0</v>
      </c>
      <c r="N12" s="41">
        <f>E12*社保费率!$B$8</f>
        <v>703.6</v>
      </c>
      <c r="O12" s="41">
        <f>E12*社保费率!$C$8+3</f>
        <v>143.72</v>
      </c>
    </row>
    <row r="13" spans="2:15">
      <c r="B13" s="5" t="s">
        <v>42</v>
      </c>
      <c r="C13" s="5" t="s">
        <v>300</v>
      </c>
      <c r="D13" s="35">
        <v>7327</v>
      </c>
      <c r="E13" s="36">
        <f t="shared" si="0"/>
        <v>7327</v>
      </c>
      <c r="F13" s="37">
        <f>E13*社保费率!$B$4</f>
        <v>1392.13</v>
      </c>
      <c r="G13" s="38">
        <f>E13*社保费率!$C$4</f>
        <v>586.16</v>
      </c>
      <c r="H13" s="39">
        <f>E13*社保费率!$B$5</f>
        <v>58.616</v>
      </c>
      <c r="I13" s="39">
        <f>E13*社保费率!$C$5</f>
        <v>14.654</v>
      </c>
      <c r="J13" s="39">
        <f>E13*社保费率!$B$6</f>
        <v>14.654</v>
      </c>
      <c r="K13" s="41">
        <f>E13*社保费率!$C$6</f>
        <v>0</v>
      </c>
      <c r="L13" s="41">
        <f>E13*社保费率!$B$7</f>
        <v>58.616</v>
      </c>
      <c r="M13" s="41">
        <f>E13*社保费率!$C$7</f>
        <v>0</v>
      </c>
      <c r="N13" s="41">
        <f>E13*社保费率!$B$8</f>
        <v>732.7</v>
      </c>
      <c r="O13" s="41">
        <f>E13*社保费率!$C$8+3</f>
        <v>149.54</v>
      </c>
    </row>
    <row r="14" spans="2:15">
      <c r="B14" s="5" t="s">
        <v>44</v>
      </c>
      <c r="C14" s="5" t="s">
        <v>301</v>
      </c>
      <c r="D14" s="35">
        <v>3443</v>
      </c>
      <c r="E14" s="36">
        <f t="shared" si="0"/>
        <v>4251.6</v>
      </c>
      <c r="F14" s="37">
        <f>E14*社保费率!$B$4</f>
        <v>807.804</v>
      </c>
      <c r="G14" s="38">
        <f>E14*社保费率!$C$4</f>
        <v>340.128</v>
      </c>
      <c r="H14" s="39">
        <f>E14*社保费率!$B$5</f>
        <v>34.0128</v>
      </c>
      <c r="I14" s="39">
        <f>E14*社保费率!$C$5</f>
        <v>8.5032</v>
      </c>
      <c r="J14" s="39">
        <f>E14*社保费率!$B$6</f>
        <v>8.5032</v>
      </c>
      <c r="K14" s="41">
        <f>E14*社保费率!$C$6</f>
        <v>0</v>
      </c>
      <c r="L14" s="41">
        <f>E14*社保费率!$B$7</f>
        <v>34.0128</v>
      </c>
      <c r="M14" s="41">
        <f>E14*社保费率!$C$7</f>
        <v>0</v>
      </c>
      <c r="N14" s="41">
        <f>E14*社保费率!$B$8</f>
        <v>425.16</v>
      </c>
      <c r="O14" s="41">
        <f>E14*社保费率!$C$8+3</f>
        <v>88.032</v>
      </c>
    </row>
    <row r="15" spans="2:15">
      <c r="B15" s="5" t="s">
        <v>46</v>
      </c>
      <c r="C15" s="5" t="s">
        <v>302</v>
      </c>
      <c r="D15" s="35">
        <v>13647</v>
      </c>
      <c r="E15" s="36">
        <f t="shared" si="0"/>
        <v>13647</v>
      </c>
      <c r="F15" s="37">
        <f>E15*社保费率!$B$4</f>
        <v>2592.93</v>
      </c>
      <c r="G15" s="38">
        <f>E15*社保费率!$C$4</f>
        <v>1091.76</v>
      </c>
      <c r="H15" s="39">
        <f>E15*社保费率!$B$5</f>
        <v>109.176</v>
      </c>
      <c r="I15" s="39">
        <f>E15*社保费率!$C$5</f>
        <v>27.294</v>
      </c>
      <c r="J15" s="39">
        <f>E15*社保费率!$B$6</f>
        <v>27.294</v>
      </c>
      <c r="K15" s="41">
        <f>E15*社保费率!$C$6</f>
        <v>0</v>
      </c>
      <c r="L15" s="41">
        <f>E15*社保费率!$B$7</f>
        <v>109.176</v>
      </c>
      <c r="M15" s="41">
        <f>E15*社保费率!$C$7</f>
        <v>0</v>
      </c>
      <c r="N15" s="41">
        <f>E15*社保费率!$B$8</f>
        <v>1364.7</v>
      </c>
      <c r="O15" s="41">
        <f>E15*社保费率!$C$8+3</f>
        <v>275.94</v>
      </c>
    </row>
    <row r="16" spans="2:15">
      <c r="B16" s="5" t="s">
        <v>48</v>
      </c>
      <c r="C16" s="5" t="s">
        <v>303</v>
      </c>
      <c r="D16" s="35">
        <v>5481</v>
      </c>
      <c r="E16" s="36">
        <f t="shared" si="0"/>
        <v>5481</v>
      </c>
      <c r="F16" s="37">
        <f>E16*社保费率!$B$4</f>
        <v>1041.39</v>
      </c>
      <c r="G16" s="38">
        <f>E16*社保费率!$C$4</f>
        <v>438.48</v>
      </c>
      <c r="H16" s="39">
        <f>E16*社保费率!$B$5</f>
        <v>43.848</v>
      </c>
      <c r="I16" s="39">
        <f>E16*社保费率!$C$5</f>
        <v>10.962</v>
      </c>
      <c r="J16" s="39">
        <f>E16*社保费率!$B$6</f>
        <v>10.962</v>
      </c>
      <c r="K16" s="41">
        <f>E16*社保费率!$C$6</f>
        <v>0</v>
      </c>
      <c r="L16" s="41">
        <f>E16*社保费率!$B$7</f>
        <v>43.848</v>
      </c>
      <c r="M16" s="41">
        <f>E16*社保费率!$C$7</f>
        <v>0</v>
      </c>
      <c r="N16" s="41">
        <f>E16*社保费率!$B$8</f>
        <v>548.1</v>
      </c>
      <c r="O16" s="41">
        <f>E16*社保费率!$C$8+3</f>
        <v>112.62</v>
      </c>
    </row>
    <row r="17" spans="2:15">
      <c r="B17" s="5" t="s">
        <v>50</v>
      </c>
      <c r="C17" s="5" t="s">
        <v>304</v>
      </c>
      <c r="D17" s="35">
        <v>10795</v>
      </c>
      <c r="E17" s="36">
        <f t="shared" si="0"/>
        <v>10795</v>
      </c>
      <c r="F17" s="37">
        <f>E17*社保费率!$B$4</f>
        <v>2051.05</v>
      </c>
      <c r="G17" s="38">
        <f>E17*社保费率!$C$4</f>
        <v>863.6</v>
      </c>
      <c r="H17" s="39">
        <f>E17*社保费率!$B$5</f>
        <v>86.36</v>
      </c>
      <c r="I17" s="39">
        <f>E17*社保费率!$C$5</f>
        <v>21.59</v>
      </c>
      <c r="J17" s="39">
        <f>E17*社保费率!$B$6</f>
        <v>21.59</v>
      </c>
      <c r="K17" s="41">
        <f>E17*社保费率!$C$6</f>
        <v>0</v>
      </c>
      <c r="L17" s="41">
        <f>E17*社保费率!$B$7</f>
        <v>86.36</v>
      </c>
      <c r="M17" s="41">
        <f>E17*社保费率!$C$7</f>
        <v>0</v>
      </c>
      <c r="N17" s="41">
        <f>E17*社保费率!$B$8</f>
        <v>1079.5</v>
      </c>
      <c r="O17" s="41">
        <f>E17*社保费率!$C$8+3</f>
        <v>218.9</v>
      </c>
    </row>
    <row r="18" spans="2:15">
      <c r="B18" s="5" t="s">
        <v>52</v>
      </c>
      <c r="C18" s="5" t="s">
        <v>305</v>
      </c>
      <c r="D18" s="35">
        <v>6836</v>
      </c>
      <c r="E18" s="36">
        <f t="shared" si="0"/>
        <v>6836</v>
      </c>
      <c r="F18" s="37">
        <f>E18*社保费率!$B$4</f>
        <v>1298.84</v>
      </c>
      <c r="G18" s="38">
        <f>E18*社保费率!$C$4</f>
        <v>546.88</v>
      </c>
      <c r="H18" s="39">
        <f>E18*社保费率!$B$5</f>
        <v>54.688</v>
      </c>
      <c r="I18" s="39">
        <f>E18*社保费率!$C$5</f>
        <v>13.672</v>
      </c>
      <c r="J18" s="39">
        <f>E18*社保费率!$B$6</f>
        <v>13.672</v>
      </c>
      <c r="K18" s="41">
        <f>E18*社保费率!$C$6</f>
        <v>0</v>
      </c>
      <c r="L18" s="41">
        <f>E18*社保费率!$B$7</f>
        <v>54.688</v>
      </c>
      <c r="M18" s="41">
        <f>E18*社保费率!$C$7</f>
        <v>0</v>
      </c>
      <c r="N18" s="41">
        <f>E18*社保费率!$B$8</f>
        <v>683.6</v>
      </c>
      <c r="O18" s="41">
        <f>E18*社保费率!$C$8+3</f>
        <v>139.72</v>
      </c>
    </row>
    <row r="19" spans="2:15">
      <c r="B19" s="5" t="s">
        <v>54</v>
      </c>
      <c r="C19" s="5" t="s">
        <v>306</v>
      </c>
      <c r="D19" s="35">
        <v>20258</v>
      </c>
      <c r="E19" s="36">
        <f t="shared" si="0"/>
        <v>20258</v>
      </c>
      <c r="F19" s="37">
        <f>E19*社保费率!$B$4</f>
        <v>3849.02</v>
      </c>
      <c r="G19" s="38">
        <f>E19*社保费率!$C$4</f>
        <v>1620.64</v>
      </c>
      <c r="H19" s="39">
        <f>E19*社保费率!$B$5</f>
        <v>162.064</v>
      </c>
      <c r="I19" s="39">
        <f>E19*社保费率!$C$5</f>
        <v>40.516</v>
      </c>
      <c r="J19" s="39">
        <f>E19*社保费率!$B$6</f>
        <v>40.516</v>
      </c>
      <c r="K19" s="41">
        <f>E19*社保费率!$C$6</f>
        <v>0</v>
      </c>
      <c r="L19" s="41">
        <f>E19*社保费率!$B$7</f>
        <v>162.064</v>
      </c>
      <c r="M19" s="41">
        <f>E19*社保费率!$C$7</f>
        <v>0</v>
      </c>
      <c r="N19" s="41">
        <f>E19*社保费率!$B$8</f>
        <v>2025.8</v>
      </c>
      <c r="O19" s="41">
        <f>E19*社保费率!$C$8+3</f>
        <v>408.16</v>
      </c>
    </row>
    <row r="20" spans="2:15">
      <c r="B20" s="5" t="s">
        <v>56</v>
      </c>
      <c r="C20" s="5" t="s">
        <v>307</v>
      </c>
      <c r="D20" s="35">
        <v>4209</v>
      </c>
      <c r="E20" s="36">
        <f t="shared" si="0"/>
        <v>4251.6</v>
      </c>
      <c r="F20" s="37">
        <f>E20*社保费率!$B$4</f>
        <v>807.804</v>
      </c>
      <c r="G20" s="38">
        <f>E20*社保费率!$C$4</f>
        <v>340.128</v>
      </c>
      <c r="H20" s="39">
        <f>E20*社保费率!$B$5</f>
        <v>34.0128</v>
      </c>
      <c r="I20" s="39">
        <f>E20*社保费率!$C$5</f>
        <v>8.5032</v>
      </c>
      <c r="J20" s="39">
        <f>E20*社保费率!$B$6</f>
        <v>8.5032</v>
      </c>
      <c r="K20" s="41">
        <f>E20*社保费率!$C$6</f>
        <v>0</v>
      </c>
      <c r="L20" s="41">
        <f>E20*社保费率!$B$7</f>
        <v>34.0128</v>
      </c>
      <c r="M20" s="41">
        <f>E20*社保费率!$C$7</f>
        <v>0</v>
      </c>
      <c r="N20" s="41">
        <f>E20*社保费率!$B$8</f>
        <v>425.16</v>
      </c>
      <c r="O20" s="41">
        <f>E20*社保费率!$C$8+3</f>
        <v>88.032</v>
      </c>
    </row>
    <row r="21" spans="2:15">
      <c r="B21" s="5" t="s">
        <v>58</v>
      </c>
      <c r="C21" s="5" t="s">
        <v>308</v>
      </c>
      <c r="D21" s="35">
        <v>5390</v>
      </c>
      <c r="E21" s="36">
        <f t="shared" si="0"/>
        <v>5390</v>
      </c>
      <c r="F21" s="37">
        <f>E21*社保费率!$B$4</f>
        <v>1024.1</v>
      </c>
      <c r="G21" s="38">
        <f>E21*社保费率!$C$4</f>
        <v>431.2</v>
      </c>
      <c r="H21" s="39">
        <f>E21*社保费率!$B$5</f>
        <v>43.12</v>
      </c>
      <c r="I21" s="39">
        <f>E21*社保费率!$C$5</f>
        <v>10.78</v>
      </c>
      <c r="J21" s="39">
        <f>E21*社保费率!$B$6</f>
        <v>10.78</v>
      </c>
      <c r="K21" s="41">
        <f>E21*社保费率!$C$6</f>
        <v>0</v>
      </c>
      <c r="L21" s="41">
        <f>E21*社保费率!$B$7</f>
        <v>43.12</v>
      </c>
      <c r="M21" s="41">
        <f>E21*社保费率!$C$7</f>
        <v>0</v>
      </c>
      <c r="N21" s="41">
        <f>E21*社保费率!$B$8</f>
        <v>539</v>
      </c>
      <c r="O21" s="41">
        <f>E21*社保费率!$C$8+3</f>
        <v>110.8</v>
      </c>
    </row>
    <row r="22" spans="2:15">
      <c r="B22" s="5" t="s">
        <v>60</v>
      </c>
      <c r="C22" s="5" t="s">
        <v>309</v>
      </c>
      <c r="D22" s="35">
        <v>9539</v>
      </c>
      <c r="E22" s="36">
        <f t="shared" si="0"/>
        <v>9539</v>
      </c>
      <c r="F22" s="37">
        <f>E22*社保费率!$B$4</f>
        <v>1812.41</v>
      </c>
      <c r="G22" s="38">
        <f>E22*社保费率!$C$4</f>
        <v>763.12</v>
      </c>
      <c r="H22" s="39">
        <f>E22*社保费率!$B$5</f>
        <v>76.312</v>
      </c>
      <c r="I22" s="39">
        <f>E22*社保费率!$C$5</f>
        <v>19.078</v>
      </c>
      <c r="J22" s="39">
        <f>E22*社保费率!$B$6</f>
        <v>19.078</v>
      </c>
      <c r="K22" s="41">
        <f>E22*社保费率!$C$6</f>
        <v>0</v>
      </c>
      <c r="L22" s="41">
        <f>E22*社保费率!$B$7</f>
        <v>76.312</v>
      </c>
      <c r="M22" s="41">
        <f>E22*社保费率!$C$7</f>
        <v>0</v>
      </c>
      <c r="N22" s="41">
        <f>E22*社保费率!$B$8</f>
        <v>953.9</v>
      </c>
      <c r="O22" s="41">
        <f>E22*社保费率!$C$8+3</f>
        <v>193.78</v>
      </c>
    </row>
    <row r="23" spans="2:15">
      <c r="B23" s="5" t="s">
        <v>62</v>
      </c>
      <c r="C23" s="5" t="s">
        <v>310</v>
      </c>
      <c r="D23" s="35">
        <v>7377</v>
      </c>
      <c r="E23" s="36">
        <f t="shared" si="0"/>
        <v>7377</v>
      </c>
      <c r="F23" s="37">
        <f>E23*社保费率!$B$4</f>
        <v>1401.63</v>
      </c>
      <c r="G23" s="38">
        <f>E23*社保费率!$C$4</f>
        <v>590.16</v>
      </c>
      <c r="H23" s="39">
        <f>E23*社保费率!$B$5</f>
        <v>59.016</v>
      </c>
      <c r="I23" s="39">
        <f>E23*社保费率!$C$5</f>
        <v>14.754</v>
      </c>
      <c r="J23" s="39">
        <f>E23*社保费率!$B$6</f>
        <v>14.754</v>
      </c>
      <c r="K23" s="41">
        <f>E23*社保费率!$C$6</f>
        <v>0</v>
      </c>
      <c r="L23" s="41">
        <f>E23*社保费率!$B$7</f>
        <v>59.016</v>
      </c>
      <c r="M23" s="41">
        <f>E23*社保费率!$C$7</f>
        <v>0</v>
      </c>
      <c r="N23" s="41">
        <f>E23*社保费率!$B$8</f>
        <v>737.7</v>
      </c>
      <c r="O23" s="41">
        <f>E23*社保费率!$C$8+3</f>
        <v>150.54</v>
      </c>
    </row>
    <row r="24" spans="2:15">
      <c r="B24" s="5" t="s">
        <v>64</v>
      </c>
      <c r="C24" s="5" t="s">
        <v>311</v>
      </c>
      <c r="D24" s="35">
        <v>3053</v>
      </c>
      <c r="E24" s="36">
        <f t="shared" si="0"/>
        <v>4251.6</v>
      </c>
      <c r="F24" s="37">
        <f>E24*社保费率!$B$4</f>
        <v>807.804</v>
      </c>
      <c r="G24" s="38">
        <f>E24*社保费率!$C$4</f>
        <v>340.128</v>
      </c>
      <c r="H24" s="39">
        <f>E24*社保费率!$B$5</f>
        <v>34.0128</v>
      </c>
      <c r="I24" s="39">
        <f>E24*社保费率!$C$5</f>
        <v>8.5032</v>
      </c>
      <c r="J24" s="39">
        <f>E24*社保费率!$B$6</f>
        <v>8.5032</v>
      </c>
      <c r="K24" s="41">
        <f>E24*社保费率!$C$6</f>
        <v>0</v>
      </c>
      <c r="L24" s="41">
        <f>E24*社保费率!$B$7</f>
        <v>34.0128</v>
      </c>
      <c r="M24" s="41">
        <f>E24*社保费率!$C$7</f>
        <v>0</v>
      </c>
      <c r="N24" s="41">
        <f>E24*社保费率!$B$8</f>
        <v>425.16</v>
      </c>
      <c r="O24" s="41">
        <f>E24*社保费率!$C$8+3</f>
        <v>88.032</v>
      </c>
    </row>
    <row r="25" spans="2:15">
      <c r="B25" s="5" t="s">
        <v>66</v>
      </c>
      <c r="C25" s="5" t="s">
        <v>312</v>
      </c>
      <c r="D25" s="35">
        <v>5755</v>
      </c>
      <c r="E25" s="36">
        <f t="shared" si="0"/>
        <v>5755</v>
      </c>
      <c r="F25" s="37">
        <f>E25*社保费率!$B$4</f>
        <v>1093.45</v>
      </c>
      <c r="G25" s="38">
        <f>E25*社保费率!$C$4</f>
        <v>460.4</v>
      </c>
      <c r="H25" s="39">
        <f>E25*社保费率!$B$5</f>
        <v>46.04</v>
      </c>
      <c r="I25" s="39">
        <f>E25*社保费率!$C$5</f>
        <v>11.51</v>
      </c>
      <c r="J25" s="39">
        <f>E25*社保费率!$B$6</f>
        <v>11.51</v>
      </c>
      <c r="K25" s="41">
        <f>E25*社保费率!$C$6</f>
        <v>0</v>
      </c>
      <c r="L25" s="41">
        <f>E25*社保费率!$B$7</f>
        <v>46.04</v>
      </c>
      <c r="M25" s="41">
        <f>E25*社保费率!$C$7</f>
        <v>0</v>
      </c>
      <c r="N25" s="41">
        <f>E25*社保费率!$B$8</f>
        <v>575.5</v>
      </c>
      <c r="O25" s="41">
        <f>E25*社保费率!$C$8+3</f>
        <v>118.1</v>
      </c>
    </row>
    <row r="26" spans="2:15">
      <c r="B26" s="5" t="s">
        <v>68</v>
      </c>
      <c r="C26" s="5" t="s">
        <v>313</v>
      </c>
      <c r="D26" s="35">
        <v>5971</v>
      </c>
      <c r="E26" s="36">
        <f t="shared" si="0"/>
        <v>5971</v>
      </c>
      <c r="F26" s="37">
        <f>E26*社保费率!$B$4</f>
        <v>1134.49</v>
      </c>
      <c r="G26" s="38">
        <f>E26*社保费率!$C$4</f>
        <v>477.68</v>
      </c>
      <c r="H26" s="39">
        <f>E26*社保费率!$B$5</f>
        <v>47.768</v>
      </c>
      <c r="I26" s="39">
        <f>E26*社保费率!$C$5</f>
        <v>11.942</v>
      </c>
      <c r="J26" s="39">
        <f>E26*社保费率!$B$6</f>
        <v>11.942</v>
      </c>
      <c r="K26" s="41">
        <f>E26*社保费率!$C$6</f>
        <v>0</v>
      </c>
      <c r="L26" s="41">
        <f>E26*社保费率!$B$7</f>
        <v>47.768</v>
      </c>
      <c r="M26" s="41">
        <f>E26*社保费率!$C$7</f>
        <v>0</v>
      </c>
      <c r="N26" s="41">
        <f>E26*社保费率!$B$8</f>
        <v>597.1</v>
      </c>
      <c r="O26" s="41">
        <f>E26*社保费率!$C$8+3</f>
        <v>122.42</v>
      </c>
    </row>
    <row r="27" spans="2:15">
      <c r="B27" s="5" t="s">
        <v>70</v>
      </c>
      <c r="C27" s="5" t="s">
        <v>314</v>
      </c>
      <c r="D27" s="35">
        <v>7135</v>
      </c>
      <c r="E27" s="36">
        <f t="shared" si="0"/>
        <v>7135</v>
      </c>
      <c r="F27" s="37">
        <f>E27*社保费率!$B$4</f>
        <v>1355.65</v>
      </c>
      <c r="G27" s="38">
        <f>E27*社保费率!$C$4</f>
        <v>570.8</v>
      </c>
      <c r="H27" s="39">
        <f>E27*社保费率!$B$5</f>
        <v>57.08</v>
      </c>
      <c r="I27" s="39">
        <f>E27*社保费率!$C$5</f>
        <v>14.27</v>
      </c>
      <c r="J27" s="39">
        <f>E27*社保费率!$B$6</f>
        <v>14.27</v>
      </c>
      <c r="K27" s="41">
        <f>E27*社保费率!$C$6</f>
        <v>0</v>
      </c>
      <c r="L27" s="41">
        <f>E27*社保费率!$B$7</f>
        <v>57.08</v>
      </c>
      <c r="M27" s="41">
        <f>E27*社保费率!$C$7</f>
        <v>0</v>
      </c>
      <c r="N27" s="41">
        <f>E27*社保费率!$B$8</f>
        <v>713.5</v>
      </c>
      <c r="O27" s="41">
        <f>E27*社保费率!$C$8+3</f>
        <v>145.7</v>
      </c>
    </row>
    <row r="28" spans="2:15">
      <c r="B28" s="5" t="s">
        <v>74</v>
      </c>
      <c r="C28" s="5" t="s">
        <v>315</v>
      </c>
      <c r="D28" s="35">
        <v>5813</v>
      </c>
      <c r="E28" s="36">
        <f t="shared" si="0"/>
        <v>5813</v>
      </c>
      <c r="F28" s="37">
        <f>E28*社保费率!$B$4</f>
        <v>1104.47</v>
      </c>
      <c r="G28" s="38">
        <f>E28*社保费率!$C$4</f>
        <v>465.04</v>
      </c>
      <c r="H28" s="39">
        <f>E28*社保费率!$B$5</f>
        <v>46.504</v>
      </c>
      <c r="I28" s="39">
        <f>E28*社保费率!$C$5</f>
        <v>11.626</v>
      </c>
      <c r="J28" s="39">
        <f>E28*社保费率!$B$6</f>
        <v>11.626</v>
      </c>
      <c r="K28" s="41">
        <f>E28*社保费率!$C$6</f>
        <v>0</v>
      </c>
      <c r="L28" s="41">
        <f>E28*社保费率!$B$7</f>
        <v>46.504</v>
      </c>
      <c r="M28" s="41">
        <f>E28*社保费率!$C$7</f>
        <v>0</v>
      </c>
      <c r="N28" s="41">
        <f>E28*社保费率!$B$8</f>
        <v>581.3</v>
      </c>
      <c r="O28" s="41">
        <f>E28*社保费率!$C$8+3</f>
        <v>119.26</v>
      </c>
    </row>
    <row r="29" spans="2:15">
      <c r="B29" s="5" t="s">
        <v>76</v>
      </c>
      <c r="C29" s="5" t="s">
        <v>316</v>
      </c>
      <c r="D29" s="35">
        <v>5165</v>
      </c>
      <c r="E29" s="36">
        <f t="shared" si="0"/>
        <v>5165</v>
      </c>
      <c r="F29" s="37">
        <f>E29*社保费率!$B$4</f>
        <v>981.35</v>
      </c>
      <c r="G29" s="38">
        <f>E29*社保费率!$C$4</f>
        <v>413.2</v>
      </c>
      <c r="H29" s="39">
        <f>E29*社保费率!$B$5</f>
        <v>41.32</v>
      </c>
      <c r="I29" s="39">
        <f>E29*社保费率!$C$5</f>
        <v>10.33</v>
      </c>
      <c r="J29" s="39">
        <f>E29*社保费率!$B$6</f>
        <v>10.33</v>
      </c>
      <c r="K29" s="41">
        <f>E29*社保费率!$C$6</f>
        <v>0</v>
      </c>
      <c r="L29" s="41">
        <f>E29*社保费率!$B$7</f>
        <v>41.32</v>
      </c>
      <c r="M29" s="41">
        <f>E29*社保费率!$C$7</f>
        <v>0</v>
      </c>
      <c r="N29" s="41">
        <f>E29*社保费率!$B$8</f>
        <v>516.5</v>
      </c>
      <c r="O29" s="41">
        <f>E29*社保费率!$C$8+3</f>
        <v>106.3</v>
      </c>
    </row>
    <row r="30" spans="2:15">
      <c r="B30" s="5" t="s">
        <v>78</v>
      </c>
      <c r="C30" s="5" t="s">
        <v>317</v>
      </c>
      <c r="D30" s="35">
        <v>6786</v>
      </c>
      <c r="E30" s="36">
        <f t="shared" si="0"/>
        <v>6786</v>
      </c>
      <c r="F30" s="37">
        <f>E30*社保费率!$B$4</f>
        <v>1289.34</v>
      </c>
      <c r="G30" s="38">
        <f>E30*社保费率!$C$4</f>
        <v>542.88</v>
      </c>
      <c r="H30" s="39">
        <f>E30*社保费率!$B$5</f>
        <v>54.288</v>
      </c>
      <c r="I30" s="39">
        <f>E30*社保费率!$C$5</f>
        <v>13.572</v>
      </c>
      <c r="J30" s="39">
        <f>E30*社保费率!$B$6</f>
        <v>13.572</v>
      </c>
      <c r="K30" s="41">
        <f>E30*社保费率!$C$6</f>
        <v>0</v>
      </c>
      <c r="L30" s="41">
        <f>E30*社保费率!$B$7</f>
        <v>54.288</v>
      </c>
      <c r="M30" s="41">
        <f>E30*社保费率!$C$7</f>
        <v>0</v>
      </c>
      <c r="N30" s="41">
        <f>E30*社保费率!$B$8</f>
        <v>678.6</v>
      </c>
      <c r="O30" s="41">
        <f>E30*社保费率!$C$8+3</f>
        <v>138.72</v>
      </c>
    </row>
    <row r="31" spans="2:15">
      <c r="B31" s="5" t="s">
        <v>80</v>
      </c>
      <c r="C31" s="5" t="s">
        <v>318</v>
      </c>
      <c r="D31" s="35">
        <v>7327</v>
      </c>
      <c r="E31" s="36">
        <f t="shared" si="0"/>
        <v>7327</v>
      </c>
      <c r="F31" s="37">
        <f>E31*社保费率!$B$4</f>
        <v>1392.13</v>
      </c>
      <c r="G31" s="38">
        <f>E31*社保费率!$C$4</f>
        <v>586.16</v>
      </c>
      <c r="H31" s="39">
        <f>E31*社保费率!$B$5</f>
        <v>58.616</v>
      </c>
      <c r="I31" s="39">
        <f>E31*社保费率!$C$5</f>
        <v>14.654</v>
      </c>
      <c r="J31" s="39">
        <f>E31*社保费率!$B$6</f>
        <v>14.654</v>
      </c>
      <c r="K31" s="41">
        <f>E31*社保费率!$C$6</f>
        <v>0</v>
      </c>
      <c r="L31" s="41">
        <f>E31*社保费率!$B$7</f>
        <v>58.616</v>
      </c>
      <c r="M31" s="41">
        <f>E31*社保费率!$C$7</f>
        <v>0</v>
      </c>
      <c r="N31" s="41">
        <f>E31*社保费率!$B$8</f>
        <v>732.7</v>
      </c>
      <c r="O31" s="41">
        <f>E31*社保费率!$C$8+3</f>
        <v>149.54</v>
      </c>
    </row>
    <row r="32" spans="2:15">
      <c r="B32" s="5" t="s">
        <v>82</v>
      </c>
      <c r="C32" s="5" t="s">
        <v>319</v>
      </c>
      <c r="D32" s="35">
        <v>7327</v>
      </c>
      <c r="E32" s="36">
        <f t="shared" si="0"/>
        <v>7327</v>
      </c>
      <c r="F32" s="37">
        <f>E32*社保费率!$B$4</f>
        <v>1392.13</v>
      </c>
      <c r="G32" s="38">
        <f>E32*社保费率!$C$4</f>
        <v>586.16</v>
      </c>
      <c r="H32" s="39">
        <f>E32*社保费率!$B$5</f>
        <v>58.616</v>
      </c>
      <c r="I32" s="39">
        <f>E32*社保费率!$C$5</f>
        <v>14.654</v>
      </c>
      <c r="J32" s="39">
        <f>E32*社保费率!$B$6</f>
        <v>14.654</v>
      </c>
      <c r="K32" s="41">
        <f>E32*社保费率!$C$6</f>
        <v>0</v>
      </c>
      <c r="L32" s="41">
        <f>E32*社保费率!$B$7</f>
        <v>58.616</v>
      </c>
      <c r="M32" s="41">
        <f>E32*社保费率!$C$7</f>
        <v>0</v>
      </c>
      <c r="N32" s="41">
        <f>E32*社保费率!$B$8</f>
        <v>732.7</v>
      </c>
      <c r="O32" s="41">
        <f>E32*社保费率!$C$8+3</f>
        <v>149.54</v>
      </c>
    </row>
    <row r="33" spans="2:15">
      <c r="B33" s="5" t="s">
        <v>84</v>
      </c>
      <c r="C33" s="5" t="s">
        <v>320</v>
      </c>
      <c r="D33" s="35">
        <v>7327</v>
      </c>
      <c r="E33" s="36">
        <f t="shared" si="0"/>
        <v>7327</v>
      </c>
      <c r="F33" s="37">
        <f>E33*社保费率!$B$4</f>
        <v>1392.13</v>
      </c>
      <c r="G33" s="38">
        <f>E33*社保费率!$C$4</f>
        <v>586.16</v>
      </c>
      <c r="H33" s="39">
        <f>E33*社保费率!$B$5</f>
        <v>58.616</v>
      </c>
      <c r="I33" s="39">
        <f>E33*社保费率!$C$5</f>
        <v>14.654</v>
      </c>
      <c r="J33" s="39">
        <f>E33*社保费率!$B$6</f>
        <v>14.654</v>
      </c>
      <c r="K33" s="41">
        <f>E33*社保费率!$C$6</f>
        <v>0</v>
      </c>
      <c r="L33" s="41">
        <f>E33*社保费率!$B$7</f>
        <v>58.616</v>
      </c>
      <c r="M33" s="41">
        <f>E33*社保费率!$C$7</f>
        <v>0</v>
      </c>
      <c r="N33" s="41">
        <f>E33*社保费率!$B$8</f>
        <v>732.7</v>
      </c>
      <c r="O33" s="41">
        <f>E33*社保费率!$C$8+3</f>
        <v>149.54</v>
      </c>
    </row>
    <row r="34" spans="2:15">
      <c r="B34" s="5" t="s">
        <v>86</v>
      </c>
      <c r="C34" s="5" t="s">
        <v>321</v>
      </c>
      <c r="D34" s="35">
        <v>10029</v>
      </c>
      <c r="E34" s="36">
        <f t="shared" si="0"/>
        <v>10029</v>
      </c>
      <c r="F34" s="37">
        <f>E34*社保费率!$B$4</f>
        <v>1905.51</v>
      </c>
      <c r="G34" s="38">
        <f>E34*社保费率!$C$4</f>
        <v>802.32</v>
      </c>
      <c r="H34" s="39">
        <f>E34*社保费率!$B$5</f>
        <v>80.232</v>
      </c>
      <c r="I34" s="39">
        <f>E34*社保费率!$C$5</f>
        <v>20.058</v>
      </c>
      <c r="J34" s="39">
        <f>E34*社保费率!$B$6</f>
        <v>20.058</v>
      </c>
      <c r="K34" s="41">
        <f>E34*社保费率!$C$6</f>
        <v>0</v>
      </c>
      <c r="L34" s="41">
        <f>E34*社保费率!$B$7</f>
        <v>80.232</v>
      </c>
      <c r="M34" s="41">
        <f>E34*社保费率!$C$7</f>
        <v>0</v>
      </c>
      <c r="N34" s="41">
        <f>E34*社保费率!$B$8</f>
        <v>1002.9</v>
      </c>
      <c r="O34" s="41">
        <f>E34*社保费率!$C$8+3</f>
        <v>203.58</v>
      </c>
    </row>
    <row r="35" spans="2:15">
      <c r="B35" s="5" t="s">
        <v>88</v>
      </c>
      <c r="C35" s="5" t="s">
        <v>322</v>
      </c>
      <c r="D35" s="35">
        <v>7327</v>
      </c>
      <c r="E35" s="36">
        <f t="shared" si="0"/>
        <v>7327</v>
      </c>
      <c r="F35" s="37">
        <f>E35*社保费率!$B$4</f>
        <v>1392.13</v>
      </c>
      <c r="G35" s="38">
        <f>E35*社保费率!$C$4</f>
        <v>586.16</v>
      </c>
      <c r="H35" s="39">
        <f>E35*社保费率!$B$5</f>
        <v>58.616</v>
      </c>
      <c r="I35" s="39">
        <f>E35*社保费率!$C$5</f>
        <v>14.654</v>
      </c>
      <c r="J35" s="39">
        <f>E35*社保费率!$B$6</f>
        <v>14.654</v>
      </c>
      <c r="K35" s="41">
        <f>E35*社保费率!$C$6</f>
        <v>0</v>
      </c>
      <c r="L35" s="41">
        <f>E35*社保费率!$B$7</f>
        <v>58.616</v>
      </c>
      <c r="M35" s="41">
        <f>E35*社保费率!$C$7</f>
        <v>0</v>
      </c>
      <c r="N35" s="41">
        <f>E35*社保费率!$B$8</f>
        <v>732.7</v>
      </c>
      <c r="O35" s="41">
        <f>E35*社保费率!$C$8+3</f>
        <v>149.54</v>
      </c>
    </row>
    <row r="36" spans="2:15">
      <c r="B36" s="5" t="s">
        <v>90</v>
      </c>
      <c r="C36" s="5" t="s">
        <v>323</v>
      </c>
      <c r="D36" s="35">
        <v>6678</v>
      </c>
      <c r="E36" s="36">
        <f t="shared" ref="E36:E67" si="1">IF(D36&lt;人均月工资*60%,人均月工资*60%,IF(D36&gt;人均月工资*3,人均月工资*3,D36))</f>
        <v>6678</v>
      </c>
      <c r="F36" s="37">
        <f>E36*社保费率!$B$4</f>
        <v>1268.82</v>
      </c>
      <c r="G36" s="38">
        <f>E36*社保费率!$C$4</f>
        <v>534.24</v>
      </c>
      <c r="H36" s="39">
        <f>E36*社保费率!$B$5</f>
        <v>53.424</v>
      </c>
      <c r="I36" s="39">
        <f>E36*社保费率!$C$5</f>
        <v>13.356</v>
      </c>
      <c r="J36" s="39">
        <f>E36*社保费率!$B$6</f>
        <v>13.356</v>
      </c>
      <c r="K36" s="41">
        <f>E36*社保费率!$C$6</f>
        <v>0</v>
      </c>
      <c r="L36" s="41">
        <f>E36*社保费率!$B$7</f>
        <v>53.424</v>
      </c>
      <c r="M36" s="41">
        <f>E36*社保费率!$C$7</f>
        <v>0</v>
      </c>
      <c r="N36" s="41">
        <f>E36*社保费率!$B$8</f>
        <v>667.8</v>
      </c>
      <c r="O36" s="41">
        <f>E36*社保费率!$C$8+3</f>
        <v>136.56</v>
      </c>
    </row>
    <row r="37" spans="2:15">
      <c r="B37" s="5" t="s">
        <v>92</v>
      </c>
      <c r="C37" s="5" t="s">
        <v>324</v>
      </c>
      <c r="D37" s="35">
        <v>4773</v>
      </c>
      <c r="E37" s="36">
        <f t="shared" si="1"/>
        <v>4773</v>
      </c>
      <c r="F37" s="37">
        <f>E37*社保费率!$B$4</f>
        <v>906.87</v>
      </c>
      <c r="G37" s="38">
        <f>E37*社保费率!$C$4</f>
        <v>381.84</v>
      </c>
      <c r="H37" s="39">
        <f>E37*社保费率!$B$5</f>
        <v>38.184</v>
      </c>
      <c r="I37" s="39">
        <f>E37*社保费率!$C$5</f>
        <v>9.546</v>
      </c>
      <c r="J37" s="39">
        <f>E37*社保费率!$B$6</f>
        <v>9.546</v>
      </c>
      <c r="K37" s="41">
        <f>E37*社保费率!$C$6</f>
        <v>0</v>
      </c>
      <c r="L37" s="41">
        <f>E37*社保费率!$B$7</f>
        <v>38.184</v>
      </c>
      <c r="M37" s="41">
        <f>E37*社保费率!$C$7</f>
        <v>0</v>
      </c>
      <c r="N37" s="41">
        <f>E37*社保费率!$B$8</f>
        <v>477.3</v>
      </c>
      <c r="O37" s="41">
        <f>E37*社保费率!$C$8+3</f>
        <v>98.46</v>
      </c>
    </row>
    <row r="38" spans="2:15">
      <c r="B38" s="5" t="s">
        <v>94</v>
      </c>
      <c r="C38" s="5" t="s">
        <v>325</v>
      </c>
      <c r="D38" s="35">
        <v>4715</v>
      </c>
      <c r="E38" s="36">
        <f t="shared" si="1"/>
        <v>4715</v>
      </c>
      <c r="F38" s="37">
        <f>E38*社保费率!$B$4</f>
        <v>895.85</v>
      </c>
      <c r="G38" s="38">
        <f>E38*社保费率!$C$4</f>
        <v>377.2</v>
      </c>
      <c r="H38" s="39">
        <f>E38*社保费率!$B$5</f>
        <v>37.72</v>
      </c>
      <c r="I38" s="39">
        <f>E38*社保费率!$C$5</f>
        <v>9.43</v>
      </c>
      <c r="J38" s="39">
        <f>E38*社保费率!$B$6</f>
        <v>9.43</v>
      </c>
      <c r="K38" s="41">
        <f>E38*社保费率!$C$6</f>
        <v>0</v>
      </c>
      <c r="L38" s="41">
        <f>E38*社保费率!$B$7</f>
        <v>37.72</v>
      </c>
      <c r="M38" s="41">
        <f>E38*社保费率!$C$7</f>
        <v>0</v>
      </c>
      <c r="N38" s="41">
        <f>E38*社保费率!$B$8</f>
        <v>471.5</v>
      </c>
      <c r="O38" s="41">
        <f>E38*社保费率!$C$8+3</f>
        <v>97.3</v>
      </c>
    </row>
    <row r="39" spans="2:15">
      <c r="B39" s="5" t="s">
        <v>96</v>
      </c>
      <c r="C39" s="5" t="s">
        <v>326</v>
      </c>
      <c r="D39" s="35">
        <v>4666</v>
      </c>
      <c r="E39" s="36">
        <f t="shared" si="1"/>
        <v>4666</v>
      </c>
      <c r="F39" s="37">
        <f>E39*社保费率!$B$4</f>
        <v>886.54</v>
      </c>
      <c r="G39" s="38">
        <f>E39*社保费率!$C$4</f>
        <v>373.28</v>
      </c>
      <c r="H39" s="39">
        <f>E39*社保费率!$B$5</f>
        <v>37.328</v>
      </c>
      <c r="I39" s="39">
        <f>E39*社保费率!$C$5</f>
        <v>9.332</v>
      </c>
      <c r="J39" s="39">
        <f>E39*社保费率!$B$6</f>
        <v>9.332</v>
      </c>
      <c r="K39" s="41">
        <f>E39*社保费率!$C$6</f>
        <v>0</v>
      </c>
      <c r="L39" s="41">
        <f>E39*社保费率!$B$7</f>
        <v>37.328</v>
      </c>
      <c r="M39" s="41">
        <f>E39*社保费率!$C$7</f>
        <v>0</v>
      </c>
      <c r="N39" s="41">
        <f>E39*社保费率!$B$8</f>
        <v>466.6</v>
      </c>
      <c r="O39" s="41">
        <f>E39*社保费率!$C$8+3</f>
        <v>96.32</v>
      </c>
    </row>
    <row r="40" spans="2:15">
      <c r="B40" s="5" t="s">
        <v>98</v>
      </c>
      <c r="C40" s="5" t="s">
        <v>327</v>
      </c>
      <c r="D40" s="35">
        <v>8283</v>
      </c>
      <c r="E40" s="36">
        <f t="shared" si="1"/>
        <v>8283</v>
      </c>
      <c r="F40" s="37">
        <f>E40*社保费率!$B$4</f>
        <v>1573.77</v>
      </c>
      <c r="G40" s="38">
        <f>E40*社保费率!$C$4</f>
        <v>662.64</v>
      </c>
      <c r="H40" s="39">
        <f>E40*社保费率!$B$5</f>
        <v>66.264</v>
      </c>
      <c r="I40" s="39">
        <f>E40*社保费率!$C$5</f>
        <v>16.566</v>
      </c>
      <c r="J40" s="39">
        <f>E40*社保费率!$B$6</f>
        <v>16.566</v>
      </c>
      <c r="K40" s="41">
        <f>E40*社保费率!$C$6</f>
        <v>0</v>
      </c>
      <c r="L40" s="41">
        <f>E40*社保费率!$B$7</f>
        <v>66.264</v>
      </c>
      <c r="M40" s="41">
        <f>E40*社保费率!$C$7</f>
        <v>0</v>
      </c>
      <c r="N40" s="41">
        <f>E40*社保费率!$B$8</f>
        <v>828.3</v>
      </c>
      <c r="O40" s="41">
        <f>E40*社保费率!$C$8+3</f>
        <v>168.66</v>
      </c>
    </row>
    <row r="41" spans="2:15">
      <c r="B41" s="5" t="s">
        <v>100</v>
      </c>
      <c r="C41" s="5" t="s">
        <v>328</v>
      </c>
      <c r="D41" s="35">
        <v>3917</v>
      </c>
      <c r="E41" s="36">
        <f t="shared" si="1"/>
        <v>4251.6</v>
      </c>
      <c r="F41" s="37">
        <f>E41*社保费率!$B$4</f>
        <v>807.804</v>
      </c>
      <c r="G41" s="38">
        <f>E41*社保费率!$C$4</f>
        <v>340.128</v>
      </c>
      <c r="H41" s="39">
        <f>E41*社保费率!$B$5</f>
        <v>34.0128</v>
      </c>
      <c r="I41" s="39">
        <f>E41*社保费率!$C$5</f>
        <v>8.5032</v>
      </c>
      <c r="J41" s="39">
        <f>E41*社保费率!$B$6</f>
        <v>8.5032</v>
      </c>
      <c r="K41" s="41">
        <f>E41*社保费率!$C$6</f>
        <v>0</v>
      </c>
      <c r="L41" s="41">
        <f>E41*社保费率!$B$7</f>
        <v>34.0128</v>
      </c>
      <c r="M41" s="41">
        <f>E41*社保费率!$C$7</f>
        <v>0</v>
      </c>
      <c r="N41" s="41">
        <f>E41*社保费率!$B$8</f>
        <v>425.16</v>
      </c>
      <c r="O41" s="41">
        <f>E41*社保费率!$C$8+3</f>
        <v>88.032</v>
      </c>
    </row>
    <row r="42" spans="2:15">
      <c r="B42" s="5" t="s">
        <v>102</v>
      </c>
      <c r="C42" s="5" t="s">
        <v>329</v>
      </c>
      <c r="D42" s="35">
        <v>7992</v>
      </c>
      <c r="E42" s="36">
        <f t="shared" si="1"/>
        <v>7992</v>
      </c>
      <c r="F42" s="37">
        <f>E42*社保费率!$B$4</f>
        <v>1518.48</v>
      </c>
      <c r="G42" s="38">
        <f>E42*社保费率!$C$4</f>
        <v>639.36</v>
      </c>
      <c r="H42" s="39">
        <f>E42*社保费率!$B$5</f>
        <v>63.936</v>
      </c>
      <c r="I42" s="39">
        <f>E42*社保费率!$C$5</f>
        <v>15.984</v>
      </c>
      <c r="J42" s="39">
        <f>E42*社保费率!$B$6</f>
        <v>15.984</v>
      </c>
      <c r="K42" s="41">
        <f>E42*社保费率!$C$6</f>
        <v>0</v>
      </c>
      <c r="L42" s="41">
        <f>E42*社保费率!$B$7</f>
        <v>63.936</v>
      </c>
      <c r="M42" s="41">
        <f>E42*社保费率!$C$7</f>
        <v>0</v>
      </c>
      <c r="N42" s="41">
        <f>E42*社保费率!$B$8</f>
        <v>799.2</v>
      </c>
      <c r="O42" s="41">
        <f>E42*社保费率!$C$8+3</f>
        <v>162.84</v>
      </c>
    </row>
    <row r="43" spans="2:15">
      <c r="B43" s="5" t="s">
        <v>104</v>
      </c>
      <c r="C43" s="5" t="s">
        <v>330</v>
      </c>
      <c r="D43" s="35">
        <v>13397</v>
      </c>
      <c r="E43" s="36">
        <f t="shared" si="1"/>
        <v>13397</v>
      </c>
      <c r="F43" s="37">
        <f>E43*社保费率!$B$4</f>
        <v>2545.43</v>
      </c>
      <c r="G43" s="38">
        <f>E43*社保费率!$C$4</f>
        <v>1071.76</v>
      </c>
      <c r="H43" s="39">
        <f>E43*社保费率!$B$5</f>
        <v>107.176</v>
      </c>
      <c r="I43" s="39">
        <f>E43*社保费率!$C$5</f>
        <v>26.794</v>
      </c>
      <c r="J43" s="39">
        <f>E43*社保费率!$B$6</f>
        <v>26.794</v>
      </c>
      <c r="K43" s="41">
        <f>E43*社保费率!$C$6</f>
        <v>0</v>
      </c>
      <c r="L43" s="41">
        <f>E43*社保费率!$B$7</f>
        <v>107.176</v>
      </c>
      <c r="M43" s="41">
        <f>E43*社保费率!$C$7</f>
        <v>0</v>
      </c>
      <c r="N43" s="41">
        <f>E43*社保费率!$B$8</f>
        <v>1339.7</v>
      </c>
      <c r="O43" s="41">
        <f>E43*社保费率!$C$8+3</f>
        <v>270.94</v>
      </c>
    </row>
    <row r="44" spans="2:15">
      <c r="B44" s="5" t="s">
        <v>106</v>
      </c>
      <c r="C44" s="5" t="s">
        <v>331</v>
      </c>
      <c r="D44" s="35">
        <v>5431</v>
      </c>
      <c r="E44" s="36">
        <f t="shared" si="1"/>
        <v>5431</v>
      </c>
      <c r="F44" s="37">
        <f>E44*社保费率!$B$4</f>
        <v>1031.89</v>
      </c>
      <c r="G44" s="38">
        <f>E44*社保费率!$C$4</f>
        <v>434.48</v>
      </c>
      <c r="H44" s="39">
        <f>E44*社保费率!$B$5</f>
        <v>43.448</v>
      </c>
      <c r="I44" s="39">
        <f>E44*社保费率!$C$5</f>
        <v>10.862</v>
      </c>
      <c r="J44" s="39">
        <f>E44*社保费率!$B$6</f>
        <v>10.862</v>
      </c>
      <c r="K44" s="41">
        <f>E44*社保费率!$C$6</f>
        <v>0</v>
      </c>
      <c r="L44" s="41">
        <f>E44*社保费率!$B$7</f>
        <v>43.448</v>
      </c>
      <c r="M44" s="41">
        <f>E44*社保费率!$C$7</f>
        <v>0</v>
      </c>
      <c r="N44" s="41">
        <f>E44*社保费率!$B$8</f>
        <v>543.1</v>
      </c>
      <c r="O44" s="41">
        <f>E44*社保费率!$C$8+3</f>
        <v>111.62</v>
      </c>
    </row>
    <row r="45" spans="2:15">
      <c r="B45" s="5" t="s">
        <v>108</v>
      </c>
      <c r="C45" s="5" t="s">
        <v>332</v>
      </c>
      <c r="D45" s="35">
        <v>4981</v>
      </c>
      <c r="E45" s="36">
        <f t="shared" si="1"/>
        <v>4981</v>
      </c>
      <c r="F45" s="37">
        <f>E45*社保费率!$B$4</f>
        <v>946.39</v>
      </c>
      <c r="G45" s="38">
        <f>E45*社保费率!$C$4</f>
        <v>398.48</v>
      </c>
      <c r="H45" s="39">
        <f>E45*社保费率!$B$5</f>
        <v>39.848</v>
      </c>
      <c r="I45" s="39">
        <f>E45*社保费率!$C$5</f>
        <v>9.962</v>
      </c>
      <c r="J45" s="39">
        <f>E45*社保费率!$B$6</f>
        <v>9.962</v>
      </c>
      <c r="K45" s="41">
        <f>E45*社保费率!$C$6</f>
        <v>0</v>
      </c>
      <c r="L45" s="41">
        <f>E45*社保费率!$B$7</f>
        <v>39.848</v>
      </c>
      <c r="M45" s="41">
        <f>E45*社保费率!$C$7</f>
        <v>0</v>
      </c>
      <c r="N45" s="41">
        <f>E45*社保费率!$B$8</f>
        <v>498.1</v>
      </c>
      <c r="O45" s="41">
        <f>E45*社保费率!$C$8+3</f>
        <v>102.62</v>
      </c>
    </row>
    <row r="46" spans="2:15">
      <c r="B46" s="5" t="s">
        <v>110</v>
      </c>
      <c r="C46" s="5" t="s">
        <v>333</v>
      </c>
      <c r="D46" s="35">
        <v>10163</v>
      </c>
      <c r="E46" s="36">
        <f t="shared" si="1"/>
        <v>10163</v>
      </c>
      <c r="F46" s="37">
        <f>E46*社保费率!$B$4</f>
        <v>1930.97</v>
      </c>
      <c r="G46" s="38">
        <f>E46*社保费率!$C$4</f>
        <v>813.04</v>
      </c>
      <c r="H46" s="39">
        <f>E46*社保费率!$B$5</f>
        <v>81.304</v>
      </c>
      <c r="I46" s="39">
        <f>E46*社保费率!$C$5</f>
        <v>20.326</v>
      </c>
      <c r="J46" s="39">
        <f>E46*社保费率!$B$6</f>
        <v>20.326</v>
      </c>
      <c r="K46" s="41">
        <f>E46*社保费率!$C$6</f>
        <v>0</v>
      </c>
      <c r="L46" s="41">
        <f>E46*社保费率!$B$7</f>
        <v>81.304</v>
      </c>
      <c r="M46" s="41">
        <f>E46*社保费率!$C$7</f>
        <v>0</v>
      </c>
      <c r="N46" s="41">
        <f>E46*社保费率!$B$8</f>
        <v>1016.3</v>
      </c>
      <c r="O46" s="41">
        <f>E46*社保费率!$C$8+3</f>
        <v>206.26</v>
      </c>
    </row>
    <row r="47" spans="2:15">
      <c r="B47" s="5" t="s">
        <v>112</v>
      </c>
      <c r="C47" s="5" t="s">
        <v>334</v>
      </c>
      <c r="D47" s="35">
        <v>4633</v>
      </c>
      <c r="E47" s="36">
        <f t="shared" si="1"/>
        <v>4633</v>
      </c>
      <c r="F47" s="37">
        <f>E47*社保费率!$B$4</f>
        <v>880.27</v>
      </c>
      <c r="G47" s="38">
        <f>E47*社保费率!$C$4</f>
        <v>370.64</v>
      </c>
      <c r="H47" s="39">
        <f>E47*社保费率!$B$5</f>
        <v>37.064</v>
      </c>
      <c r="I47" s="39">
        <f>E47*社保费率!$C$5</f>
        <v>9.266</v>
      </c>
      <c r="J47" s="39">
        <f>E47*社保费率!$B$6</f>
        <v>9.266</v>
      </c>
      <c r="K47" s="41">
        <f>E47*社保费率!$C$6</f>
        <v>0</v>
      </c>
      <c r="L47" s="41">
        <f>E47*社保费率!$B$7</f>
        <v>37.064</v>
      </c>
      <c r="M47" s="41">
        <f>E47*社保费率!$C$7</f>
        <v>0</v>
      </c>
      <c r="N47" s="41">
        <f>E47*社保费率!$B$8</f>
        <v>463.3</v>
      </c>
      <c r="O47" s="41">
        <f>E47*社保费率!$C$8+3</f>
        <v>95.66</v>
      </c>
    </row>
    <row r="48" spans="2:15">
      <c r="B48" s="5" t="s">
        <v>114</v>
      </c>
      <c r="C48" s="5" t="s">
        <v>335</v>
      </c>
      <c r="D48" s="35">
        <v>9173</v>
      </c>
      <c r="E48" s="36">
        <f t="shared" si="1"/>
        <v>9173</v>
      </c>
      <c r="F48" s="37">
        <f>E48*社保费率!$B$4</f>
        <v>1742.87</v>
      </c>
      <c r="G48" s="38">
        <f>E48*社保费率!$C$4</f>
        <v>733.84</v>
      </c>
      <c r="H48" s="39">
        <f>E48*社保费率!$B$5</f>
        <v>73.384</v>
      </c>
      <c r="I48" s="39">
        <f>E48*社保费率!$C$5</f>
        <v>18.346</v>
      </c>
      <c r="J48" s="39">
        <f>E48*社保费率!$B$6</f>
        <v>18.346</v>
      </c>
      <c r="K48" s="41">
        <f>E48*社保费率!$C$6</f>
        <v>0</v>
      </c>
      <c r="L48" s="41">
        <f>E48*社保费率!$B$7</f>
        <v>73.384</v>
      </c>
      <c r="M48" s="41">
        <f>E48*社保费率!$C$7</f>
        <v>0</v>
      </c>
      <c r="N48" s="41">
        <f>E48*社保费率!$B$8</f>
        <v>917.3</v>
      </c>
      <c r="O48" s="41">
        <f>E48*社保费率!$C$8+3</f>
        <v>186.46</v>
      </c>
    </row>
    <row r="49" spans="2:15">
      <c r="B49" s="5" t="s">
        <v>116</v>
      </c>
      <c r="C49" s="5" t="s">
        <v>336</v>
      </c>
      <c r="D49" s="35">
        <v>4325</v>
      </c>
      <c r="E49" s="36">
        <f t="shared" si="1"/>
        <v>4325</v>
      </c>
      <c r="F49" s="37">
        <f>E49*社保费率!$B$4</f>
        <v>821.75</v>
      </c>
      <c r="G49" s="38">
        <f>E49*社保费率!$C$4</f>
        <v>346</v>
      </c>
      <c r="H49" s="39">
        <f>E49*社保费率!$B$5</f>
        <v>34.6</v>
      </c>
      <c r="I49" s="39">
        <f>E49*社保费率!$C$5</f>
        <v>8.65</v>
      </c>
      <c r="J49" s="39">
        <f>E49*社保费率!$B$6</f>
        <v>8.65</v>
      </c>
      <c r="K49" s="41">
        <f>E49*社保费率!$C$6</f>
        <v>0</v>
      </c>
      <c r="L49" s="41">
        <f>E49*社保费率!$B$7</f>
        <v>34.6</v>
      </c>
      <c r="M49" s="41">
        <f>E49*社保费率!$C$7</f>
        <v>0</v>
      </c>
      <c r="N49" s="41">
        <f>E49*社保费率!$B$8</f>
        <v>432.5</v>
      </c>
      <c r="O49" s="41">
        <f>E49*社保费率!$C$8+3</f>
        <v>89.5</v>
      </c>
    </row>
    <row r="50" spans="2:15">
      <c r="B50" s="5" t="s">
        <v>118</v>
      </c>
      <c r="C50" s="5" t="s">
        <v>337</v>
      </c>
      <c r="D50" s="35">
        <v>5090</v>
      </c>
      <c r="E50" s="36">
        <f t="shared" si="1"/>
        <v>5090</v>
      </c>
      <c r="F50" s="37">
        <f>E50*社保费率!$B$4</f>
        <v>967.1</v>
      </c>
      <c r="G50" s="38">
        <f>E50*社保费率!$C$4</f>
        <v>407.2</v>
      </c>
      <c r="H50" s="39">
        <f>E50*社保费率!$B$5</f>
        <v>40.72</v>
      </c>
      <c r="I50" s="39">
        <f>E50*社保费率!$C$5</f>
        <v>10.18</v>
      </c>
      <c r="J50" s="39">
        <f>E50*社保费率!$B$6</f>
        <v>10.18</v>
      </c>
      <c r="K50" s="41">
        <f>E50*社保费率!$C$6</f>
        <v>0</v>
      </c>
      <c r="L50" s="41">
        <f>E50*社保费率!$B$7</f>
        <v>40.72</v>
      </c>
      <c r="M50" s="41">
        <f>E50*社保费率!$C$7</f>
        <v>0</v>
      </c>
      <c r="N50" s="41">
        <f>E50*社保费率!$B$8</f>
        <v>509</v>
      </c>
      <c r="O50" s="41">
        <f>E50*社保费率!$C$8+3</f>
        <v>104.8</v>
      </c>
    </row>
    <row r="51" spans="2:15">
      <c r="B51" s="5" t="s">
        <v>120</v>
      </c>
      <c r="C51" s="5" t="s">
        <v>338</v>
      </c>
      <c r="D51" s="35">
        <v>22120</v>
      </c>
      <c r="E51" s="36">
        <f t="shared" si="1"/>
        <v>21258</v>
      </c>
      <c r="F51" s="37">
        <f>E51*社保费率!$B$4</f>
        <v>4039.02</v>
      </c>
      <c r="G51" s="38">
        <f>E51*社保费率!$C$4</f>
        <v>1700.64</v>
      </c>
      <c r="H51" s="39">
        <f>E51*社保费率!$B$5</f>
        <v>170.064</v>
      </c>
      <c r="I51" s="39">
        <f>E51*社保费率!$C$5</f>
        <v>42.516</v>
      </c>
      <c r="J51" s="39">
        <f>E51*社保费率!$B$6</f>
        <v>42.516</v>
      </c>
      <c r="K51" s="41">
        <f>E51*社保费率!$C$6</f>
        <v>0</v>
      </c>
      <c r="L51" s="41">
        <f>E51*社保费率!$B$7</f>
        <v>170.064</v>
      </c>
      <c r="M51" s="41">
        <f>E51*社保费率!$C$7</f>
        <v>0</v>
      </c>
      <c r="N51" s="41">
        <f>E51*社保费率!$B$8</f>
        <v>2125.8</v>
      </c>
      <c r="O51" s="41">
        <f>E51*社保费率!$C$8+3</f>
        <v>428.16</v>
      </c>
    </row>
    <row r="52" spans="2:15">
      <c r="B52" s="5" t="s">
        <v>122</v>
      </c>
      <c r="C52" s="5" t="s">
        <v>339</v>
      </c>
      <c r="D52" s="35">
        <v>22445</v>
      </c>
      <c r="E52" s="36">
        <f t="shared" si="1"/>
        <v>21258</v>
      </c>
      <c r="F52" s="37">
        <f>E52*社保费率!$B$4</f>
        <v>4039.02</v>
      </c>
      <c r="G52" s="38">
        <f>E52*社保费率!$C$4</f>
        <v>1700.64</v>
      </c>
      <c r="H52" s="39">
        <f>E52*社保费率!$B$5</f>
        <v>170.064</v>
      </c>
      <c r="I52" s="39">
        <f>E52*社保费率!$C$5</f>
        <v>42.516</v>
      </c>
      <c r="J52" s="39">
        <f>E52*社保费率!$B$6</f>
        <v>42.516</v>
      </c>
      <c r="K52" s="41">
        <f>E52*社保费率!$C$6</f>
        <v>0</v>
      </c>
      <c r="L52" s="41">
        <f>E52*社保费率!$B$7</f>
        <v>170.064</v>
      </c>
      <c r="M52" s="41">
        <f>E52*社保费率!$C$7</f>
        <v>0</v>
      </c>
      <c r="N52" s="41">
        <f>E52*社保费率!$B$8</f>
        <v>2125.8</v>
      </c>
      <c r="O52" s="41">
        <f>E52*社保费率!$C$8+3</f>
        <v>428.16</v>
      </c>
    </row>
    <row r="53" spans="2:15">
      <c r="B53" s="5" t="s">
        <v>124</v>
      </c>
      <c r="C53" s="5" t="s">
        <v>340</v>
      </c>
      <c r="D53" s="35">
        <v>3967</v>
      </c>
      <c r="E53" s="36">
        <f t="shared" si="1"/>
        <v>4251.6</v>
      </c>
      <c r="F53" s="37">
        <f>E53*社保费率!$B$4</f>
        <v>807.804</v>
      </c>
      <c r="G53" s="38">
        <f>E53*社保费率!$C$4</f>
        <v>340.128</v>
      </c>
      <c r="H53" s="39">
        <f>E53*社保费率!$B$5</f>
        <v>34.0128</v>
      </c>
      <c r="I53" s="39">
        <f>E53*社保费率!$C$5</f>
        <v>8.5032</v>
      </c>
      <c r="J53" s="39">
        <f>E53*社保费率!$B$6</f>
        <v>8.5032</v>
      </c>
      <c r="K53" s="41">
        <f>E53*社保费率!$C$6</f>
        <v>0</v>
      </c>
      <c r="L53" s="41">
        <f>E53*社保费率!$B$7</f>
        <v>34.0128</v>
      </c>
      <c r="M53" s="41">
        <f>E53*社保费率!$C$7</f>
        <v>0</v>
      </c>
      <c r="N53" s="41">
        <f>E53*社保费率!$B$8</f>
        <v>425.16</v>
      </c>
      <c r="O53" s="41">
        <f>E53*社保费率!$C$8+3</f>
        <v>88.032</v>
      </c>
    </row>
    <row r="54" spans="2:15">
      <c r="B54" s="5" t="s">
        <v>126</v>
      </c>
      <c r="C54" s="5" t="s">
        <v>341</v>
      </c>
      <c r="D54" s="35">
        <v>16290</v>
      </c>
      <c r="E54" s="36">
        <f t="shared" si="1"/>
        <v>16290</v>
      </c>
      <c r="F54" s="37">
        <f>E54*社保费率!$B$4</f>
        <v>3095.1</v>
      </c>
      <c r="G54" s="38">
        <f>E54*社保费率!$C$4</f>
        <v>1303.2</v>
      </c>
      <c r="H54" s="39">
        <f>E54*社保费率!$B$5</f>
        <v>130.32</v>
      </c>
      <c r="I54" s="39">
        <f>E54*社保费率!$C$5</f>
        <v>32.58</v>
      </c>
      <c r="J54" s="39">
        <f>E54*社保费率!$B$6</f>
        <v>32.58</v>
      </c>
      <c r="K54" s="41">
        <f>E54*社保费率!$C$6</f>
        <v>0</v>
      </c>
      <c r="L54" s="41">
        <f>E54*社保费率!$B$7</f>
        <v>130.32</v>
      </c>
      <c r="M54" s="41">
        <f>E54*社保费率!$C$7</f>
        <v>0</v>
      </c>
      <c r="N54" s="41">
        <f>E54*社保费率!$B$8</f>
        <v>1629</v>
      </c>
      <c r="O54" s="41">
        <f>E54*社保费率!$C$8+3</f>
        <v>328.8</v>
      </c>
    </row>
    <row r="55" spans="2:15">
      <c r="B55" s="5" t="s">
        <v>128</v>
      </c>
      <c r="C55" s="5" t="s">
        <v>342</v>
      </c>
      <c r="D55" s="35">
        <v>5108</v>
      </c>
      <c r="E55" s="36">
        <f t="shared" si="1"/>
        <v>5108</v>
      </c>
      <c r="F55" s="37">
        <f>E55*社保费率!$B$4</f>
        <v>970.52</v>
      </c>
      <c r="G55" s="38">
        <f>E55*社保费率!$C$4</f>
        <v>408.64</v>
      </c>
      <c r="H55" s="39">
        <f>E55*社保费率!$B$5</f>
        <v>40.864</v>
      </c>
      <c r="I55" s="39">
        <f>E55*社保费率!$C$5</f>
        <v>10.216</v>
      </c>
      <c r="J55" s="39">
        <f>E55*社保费率!$B$6</f>
        <v>10.216</v>
      </c>
      <c r="K55" s="41">
        <f>E55*社保费率!$C$6</f>
        <v>0</v>
      </c>
      <c r="L55" s="41">
        <f>E55*社保费率!$B$7</f>
        <v>40.864</v>
      </c>
      <c r="M55" s="41">
        <f>E55*社保费率!$C$7</f>
        <v>0</v>
      </c>
      <c r="N55" s="41">
        <f>E55*社保费率!$B$8</f>
        <v>510.8</v>
      </c>
      <c r="O55" s="41">
        <f>E55*社保费率!$C$8+3</f>
        <v>105.16</v>
      </c>
    </row>
    <row r="56" spans="2:15">
      <c r="B56" s="5" t="s">
        <v>130</v>
      </c>
      <c r="C56" s="5" t="s">
        <v>343</v>
      </c>
      <c r="D56" s="35">
        <v>9073</v>
      </c>
      <c r="E56" s="36">
        <f t="shared" si="1"/>
        <v>9073</v>
      </c>
      <c r="F56" s="37">
        <f>E56*社保费率!$B$4</f>
        <v>1723.87</v>
      </c>
      <c r="G56" s="38">
        <f>E56*社保费率!$C$4</f>
        <v>725.84</v>
      </c>
      <c r="H56" s="39">
        <f>E56*社保费率!$B$5</f>
        <v>72.584</v>
      </c>
      <c r="I56" s="39">
        <f>E56*社保费率!$C$5</f>
        <v>18.146</v>
      </c>
      <c r="J56" s="39">
        <f>E56*社保费率!$B$6</f>
        <v>18.146</v>
      </c>
      <c r="K56" s="41">
        <f>E56*社保费率!$C$6</f>
        <v>0</v>
      </c>
      <c r="L56" s="41">
        <f>E56*社保费率!$B$7</f>
        <v>72.584</v>
      </c>
      <c r="M56" s="41">
        <f>E56*社保费率!$C$7</f>
        <v>0</v>
      </c>
      <c r="N56" s="41">
        <f>E56*社保费率!$B$8</f>
        <v>907.3</v>
      </c>
      <c r="O56" s="41">
        <f>E56*社保费率!$C$8+3</f>
        <v>184.46</v>
      </c>
    </row>
    <row r="57" spans="2:15">
      <c r="B57" s="5" t="s">
        <v>132</v>
      </c>
      <c r="C57" s="5" t="s">
        <v>344</v>
      </c>
      <c r="D57" s="35">
        <v>6820</v>
      </c>
      <c r="E57" s="36">
        <f t="shared" si="1"/>
        <v>6820</v>
      </c>
      <c r="F57" s="37">
        <f>E57*社保费率!$B$4</f>
        <v>1295.8</v>
      </c>
      <c r="G57" s="38">
        <f>E57*社保费率!$C$4</f>
        <v>545.6</v>
      </c>
      <c r="H57" s="39">
        <f>E57*社保费率!$B$5</f>
        <v>54.56</v>
      </c>
      <c r="I57" s="39">
        <f>E57*社保费率!$C$5</f>
        <v>13.64</v>
      </c>
      <c r="J57" s="39">
        <f>E57*社保费率!$B$6</f>
        <v>13.64</v>
      </c>
      <c r="K57" s="41">
        <f>E57*社保费率!$C$6</f>
        <v>0</v>
      </c>
      <c r="L57" s="41">
        <f>E57*社保费率!$B$7</f>
        <v>54.56</v>
      </c>
      <c r="M57" s="41">
        <f>E57*社保费率!$C$7</f>
        <v>0</v>
      </c>
      <c r="N57" s="41">
        <f>E57*社保费率!$B$8</f>
        <v>682</v>
      </c>
      <c r="O57" s="41">
        <f>E57*社保费率!$C$8+3</f>
        <v>139.4</v>
      </c>
    </row>
    <row r="58" spans="2:15">
      <c r="B58" s="5" t="s">
        <v>134</v>
      </c>
      <c r="C58" s="5" t="s">
        <v>345</v>
      </c>
      <c r="D58" s="35">
        <v>9206</v>
      </c>
      <c r="E58" s="36">
        <f t="shared" si="1"/>
        <v>9206</v>
      </c>
      <c r="F58" s="37">
        <f>E58*社保费率!$B$4</f>
        <v>1749.14</v>
      </c>
      <c r="G58" s="38">
        <f>E58*社保费率!$C$4</f>
        <v>736.48</v>
      </c>
      <c r="H58" s="39">
        <f>E58*社保费率!$B$5</f>
        <v>73.648</v>
      </c>
      <c r="I58" s="39">
        <f>E58*社保费率!$C$5</f>
        <v>18.412</v>
      </c>
      <c r="J58" s="39">
        <f>E58*社保费率!$B$6</f>
        <v>18.412</v>
      </c>
      <c r="K58" s="41">
        <f>E58*社保费率!$C$6</f>
        <v>0</v>
      </c>
      <c r="L58" s="41">
        <f>E58*社保费率!$B$7</f>
        <v>73.648</v>
      </c>
      <c r="M58" s="41">
        <f>E58*社保费率!$C$7</f>
        <v>0</v>
      </c>
      <c r="N58" s="41">
        <f>E58*社保费率!$B$8</f>
        <v>920.6</v>
      </c>
      <c r="O58" s="41">
        <f>E58*社保费率!$C$8+3</f>
        <v>187.12</v>
      </c>
    </row>
    <row r="59" spans="2:15">
      <c r="B59" s="5" t="s">
        <v>136</v>
      </c>
      <c r="C59" s="5" t="s">
        <v>346</v>
      </c>
      <c r="D59" s="35">
        <v>4508</v>
      </c>
      <c r="E59" s="36">
        <f t="shared" si="1"/>
        <v>4508</v>
      </c>
      <c r="F59" s="37">
        <f>E59*社保费率!$B$4</f>
        <v>856.52</v>
      </c>
      <c r="G59" s="38">
        <f>E59*社保费率!$C$4</f>
        <v>360.64</v>
      </c>
      <c r="H59" s="39">
        <f>E59*社保费率!$B$5</f>
        <v>36.064</v>
      </c>
      <c r="I59" s="39">
        <f>E59*社保费率!$C$5</f>
        <v>9.016</v>
      </c>
      <c r="J59" s="39">
        <f>E59*社保费率!$B$6</f>
        <v>9.016</v>
      </c>
      <c r="K59" s="41">
        <f>E59*社保费率!$C$6</f>
        <v>0</v>
      </c>
      <c r="L59" s="41">
        <f>E59*社保费率!$B$7</f>
        <v>36.064</v>
      </c>
      <c r="M59" s="41">
        <f>E59*社保费率!$C$7</f>
        <v>0</v>
      </c>
      <c r="N59" s="41">
        <f>E59*社保费率!$B$8</f>
        <v>450.8</v>
      </c>
      <c r="O59" s="41">
        <f>E59*社保费率!$C$8+3</f>
        <v>93.16</v>
      </c>
    </row>
    <row r="60" spans="2:15">
      <c r="B60" s="5" t="s">
        <v>138</v>
      </c>
      <c r="C60" s="5" t="s">
        <v>347</v>
      </c>
      <c r="D60" s="35">
        <v>6729</v>
      </c>
      <c r="E60" s="36">
        <f t="shared" si="1"/>
        <v>6729</v>
      </c>
      <c r="F60" s="37">
        <f>E60*社保费率!$B$4</f>
        <v>1278.51</v>
      </c>
      <c r="G60" s="38">
        <f>E60*社保费率!$C$4</f>
        <v>538.32</v>
      </c>
      <c r="H60" s="39">
        <f>E60*社保费率!$B$5</f>
        <v>53.832</v>
      </c>
      <c r="I60" s="39">
        <f>E60*社保费率!$C$5</f>
        <v>13.458</v>
      </c>
      <c r="J60" s="39">
        <f>E60*社保费率!$B$6</f>
        <v>13.458</v>
      </c>
      <c r="K60" s="41">
        <f>E60*社保费率!$C$6</f>
        <v>0</v>
      </c>
      <c r="L60" s="41">
        <f>E60*社保费率!$B$7</f>
        <v>53.832</v>
      </c>
      <c r="M60" s="41">
        <f>E60*社保费率!$C$7</f>
        <v>0</v>
      </c>
      <c r="N60" s="41">
        <f>E60*社保费率!$B$8</f>
        <v>672.9</v>
      </c>
      <c r="O60" s="41">
        <f>E60*社保费率!$C$8+3</f>
        <v>137.58</v>
      </c>
    </row>
    <row r="61" spans="2:15">
      <c r="B61" s="5" t="s">
        <v>140</v>
      </c>
      <c r="C61" s="5" t="s">
        <v>348</v>
      </c>
      <c r="D61" s="35">
        <v>9830</v>
      </c>
      <c r="E61" s="36">
        <f t="shared" si="1"/>
        <v>9830</v>
      </c>
      <c r="F61" s="37">
        <f>E61*社保费率!$B$4</f>
        <v>1867.7</v>
      </c>
      <c r="G61" s="38">
        <f>E61*社保费率!$C$4</f>
        <v>786.4</v>
      </c>
      <c r="H61" s="39">
        <f>E61*社保费率!$B$5</f>
        <v>78.64</v>
      </c>
      <c r="I61" s="39">
        <f>E61*社保费率!$C$5</f>
        <v>19.66</v>
      </c>
      <c r="J61" s="39">
        <f>E61*社保费率!$B$6</f>
        <v>19.66</v>
      </c>
      <c r="K61" s="41">
        <f>E61*社保费率!$C$6</f>
        <v>0</v>
      </c>
      <c r="L61" s="41">
        <f>E61*社保费率!$B$7</f>
        <v>78.64</v>
      </c>
      <c r="M61" s="41">
        <f>E61*社保费率!$C$7</f>
        <v>0</v>
      </c>
      <c r="N61" s="41">
        <f>E61*社保费率!$B$8</f>
        <v>983</v>
      </c>
      <c r="O61" s="41">
        <f>E61*社保费率!$C$8+3</f>
        <v>199.6</v>
      </c>
    </row>
    <row r="62" spans="2:15">
      <c r="B62" s="5" t="s">
        <v>142</v>
      </c>
      <c r="C62" s="5" t="s">
        <v>349</v>
      </c>
      <c r="D62" s="35">
        <v>4499</v>
      </c>
      <c r="E62" s="36">
        <f t="shared" si="1"/>
        <v>4499</v>
      </c>
      <c r="F62" s="37">
        <f>E62*社保费率!$B$4</f>
        <v>854.81</v>
      </c>
      <c r="G62" s="38">
        <f>E62*社保费率!$C$4</f>
        <v>359.92</v>
      </c>
      <c r="H62" s="39">
        <f>E62*社保费率!$B$5</f>
        <v>35.992</v>
      </c>
      <c r="I62" s="39">
        <f>E62*社保费率!$C$5</f>
        <v>8.998</v>
      </c>
      <c r="J62" s="39">
        <f>E62*社保费率!$B$6</f>
        <v>8.998</v>
      </c>
      <c r="K62" s="41">
        <f>E62*社保费率!$C$6</f>
        <v>0</v>
      </c>
      <c r="L62" s="41">
        <f>E62*社保费率!$B$7</f>
        <v>35.992</v>
      </c>
      <c r="M62" s="41">
        <f>E62*社保费率!$C$7</f>
        <v>0</v>
      </c>
      <c r="N62" s="41">
        <f>E62*社保费率!$B$8</f>
        <v>449.9</v>
      </c>
      <c r="O62" s="41">
        <f>E62*社保费率!$C$8+3</f>
        <v>92.98</v>
      </c>
    </row>
    <row r="63" spans="2:15">
      <c r="B63" s="5" t="s">
        <v>144</v>
      </c>
      <c r="C63" s="5" t="s">
        <v>350</v>
      </c>
      <c r="D63" s="35">
        <v>5530</v>
      </c>
      <c r="E63" s="36">
        <f t="shared" si="1"/>
        <v>5530</v>
      </c>
      <c r="F63" s="37">
        <f>E63*社保费率!$B$4</f>
        <v>1050.7</v>
      </c>
      <c r="G63" s="38">
        <f>E63*社保费率!$C$4</f>
        <v>442.4</v>
      </c>
      <c r="H63" s="39">
        <f>E63*社保费率!$B$5</f>
        <v>44.24</v>
      </c>
      <c r="I63" s="39">
        <f>E63*社保费率!$C$5</f>
        <v>11.06</v>
      </c>
      <c r="J63" s="39">
        <f>E63*社保费率!$B$6</f>
        <v>11.06</v>
      </c>
      <c r="K63" s="41">
        <f>E63*社保费率!$C$6</f>
        <v>0</v>
      </c>
      <c r="L63" s="41">
        <f>E63*社保费率!$B$7</f>
        <v>44.24</v>
      </c>
      <c r="M63" s="41">
        <f>E63*社保费率!$C$7</f>
        <v>0</v>
      </c>
      <c r="N63" s="41">
        <f>E63*社保费率!$B$8</f>
        <v>553</v>
      </c>
      <c r="O63" s="41">
        <f>E63*社保费率!$C$8+3</f>
        <v>113.6</v>
      </c>
    </row>
    <row r="64" spans="2:15">
      <c r="B64" s="5" t="s">
        <v>148</v>
      </c>
      <c r="C64" s="5" t="s">
        <v>351</v>
      </c>
      <c r="D64" s="35">
        <v>5756</v>
      </c>
      <c r="E64" s="36">
        <f t="shared" si="1"/>
        <v>5756</v>
      </c>
      <c r="F64" s="37">
        <f>E64*社保费率!$B$4</f>
        <v>1093.64</v>
      </c>
      <c r="G64" s="38">
        <f>E64*社保费率!$C$4</f>
        <v>460.48</v>
      </c>
      <c r="H64" s="39">
        <f>E64*社保费率!$B$5</f>
        <v>46.048</v>
      </c>
      <c r="I64" s="39">
        <f>E64*社保费率!$C$5</f>
        <v>11.512</v>
      </c>
      <c r="J64" s="39">
        <f>E64*社保费率!$B$6</f>
        <v>11.512</v>
      </c>
      <c r="K64" s="41">
        <f>E64*社保费率!$C$6</f>
        <v>0</v>
      </c>
      <c r="L64" s="41">
        <f>E64*社保费率!$B$7</f>
        <v>46.048</v>
      </c>
      <c r="M64" s="41">
        <f>E64*社保费率!$C$7</f>
        <v>0</v>
      </c>
      <c r="N64" s="41">
        <f>E64*社保费率!$B$8</f>
        <v>575.6</v>
      </c>
      <c r="O64" s="41">
        <f>E64*社保费率!$C$8+3</f>
        <v>118.12</v>
      </c>
    </row>
    <row r="65" spans="2:15">
      <c r="B65" s="5" t="s">
        <v>152</v>
      </c>
      <c r="C65" s="5" t="s">
        <v>352</v>
      </c>
      <c r="D65" s="35">
        <v>7527</v>
      </c>
      <c r="E65" s="36">
        <f t="shared" si="1"/>
        <v>7527</v>
      </c>
      <c r="F65" s="37">
        <f>E65*社保费率!$B$4</f>
        <v>1430.13</v>
      </c>
      <c r="G65" s="38">
        <f>E65*社保费率!$C$4</f>
        <v>602.16</v>
      </c>
      <c r="H65" s="39">
        <f>E65*社保费率!$B$5</f>
        <v>60.216</v>
      </c>
      <c r="I65" s="39">
        <f>E65*社保费率!$C$5</f>
        <v>15.054</v>
      </c>
      <c r="J65" s="39">
        <f>E65*社保费率!$B$6</f>
        <v>15.054</v>
      </c>
      <c r="K65" s="41">
        <f>E65*社保费率!$C$6</f>
        <v>0</v>
      </c>
      <c r="L65" s="41">
        <f>E65*社保费率!$B$7</f>
        <v>60.216</v>
      </c>
      <c r="M65" s="41">
        <f>E65*社保费率!$C$7</f>
        <v>0</v>
      </c>
      <c r="N65" s="41">
        <f>E65*社保费率!$B$8</f>
        <v>752.7</v>
      </c>
      <c r="O65" s="41">
        <f>E65*社保费率!$C$8+3</f>
        <v>153.54</v>
      </c>
    </row>
    <row r="66" spans="2:15">
      <c r="B66" s="5" t="s">
        <v>162</v>
      </c>
      <c r="C66" s="5" t="s">
        <v>353</v>
      </c>
      <c r="D66" s="35">
        <v>12041</v>
      </c>
      <c r="E66" s="36">
        <f t="shared" si="1"/>
        <v>12041</v>
      </c>
      <c r="F66" s="37">
        <f>E66*社保费率!$B$4</f>
        <v>2287.79</v>
      </c>
      <c r="G66" s="38">
        <f>E66*社保费率!$C$4</f>
        <v>963.28</v>
      </c>
      <c r="H66" s="39">
        <f>E66*社保费率!$B$5</f>
        <v>96.328</v>
      </c>
      <c r="I66" s="39">
        <f>E66*社保费率!$C$5</f>
        <v>24.082</v>
      </c>
      <c r="J66" s="39">
        <f>E66*社保费率!$B$6</f>
        <v>24.082</v>
      </c>
      <c r="K66" s="41">
        <f>E66*社保费率!$C$6</f>
        <v>0</v>
      </c>
      <c r="L66" s="41">
        <f>E66*社保费率!$B$7</f>
        <v>96.328</v>
      </c>
      <c r="M66" s="41">
        <f>E66*社保费率!$C$7</f>
        <v>0</v>
      </c>
      <c r="N66" s="41">
        <f>E66*社保费率!$B$8</f>
        <v>1204.1</v>
      </c>
      <c r="O66" s="41">
        <f>E66*社保费率!$C$8+3</f>
        <v>243.82</v>
      </c>
    </row>
    <row r="67" spans="2:15">
      <c r="B67" s="5" t="s">
        <v>164</v>
      </c>
      <c r="C67" s="5" t="s">
        <v>354</v>
      </c>
      <c r="D67" s="35">
        <v>7477</v>
      </c>
      <c r="E67" s="36">
        <f t="shared" si="1"/>
        <v>7477</v>
      </c>
      <c r="F67" s="37">
        <f>E67*社保费率!$B$4</f>
        <v>1420.63</v>
      </c>
      <c r="G67" s="38">
        <f>E67*社保费率!$C$4</f>
        <v>598.16</v>
      </c>
      <c r="H67" s="39">
        <f>E67*社保费率!$B$5</f>
        <v>59.816</v>
      </c>
      <c r="I67" s="39">
        <f>E67*社保费率!$C$5</f>
        <v>14.954</v>
      </c>
      <c r="J67" s="39">
        <f>E67*社保费率!$B$6</f>
        <v>14.954</v>
      </c>
      <c r="K67" s="41">
        <f>E67*社保费率!$C$6</f>
        <v>0</v>
      </c>
      <c r="L67" s="41">
        <f>E67*社保费率!$B$7</f>
        <v>59.816</v>
      </c>
      <c r="M67" s="41">
        <f>E67*社保费率!$C$7</f>
        <v>0</v>
      </c>
      <c r="N67" s="41">
        <f>E67*社保费率!$B$8</f>
        <v>747.7</v>
      </c>
      <c r="O67" s="41">
        <f>E67*社保费率!$C$8+3</f>
        <v>152.54</v>
      </c>
    </row>
    <row r="68" spans="2:15">
      <c r="B68" s="5" t="s">
        <v>168</v>
      </c>
      <c r="C68" s="5" t="s">
        <v>355</v>
      </c>
      <c r="D68" s="35">
        <v>10295</v>
      </c>
      <c r="E68" s="36">
        <f t="shared" ref="E68:E99" si="2">IF(D68&lt;人均月工资*60%,人均月工资*60%,IF(D68&gt;人均月工资*3,人均月工资*3,D68))</f>
        <v>10295</v>
      </c>
      <c r="F68" s="37">
        <f>E68*社保费率!$B$4</f>
        <v>1956.05</v>
      </c>
      <c r="G68" s="38">
        <f>E68*社保费率!$C$4</f>
        <v>823.6</v>
      </c>
      <c r="H68" s="39">
        <f>E68*社保费率!$B$5</f>
        <v>82.36</v>
      </c>
      <c r="I68" s="39">
        <f>E68*社保费率!$C$5</f>
        <v>20.59</v>
      </c>
      <c r="J68" s="39">
        <f>E68*社保费率!$B$6</f>
        <v>20.59</v>
      </c>
      <c r="K68" s="41">
        <f>E68*社保费率!$C$6</f>
        <v>0</v>
      </c>
      <c r="L68" s="41">
        <f>E68*社保费率!$B$7</f>
        <v>82.36</v>
      </c>
      <c r="M68" s="41">
        <f>E68*社保费率!$C$7</f>
        <v>0</v>
      </c>
      <c r="N68" s="41">
        <f>E68*社保费率!$B$8</f>
        <v>1029.5</v>
      </c>
      <c r="O68" s="41">
        <f>E68*社保费率!$C$8+3</f>
        <v>208.9</v>
      </c>
    </row>
    <row r="69" spans="2:15">
      <c r="B69" s="5" t="s">
        <v>170</v>
      </c>
      <c r="C69" s="5" t="s">
        <v>356</v>
      </c>
      <c r="D69" s="35">
        <v>7868</v>
      </c>
      <c r="E69" s="36">
        <f t="shared" si="2"/>
        <v>7868</v>
      </c>
      <c r="F69" s="37">
        <f>E69*社保费率!$B$4</f>
        <v>1494.92</v>
      </c>
      <c r="G69" s="38">
        <f>E69*社保费率!$C$4</f>
        <v>629.44</v>
      </c>
      <c r="H69" s="39">
        <f>E69*社保费率!$B$5</f>
        <v>62.944</v>
      </c>
      <c r="I69" s="39">
        <f>E69*社保费率!$C$5</f>
        <v>15.736</v>
      </c>
      <c r="J69" s="39">
        <f>E69*社保费率!$B$6</f>
        <v>15.736</v>
      </c>
      <c r="K69" s="41">
        <f>E69*社保费率!$C$6</f>
        <v>0</v>
      </c>
      <c r="L69" s="41">
        <f>E69*社保费率!$B$7</f>
        <v>62.944</v>
      </c>
      <c r="M69" s="41">
        <f>E69*社保费率!$C$7</f>
        <v>0</v>
      </c>
      <c r="N69" s="41">
        <f>E69*社保费率!$B$8</f>
        <v>786.8</v>
      </c>
      <c r="O69" s="41">
        <f>E69*社保费率!$C$8+3</f>
        <v>160.36</v>
      </c>
    </row>
    <row r="70" spans="2:15">
      <c r="B70" s="5" t="s">
        <v>172</v>
      </c>
      <c r="C70" s="5" t="s">
        <v>357</v>
      </c>
      <c r="D70" s="35">
        <v>6696</v>
      </c>
      <c r="E70" s="36">
        <f t="shared" si="2"/>
        <v>6696</v>
      </c>
      <c r="F70" s="37">
        <f>E70*社保费率!$B$4</f>
        <v>1272.24</v>
      </c>
      <c r="G70" s="38">
        <f>E70*社保费率!$C$4</f>
        <v>535.68</v>
      </c>
      <c r="H70" s="39">
        <f>E70*社保费率!$B$5</f>
        <v>53.568</v>
      </c>
      <c r="I70" s="39">
        <f>E70*社保费率!$C$5</f>
        <v>13.392</v>
      </c>
      <c r="J70" s="39">
        <f>E70*社保费率!$B$6</f>
        <v>13.392</v>
      </c>
      <c r="K70" s="41">
        <f>E70*社保费率!$C$6</f>
        <v>0</v>
      </c>
      <c r="L70" s="41">
        <f>E70*社保费率!$B$7</f>
        <v>53.568</v>
      </c>
      <c r="M70" s="41">
        <f>E70*社保费率!$C$7</f>
        <v>0</v>
      </c>
      <c r="N70" s="41">
        <f>E70*社保费率!$B$8</f>
        <v>669.6</v>
      </c>
      <c r="O70" s="41">
        <f>E70*社保费率!$C$8+3</f>
        <v>136.92</v>
      </c>
    </row>
    <row r="71" spans="2:15">
      <c r="B71" s="5" t="s">
        <v>174</v>
      </c>
      <c r="C71" s="5" t="s">
        <v>358</v>
      </c>
      <c r="D71" s="35">
        <v>20833</v>
      </c>
      <c r="E71" s="36">
        <f t="shared" si="2"/>
        <v>20833</v>
      </c>
      <c r="F71" s="37">
        <f>E71*社保费率!$B$4</f>
        <v>3958.27</v>
      </c>
      <c r="G71" s="38">
        <f>E71*社保费率!$C$4</f>
        <v>1666.64</v>
      </c>
      <c r="H71" s="39">
        <f>E71*社保费率!$B$5</f>
        <v>166.664</v>
      </c>
      <c r="I71" s="39">
        <f>E71*社保费率!$C$5</f>
        <v>41.666</v>
      </c>
      <c r="J71" s="39">
        <f>E71*社保费率!$B$6</f>
        <v>41.666</v>
      </c>
      <c r="K71" s="41">
        <f>E71*社保费率!$C$6</f>
        <v>0</v>
      </c>
      <c r="L71" s="41">
        <f>E71*社保费率!$B$7</f>
        <v>166.664</v>
      </c>
      <c r="M71" s="41">
        <f>E71*社保费率!$C$7</f>
        <v>0</v>
      </c>
      <c r="N71" s="41">
        <f>E71*社保费率!$B$8</f>
        <v>2083.3</v>
      </c>
      <c r="O71" s="41">
        <f>E71*社保费率!$C$8+3</f>
        <v>419.66</v>
      </c>
    </row>
    <row r="72" spans="2:15">
      <c r="B72" s="5" t="s">
        <v>178</v>
      </c>
      <c r="C72" s="5" t="s">
        <v>359</v>
      </c>
      <c r="D72" s="35">
        <v>6719</v>
      </c>
      <c r="E72" s="36">
        <f t="shared" si="2"/>
        <v>6719</v>
      </c>
      <c r="F72" s="37">
        <f>E72*社保费率!$B$4</f>
        <v>1276.61</v>
      </c>
      <c r="G72" s="38">
        <f>E72*社保费率!$C$4</f>
        <v>537.52</v>
      </c>
      <c r="H72" s="39">
        <f>E72*社保费率!$B$5</f>
        <v>53.752</v>
      </c>
      <c r="I72" s="39">
        <f>E72*社保费率!$C$5</f>
        <v>13.438</v>
      </c>
      <c r="J72" s="39">
        <f>E72*社保费率!$B$6</f>
        <v>13.438</v>
      </c>
      <c r="K72" s="41">
        <f>E72*社保费率!$C$6</f>
        <v>0</v>
      </c>
      <c r="L72" s="41">
        <f>E72*社保费率!$B$7</f>
        <v>53.752</v>
      </c>
      <c r="M72" s="41">
        <f>E72*社保费率!$C$7</f>
        <v>0</v>
      </c>
      <c r="N72" s="41">
        <f>E72*社保费率!$B$8</f>
        <v>671.9</v>
      </c>
      <c r="O72" s="41">
        <f>E72*社保费率!$C$8+3</f>
        <v>137.38</v>
      </c>
    </row>
    <row r="73" spans="2:15">
      <c r="B73" s="5" t="s">
        <v>180</v>
      </c>
      <c r="C73" s="5" t="s">
        <v>360</v>
      </c>
      <c r="D73" s="35">
        <v>5740</v>
      </c>
      <c r="E73" s="36">
        <f t="shared" si="2"/>
        <v>5740</v>
      </c>
      <c r="F73" s="37">
        <f>E73*社保费率!$B$4</f>
        <v>1090.6</v>
      </c>
      <c r="G73" s="38">
        <f>E73*社保费率!$C$4</f>
        <v>459.2</v>
      </c>
      <c r="H73" s="39">
        <f>E73*社保费率!$B$5</f>
        <v>45.92</v>
      </c>
      <c r="I73" s="39">
        <f>E73*社保费率!$C$5</f>
        <v>11.48</v>
      </c>
      <c r="J73" s="39">
        <f>E73*社保费率!$B$6</f>
        <v>11.48</v>
      </c>
      <c r="K73" s="41">
        <f>E73*社保费率!$C$6</f>
        <v>0</v>
      </c>
      <c r="L73" s="41">
        <f>E73*社保费率!$B$7</f>
        <v>45.92</v>
      </c>
      <c r="M73" s="41">
        <f>E73*社保费率!$C$7</f>
        <v>0</v>
      </c>
      <c r="N73" s="41">
        <f>E73*社保费率!$B$8</f>
        <v>574</v>
      </c>
      <c r="O73" s="41">
        <f>E73*社保费率!$C$8+3</f>
        <v>117.8</v>
      </c>
    </row>
    <row r="74" spans="2:15">
      <c r="B74" s="5" t="s">
        <v>182</v>
      </c>
      <c r="C74" s="5" t="s">
        <v>361</v>
      </c>
      <c r="D74" s="35">
        <v>7270</v>
      </c>
      <c r="E74" s="36">
        <f t="shared" si="2"/>
        <v>7270</v>
      </c>
      <c r="F74" s="37">
        <f>E74*社保费率!$B$4</f>
        <v>1381.3</v>
      </c>
      <c r="G74" s="38">
        <f>E74*社保费率!$C$4</f>
        <v>581.6</v>
      </c>
      <c r="H74" s="39">
        <f>E74*社保费率!$B$5</f>
        <v>58.16</v>
      </c>
      <c r="I74" s="39">
        <f>E74*社保费率!$C$5</f>
        <v>14.54</v>
      </c>
      <c r="J74" s="39">
        <f>E74*社保费率!$B$6</f>
        <v>14.54</v>
      </c>
      <c r="K74" s="41">
        <f>E74*社保费率!$C$6</f>
        <v>0</v>
      </c>
      <c r="L74" s="41">
        <f>E74*社保费率!$B$7</f>
        <v>58.16</v>
      </c>
      <c r="M74" s="41">
        <f>E74*社保费率!$C$7</f>
        <v>0</v>
      </c>
      <c r="N74" s="41">
        <f>E74*社保费率!$B$8</f>
        <v>727</v>
      </c>
      <c r="O74" s="41">
        <f>E74*社保费率!$C$8+3</f>
        <v>148.4</v>
      </c>
    </row>
    <row r="75" spans="2:15">
      <c r="B75" s="5" t="s">
        <v>186</v>
      </c>
      <c r="C75" s="5" t="s">
        <v>362</v>
      </c>
      <c r="D75" s="35">
        <v>9339</v>
      </c>
      <c r="E75" s="36">
        <f t="shared" si="2"/>
        <v>9339</v>
      </c>
      <c r="F75" s="37">
        <f>E75*社保费率!$B$4</f>
        <v>1774.41</v>
      </c>
      <c r="G75" s="38">
        <f>E75*社保费率!$C$4</f>
        <v>747.12</v>
      </c>
      <c r="H75" s="39">
        <f>E75*社保费率!$B$5</f>
        <v>74.712</v>
      </c>
      <c r="I75" s="39">
        <f>E75*社保费率!$C$5</f>
        <v>18.678</v>
      </c>
      <c r="J75" s="39">
        <f>E75*社保费率!$B$6</f>
        <v>18.678</v>
      </c>
      <c r="K75" s="41">
        <f>E75*社保费率!$C$6</f>
        <v>0</v>
      </c>
      <c r="L75" s="41">
        <f>E75*社保费率!$B$7</f>
        <v>74.712</v>
      </c>
      <c r="M75" s="41">
        <f>E75*社保费率!$C$7</f>
        <v>0</v>
      </c>
      <c r="N75" s="41">
        <f>E75*社保费率!$B$8</f>
        <v>933.9</v>
      </c>
      <c r="O75" s="41">
        <f>E75*社保费率!$C$8+3</f>
        <v>189.78</v>
      </c>
    </row>
    <row r="76" spans="2:15">
      <c r="B76" s="5" t="s">
        <v>188</v>
      </c>
      <c r="C76" s="5" t="s">
        <v>363</v>
      </c>
      <c r="D76" s="35">
        <v>9230</v>
      </c>
      <c r="E76" s="36">
        <f t="shared" si="2"/>
        <v>9230</v>
      </c>
      <c r="F76" s="37">
        <f>E76*社保费率!$B$4</f>
        <v>1753.7</v>
      </c>
      <c r="G76" s="38">
        <f>E76*社保费率!$C$4</f>
        <v>738.4</v>
      </c>
      <c r="H76" s="39">
        <f>E76*社保费率!$B$5</f>
        <v>73.84</v>
      </c>
      <c r="I76" s="39">
        <f>E76*社保费率!$C$5</f>
        <v>18.46</v>
      </c>
      <c r="J76" s="39">
        <f>E76*社保费率!$B$6</f>
        <v>18.46</v>
      </c>
      <c r="K76" s="41">
        <f>E76*社保费率!$C$6</f>
        <v>0</v>
      </c>
      <c r="L76" s="41">
        <f>E76*社保费率!$B$7</f>
        <v>73.84</v>
      </c>
      <c r="M76" s="41">
        <f>E76*社保费率!$C$7</f>
        <v>0</v>
      </c>
      <c r="N76" s="41">
        <f>E76*社保费率!$B$8</f>
        <v>923</v>
      </c>
      <c r="O76" s="41">
        <f>E76*社保费率!$C$8+3</f>
        <v>187.6</v>
      </c>
    </row>
    <row r="77" spans="2:15">
      <c r="B77" s="5" t="s">
        <v>190</v>
      </c>
      <c r="C77" s="5" t="s">
        <v>364</v>
      </c>
      <c r="D77" s="35">
        <v>10278</v>
      </c>
      <c r="E77" s="36">
        <f t="shared" si="2"/>
        <v>10278</v>
      </c>
      <c r="F77" s="37">
        <f>E77*社保费率!$B$4</f>
        <v>1952.82</v>
      </c>
      <c r="G77" s="38">
        <f>E77*社保费率!$C$4</f>
        <v>822.24</v>
      </c>
      <c r="H77" s="39">
        <f>E77*社保费率!$B$5</f>
        <v>82.224</v>
      </c>
      <c r="I77" s="39">
        <f>E77*社保费率!$C$5</f>
        <v>20.556</v>
      </c>
      <c r="J77" s="39">
        <f>E77*社保费率!$B$6</f>
        <v>20.556</v>
      </c>
      <c r="K77" s="41">
        <f>E77*社保费率!$C$6</f>
        <v>0</v>
      </c>
      <c r="L77" s="41">
        <f>E77*社保费率!$B$7</f>
        <v>82.224</v>
      </c>
      <c r="M77" s="41">
        <f>E77*社保费率!$C$7</f>
        <v>0</v>
      </c>
      <c r="N77" s="41">
        <f>E77*社保费率!$B$8</f>
        <v>1027.8</v>
      </c>
      <c r="O77" s="41">
        <f>E77*社保费率!$C$8+3</f>
        <v>208.56</v>
      </c>
    </row>
    <row r="78" spans="2:15">
      <c r="B78" s="5" t="s">
        <v>194</v>
      </c>
      <c r="C78" s="5" t="s">
        <v>365</v>
      </c>
      <c r="D78" s="35">
        <v>5465</v>
      </c>
      <c r="E78" s="36">
        <f t="shared" si="2"/>
        <v>5465</v>
      </c>
      <c r="F78" s="37">
        <f>E78*社保费率!$B$4</f>
        <v>1038.35</v>
      </c>
      <c r="G78" s="38">
        <f>E78*社保费率!$C$4</f>
        <v>437.2</v>
      </c>
      <c r="H78" s="39">
        <f>E78*社保费率!$B$5</f>
        <v>43.72</v>
      </c>
      <c r="I78" s="39">
        <f>E78*社保费率!$C$5</f>
        <v>10.93</v>
      </c>
      <c r="J78" s="39">
        <f>E78*社保费率!$B$6</f>
        <v>10.93</v>
      </c>
      <c r="K78" s="41">
        <f>E78*社保费率!$C$6</f>
        <v>0</v>
      </c>
      <c r="L78" s="41">
        <f>E78*社保费率!$B$7</f>
        <v>43.72</v>
      </c>
      <c r="M78" s="41">
        <f>E78*社保费率!$C$7</f>
        <v>0</v>
      </c>
      <c r="N78" s="41">
        <f>E78*社保费率!$B$8</f>
        <v>546.5</v>
      </c>
      <c r="O78" s="41">
        <f>E78*社保费率!$C$8+3</f>
        <v>112.3</v>
      </c>
    </row>
    <row r="79" spans="2:15">
      <c r="B79" s="5" t="s">
        <v>196</v>
      </c>
      <c r="C79" s="5" t="s">
        <v>366</v>
      </c>
      <c r="D79" s="35">
        <v>11095</v>
      </c>
      <c r="E79" s="36">
        <f t="shared" si="2"/>
        <v>11095</v>
      </c>
      <c r="F79" s="37">
        <f>E79*社保费率!$B$4</f>
        <v>2108.05</v>
      </c>
      <c r="G79" s="38">
        <f>E79*社保费率!$C$4</f>
        <v>887.6</v>
      </c>
      <c r="H79" s="39">
        <f>E79*社保费率!$B$5</f>
        <v>88.76</v>
      </c>
      <c r="I79" s="39">
        <f>E79*社保费率!$C$5</f>
        <v>22.19</v>
      </c>
      <c r="J79" s="39">
        <f>E79*社保费率!$B$6</f>
        <v>22.19</v>
      </c>
      <c r="K79" s="41">
        <f>E79*社保费率!$C$6</f>
        <v>0</v>
      </c>
      <c r="L79" s="41">
        <f>E79*社保费率!$B$7</f>
        <v>88.76</v>
      </c>
      <c r="M79" s="41">
        <f>E79*社保费率!$C$7</f>
        <v>0</v>
      </c>
      <c r="N79" s="41">
        <f>E79*社保费率!$B$8</f>
        <v>1109.5</v>
      </c>
      <c r="O79" s="41">
        <f>E79*社保费率!$C$8+3</f>
        <v>224.9</v>
      </c>
    </row>
    <row r="80" spans="2:15">
      <c r="B80" s="5" t="s">
        <v>200</v>
      </c>
      <c r="C80" s="5" t="s">
        <v>367</v>
      </c>
      <c r="D80" s="35">
        <v>4798</v>
      </c>
      <c r="E80" s="36">
        <f t="shared" si="2"/>
        <v>4798</v>
      </c>
      <c r="F80" s="37">
        <f>E80*社保费率!$B$4</f>
        <v>911.62</v>
      </c>
      <c r="G80" s="38">
        <f>E80*社保费率!$C$4</f>
        <v>383.84</v>
      </c>
      <c r="H80" s="39">
        <f>E80*社保费率!$B$5</f>
        <v>38.384</v>
      </c>
      <c r="I80" s="39">
        <f>E80*社保费率!$C$5</f>
        <v>9.596</v>
      </c>
      <c r="J80" s="39">
        <f>E80*社保费率!$B$6</f>
        <v>9.596</v>
      </c>
      <c r="K80" s="41">
        <f>E80*社保费率!$C$6</f>
        <v>0</v>
      </c>
      <c r="L80" s="41">
        <f>E80*社保费率!$B$7</f>
        <v>38.384</v>
      </c>
      <c r="M80" s="41">
        <f>E80*社保费率!$C$7</f>
        <v>0</v>
      </c>
      <c r="N80" s="41">
        <f>E80*社保费率!$B$8</f>
        <v>479.8</v>
      </c>
      <c r="O80" s="41">
        <f>E80*社保费率!$C$8+3</f>
        <v>98.96</v>
      </c>
    </row>
    <row r="81" spans="2:15">
      <c r="B81" s="5" t="s">
        <v>202</v>
      </c>
      <c r="C81" s="5" t="s">
        <v>368</v>
      </c>
      <c r="D81" s="35">
        <v>5206</v>
      </c>
      <c r="E81" s="36">
        <f t="shared" si="2"/>
        <v>5206</v>
      </c>
      <c r="F81" s="37">
        <f>E81*社保费率!$B$4</f>
        <v>989.14</v>
      </c>
      <c r="G81" s="38">
        <f>E81*社保费率!$C$4</f>
        <v>416.48</v>
      </c>
      <c r="H81" s="39">
        <f>E81*社保费率!$B$5</f>
        <v>41.648</v>
      </c>
      <c r="I81" s="39">
        <f>E81*社保费率!$C$5</f>
        <v>10.412</v>
      </c>
      <c r="J81" s="39">
        <f>E81*社保费率!$B$6</f>
        <v>10.412</v>
      </c>
      <c r="K81" s="41">
        <f>E81*社保费率!$C$6</f>
        <v>0</v>
      </c>
      <c r="L81" s="41">
        <f>E81*社保费率!$B$7</f>
        <v>41.648</v>
      </c>
      <c r="M81" s="41">
        <f>E81*社保费率!$C$7</f>
        <v>0</v>
      </c>
      <c r="N81" s="41">
        <f>E81*社保费率!$B$8</f>
        <v>520.6</v>
      </c>
      <c r="O81" s="41">
        <f>E81*社保费率!$C$8+3</f>
        <v>107.12</v>
      </c>
    </row>
    <row r="82" spans="2:15">
      <c r="B82" s="5" t="s">
        <v>204</v>
      </c>
      <c r="C82" s="5" t="s">
        <v>369</v>
      </c>
      <c r="D82" s="35">
        <v>4800</v>
      </c>
      <c r="E82" s="36">
        <f t="shared" si="2"/>
        <v>4800</v>
      </c>
      <c r="F82" s="37">
        <f>E82*社保费率!$B$4</f>
        <v>912</v>
      </c>
      <c r="G82" s="38">
        <f>E82*社保费率!$C$4</f>
        <v>384</v>
      </c>
      <c r="H82" s="39">
        <f>E82*社保费率!$B$5</f>
        <v>38.4</v>
      </c>
      <c r="I82" s="39">
        <f>E82*社保费率!$C$5</f>
        <v>9.6</v>
      </c>
      <c r="J82" s="39">
        <f>E82*社保费率!$B$6</f>
        <v>9.6</v>
      </c>
      <c r="K82" s="41">
        <f>E82*社保费率!$C$6</f>
        <v>0</v>
      </c>
      <c r="L82" s="41">
        <f>E82*社保费率!$B$7</f>
        <v>38.4</v>
      </c>
      <c r="M82" s="41">
        <f>E82*社保费率!$C$7</f>
        <v>0</v>
      </c>
      <c r="N82" s="41">
        <f>E82*社保费率!$B$8</f>
        <v>480</v>
      </c>
      <c r="O82" s="41">
        <f>E82*社保费率!$C$8+3</f>
        <v>99</v>
      </c>
    </row>
    <row r="83" spans="2:15">
      <c r="B83" s="5" t="s">
        <v>206</v>
      </c>
      <c r="C83" s="5" t="s">
        <v>370</v>
      </c>
      <c r="D83" s="35">
        <v>9639</v>
      </c>
      <c r="E83" s="36">
        <f t="shared" si="2"/>
        <v>9639</v>
      </c>
      <c r="F83" s="37">
        <f>E83*社保费率!$B$4</f>
        <v>1831.41</v>
      </c>
      <c r="G83" s="38">
        <f>E83*社保费率!$C$4</f>
        <v>771.12</v>
      </c>
      <c r="H83" s="39">
        <f>E83*社保费率!$B$5</f>
        <v>77.112</v>
      </c>
      <c r="I83" s="39">
        <f>E83*社保费率!$C$5</f>
        <v>19.278</v>
      </c>
      <c r="J83" s="39">
        <f>E83*社保费率!$B$6</f>
        <v>19.278</v>
      </c>
      <c r="K83" s="41">
        <f>E83*社保费率!$C$6</f>
        <v>0</v>
      </c>
      <c r="L83" s="41">
        <f>E83*社保费率!$B$7</f>
        <v>77.112</v>
      </c>
      <c r="M83" s="41">
        <f>E83*社保费率!$C$7</f>
        <v>0</v>
      </c>
      <c r="N83" s="41">
        <f>E83*社保费率!$B$8</f>
        <v>963.9</v>
      </c>
      <c r="O83" s="41">
        <f>E83*社保费率!$C$8+3</f>
        <v>195.78</v>
      </c>
    </row>
    <row r="84" spans="2:15">
      <c r="B84" s="5" t="s">
        <v>208</v>
      </c>
      <c r="C84" s="5" t="s">
        <v>371</v>
      </c>
      <c r="D84" s="35">
        <v>7071</v>
      </c>
      <c r="E84" s="36">
        <f t="shared" si="2"/>
        <v>7071</v>
      </c>
      <c r="F84" s="37">
        <f>E84*社保费率!$B$4</f>
        <v>1343.49</v>
      </c>
      <c r="G84" s="38">
        <f>E84*社保费率!$C$4</f>
        <v>565.68</v>
      </c>
      <c r="H84" s="39">
        <f>E84*社保费率!$B$5</f>
        <v>56.568</v>
      </c>
      <c r="I84" s="39">
        <f>E84*社保费率!$C$5</f>
        <v>14.142</v>
      </c>
      <c r="J84" s="39">
        <f>E84*社保费率!$B$6</f>
        <v>14.142</v>
      </c>
      <c r="K84" s="41">
        <f>E84*社保费率!$C$6</f>
        <v>0</v>
      </c>
      <c r="L84" s="41">
        <f>E84*社保费率!$B$7</f>
        <v>56.568</v>
      </c>
      <c r="M84" s="41">
        <f>E84*社保费率!$C$7</f>
        <v>0</v>
      </c>
      <c r="N84" s="41">
        <f>E84*社保费率!$B$8</f>
        <v>707.1</v>
      </c>
      <c r="O84" s="41">
        <f>E84*社保费率!$C$8+3</f>
        <v>144.42</v>
      </c>
    </row>
    <row r="85" spans="2:15">
      <c r="B85" s="5" t="s">
        <v>212</v>
      </c>
      <c r="C85" s="5" t="s">
        <v>372</v>
      </c>
      <c r="D85" s="35">
        <v>5990</v>
      </c>
      <c r="E85" s="36">
        <f t="shared" si="2"/>
        <v>5990</v>
      </c>
      <c r="F85" s="37">
        <f>E85*社保费率!$B$4</f>
        <v>1138.1</v>
      </c>
      <c r="G85" s="38">
        <f>E85*社保费率!$C$4</f>
        <v>479.2</v>
      </c>
      <c r="H85" s="39">
        <f>E85*社保费率!$B$5</f>
        <v>47.92</v>
      </c>
      <c r="I85" s="39">
        <f>E85*社保费率!$C$5</f>
        <v>11.98</v>
      </c>
      <c r="J85" s="39">
        <f>E85*社保费率!$B$6</f>
        <v>11.98</v>
      </c>
      <c r="K85" s="41">
        <f>E85*社保费率!$C$6</f>
        <v>0</v>
      </c>
      <c r="L85" s="41">
        <f>E85*社保费率!$B$7</f>
        <v>47.92</v>
      </c>
      <c r="M85" s="41">
        <f>E85*社保费率!$C$7</f>
        <v>0</v>
      </c>
      <c r="N85" s="41">
        <f>E85*社保费率!$B$8</f>
        <v>599</v>
      </c>
      <c r="O85" s="41">
        <f>E85*社保费率!$C$8+3</f>
        <v>122.8</v>
      </c>
    </row>
    <row r="86" spans="2:15">
      <c r="B86" s="5" t="s">
        <v>222</v>
      </c>
      <c r="C86" s="5" t="s">
        <v>373</v>
      </c>
      <c r="D86" s="35">
        <v>4874</v>
      </c>
      <c r="E86" s="36">
        <f t="shared" si="2"/>
        <v>4874</v>
      </c>
      <c r="F86" s="37">
        <f>E86*社保费率!$B$4</f>
        <v>926.06</v>
      </c>
      <c r="G86" s="38">
        <f>E86*社保费率!$C$4</f>
        <v>389.92</v>
      </c>
      <c r="H86" s="39">
        <f>E86*社保费率!$B$5</f>
        <v>38.992</v>
      </c>
      <c r="I86" s="39">
        <f>E86*社保费率!$C$5</f>
        <v>9.748</v>
      </c>
      <c r="J86" s="39">
        <f>E86*社保费率!$B$6</f>
        <v>9.748</v>
      </c>
      <c r="K86" s="41">
        <f>E86*社保费率!$C$6</f>
        <v>0</v>
      </c>
      <c r="L86" s="41">
        <f>E86*社保费率!$B$7</f>
        <v>38.992</v>
      </c>
      <c r="M86" s="41">
        <f>E86*社保费率!$C$7</f>
        <v>0</v>
      </c>
      <c r="N86" s="41">
        <f>E86*社保费率!$B$8</f>
        <v>487.4</v>
      </c>
      <c r="O86" s="41">
        <f>E86*社保费率!$C$8+3</f>
        <v>100.48</v>
      </c>
    </row>
    <row r="87" spans="2:15">
      <c r="B87" s="5" t="s">
        <v>224</v>
      </c>
      <c r="C87" s="5" t="s">
        <v>374</v>
      </c>
      <c r="D87" s="35">
        <v>9472</v>
      </c>
      <c r="E87" s="36">
        <f t="shared" si="2"/>
        <v>9472</v>
      </c>
      <c r="F87" s="37">
        <f>E87*社保费率!$B$4</f>
        <v>1799.68</v>
      </c>
      <c r="G87" s="38">
        <f>E87*社保费率!$C$4</f>
        <v>757.76</v>
      </c>
      <c r="H87" s="39">
        <f>E87*社保费率!$B$5</f>
        <v>75.776</v>
      </c>
      <c r="I87" s="39">
        <f>E87*社保费率!$C$5</f>
        <v>18.944</v>
      </c>
      <c r="J87" s="39">
        <f>E87*社保费率!$B$6</f>
        <v>18.944</v>
      </c>
      <c r="K87" s="41">
        <f>E87*社保费率!$C$6</f>
        <v>0</v>
      </c>
      <c r="L87" s="41">
        <f>E87*社保费率!$B$7</f>
        <v>75.776</v>
      </c>
      <c r="M87" s="41">
        <f>E87*社保费率!$C$7</f>
        <v>0</v>
      </c>
      <c r="N87" s="41">
        <f>E87*社保费率!$B$8</f>
        <v>947.2</v>
      </c>
      <c r="O87" s="41">
        <f>E87*社保费率!$C$8+3</f>
        <v>192.44</v>
      </c>
    </row>
    <row r="88" spans="2:15">
      <c r="B88" s="5" t="s">
        <v>226</v>
      </c>
      <c r="C88" s="5" t="s">
        <v>375</v>
      </c>
      <c r="D88" s="35">
        <v>7119</v>
      </c>
      <c r="E88" s="36">
        <f t="shared" si="2"/>
        <v>7119</v>
      </c>
      <c r="F88" s="37">
        <f>E88*社保费率!$B$4</f>
        <v>1352.61</v>
      </c>
      <c r="G88" s="38">
        <f>E88*社保费率!$C$4</f>
        <v>569.52</v>
      </c>
      <c r="H88" s="39">
        <f>E88*社保费率!$B$5</f>
        <v>56.952</v>
      </c>
      <c r="I88" s="39">
        <f>E88*社保费率!$C$5</f>
        <v>14.238</v>
      </c>
      <c r="J88" s="39">
        <f>E88*社保费率!$B$6</f>
        <v>14.238</v>
      </c>
      <c r="K88" s="41">
        <f>E88*社保费率!$C$6</f>
        <v>0</v>
      </c>
      <c r="L88" s="41">
        <f>E88*社保费率!$B$7</f>
        <v>56.952</v>
      </c>
      <c r="M88" s="41">
        <f>E88*社保费率!$C$7</f>
        <v>0</v>
      </c>
      <c r="N88" s="41">
        <f>E88*社保费率!$B$8</f>
        <v>711.9</v>
      </c>
      <c r="O88" s="41">
        <f>E88*社保费率!$C$8+3</f>
        <v>145.38</v>
      </c>
    </row>
    <row r="89" spans="2:15">
      <c r="B89" s="5" t="s">
        <v>228</v>
      </c>
      <c r="C89" s="5" t="s">
        <v>376</v>
      </c>
      <c r="D89" s="35">
        <v>6121</v>
      </c>
      <c r="E89" s="36">
        <f t="shared" si="2"/>
        <v>6121</v>
      </c>
      <c r="F89" s="37">
        <f>E89*社保费率!$B$4</f>
        <v>1162.99</v>
      </c>
      <c r="G89" s="38">
        <f>E89*社保费率!$C$4</f>
        <v>489.68</v>
      </c>
      <c r="H89" s="39">
        <f>E89*社保费率!$B$5</f>
        <v>48.968</v>
      </c>
      <c r="I89" s="39">
        <f>E89*社保费率!$C$5</f>
        <v>12.242</v>
      </c>
      <c r="J89" s="39">
        <f>E89*社保费率!$B$6</f>
        <v>12.242</v>
      </c>
      <c r="K89" s="41">
        <f>E89*社保费率!$C$6</f>
        <v>0</v>
      </c>
      <c r="L89" s="41">
        <f>E89*社保费率!$B$7</f>
        <v>48.968</v>
      </c>
      <c r="M89" s="41">
        <f>E89*社保费率!$C$7</f>
        <v>0</v>
      </c>
      <c r="N89" s="41">
        <f>E89*社保费率!$B$8</f>
        <v>612.1</v>
      </c>
      <c r="O89" s="41">
        <f>E89*社保费率!$C$8+3</f>
        <v>125.42</v>
      </c>
    </row>
    <row r="90" spans="2:15">
      <c r="B90" s="5" t="s">
        <v>230</v>
      </c>
      <c r="C90" s="5" t="s">
        <v>377</v>
      </c>
      <c r="D90" s="35">
        <v>4690</v>
      </c>
      <c r="E90" s="36">
        <f t="shared" si="2"/>
        <v>4690</v>
      </c>
      <c r="F90" s="37">
        <f>E90*社保费率!$B$4</f>
        <v>891.1</v>
      </c>
      <c r="G90" s="38">
        <f>E90*社保费率!$C$4</f>
        <v>375.2</v>
      </c>
      <c r="H90" s="39">
        <f>E90*社保费率!$B$5</f>
        <v>37.52</v>
      </c>
      <c r="I90" s="39">
        <f>E90*社保费率!$C$5</f>
        <v>9.38</v>
      </c>
      <c r="J90" s="39">
        <f>E90*社保费率!$B$6</f>
        <v>9.38</v>
      </c>
      <c r="K90" s="41">
        <f>E90*社保费率!$C$6</f>
        <v>0</v>
      </c>
      <c r="L90" s="41">
        <f>E90*社保费率!$B$7</f>
        <v>37.52</v>
      </c>
      <c r="M90" s="41">
        <f>E90*社保费率!$C$7</f>
        <v>0</v>
      </c>
      <c r="N90" s="41">
        <f>E90*社保费率!$B$8</f>
        <v>469</v>
      </c>
      <c r="O90" s="41">
        <f>E90*社保费率!$C$8+3</f>
        <v>96.8</v>
      </c>
    </row>
    <row r="91" spans="2:15">
      <c r="B91" s="5" t="s">
        <v>234</v>
      </c>
      <c r="C91" s="5" t="s">
        <v>378</v>
      </c>
      <c r="D91" s="35">
        <v>9122</v>
      </c>
      <c r="E91" s="36">
        <f t="shared" si="2"/>
        <v>9122</v>
      </c>
      <c r="F91" s="37">
        <f>E91*社保费率!$B$4</f>
        <v>1733.18</v>
      </c>
      <c r="G91" s="38">
        <f>E91*社保费率!$C$4</f>
        <v>729.76</v>
      </c>
      <c r="H91" s="39">
        <f>E91*社保费率!$B$5</f>
        <v>72.976</v>
      </c>
      <c r="I91" s="39">
        <f>E91*社保费率!$C$5</f>
        <v>18.244</v>
      </c>
      <c r="J91" s="39">
        <f>E91*社保费率!$B$6</f>
        <v>18.244</v>
      </c>
      <c r="K91" s="41">
        <f>E91*社保费率!$C$6</f>
        <v>0</v>
      </c>
      <c r="L91" s="41">
        <f>E91*社保费率!$B$7</f>
        <v>72.976</v>
      </c>
      <c r="M91" s="41">
        <f>E91*社保费率!$C$7</f>
        <v>0</v>
      </c>
      <c r="N91" s="41">
        <f>E91*社保费率!$B$8</f>
        <v>912.2</v>
      </c>
      <c r="O91" s="41">
        <f>E91*社保费率!$C$8+3</f>
        <v>185.44</v>
      </c>
    </row>
    <row r="92" spans="2:15">
      <c r="B92" s="5" t="s">
        <v>236</v>
      </c>
      <c r="C92" s="5" t="s">
        <v>379</v>
      </c>
      <c r="D92" s="35">
        <v>7010</v>
      </c>
      <c r="E92" s="36">
        <f t="shared" si="2"/>
        <v>7010</v>
      </c>
      <c r="F92" s="37">
        <f>E92*社保费率!$B$4</f>
        <v>1331.9</v>
      </c>
      <c r="G92" s="38">
        <f>E92*社保费率!$C$4</f>
        <v>560.8</v>
      </c>
      <c r="H92" s="39">
        <f>E92*社保费率!$B$5</f>
        <v>56.08</v>
      </c>
      <c r="I92" s="39">
        <f>E92*社保费率!$C$5</f>
        <v>14.02</v>
      </c>
      <c r="J92" s="39">
        <f>E92*社保费率!$B$6</f>
        <v>14.02</v>
      </c>
      <c r="K92" s="41">
        <f>E92*社保费率!$C$6</f>
        <v>0</v>
      </c>
      <c r="L92" s="41">
        <f>E92*社保费率!$B$7</f>
        <v>56.08</v>
      </c>
      <c r="M92" s="41">
        <f>E92*社保费率!$C$7</f>
        <v>0</v>
      </c>
      <c r="N92" s="41">
        <f>E92*社保费率!$B$8</f>
        <v>701</v>
      </c>
      <c r="O92" s="41">
        <f>E92*社保费率!$C$8+3</f>
        <v>143.2</v>
      </c>
    </row>
    <row r="93" spans="2:15">
      <c r="B93" s="5" t="s">
        <v>238</v>
      </c>
      <c r="C93" s="5" t="s">
        <v>380</v>
      </c>
      <c r="D93" s="35">
        <v>9846</v>
      </c>
      <c r="E93" s="36">
        <f t="shared" si="2"/>
        <v>9846</v>
      </c>
      <c r="F93" s="37">
        <f>E93*社保费率!$B$4</f>
        <v>1870.74</v>
      </c>
      <c r="G93" s="38">
        <f>E93*社保费率!$C$4</f>
        <v>787.68</v>
      </c>
      <c r="H93" s="39">
        <f>E93*社保费率!$B$5</f>
        <v>78.768</v>
      </c>
      <c r="I93" s="39">
        <f>E93*社保费率!$C$5</f>
        <v>19.692</v>
      </c>
      <c r="J93" s="39">
        <f>E93*社保费率!$B$6</f>
        <v>19.692</v>
      </c>
      <c r="K93" s="41">
        <f>E93*社保费率!$C$6</f>
        <v>0</v>
      </c>
      <c r="L93" s="41">
        <f>E93*社保费率!$B$7</f>
        <v>78.768</v>
      </c>
      <c r="M93" s="41">
        <f>E93*社保费率!$C$7</f>
        <v>0</v>
      </c>
      <c r="N93" s="41">
        <f>E93*社保费率!$B$8</f>
        <v>984.6</v>
      </c>
      <c r="O93" s="41">
        <f>E93*社保费率!$C$8+3</f>
        <v>199.92</v>
      </c>
    </row>
    <row r="94" spans="2:15">
      <c r="B94" s="5" t="s">
        <v>240</v>
      </c>
      <c r="C94" s="5" t="s">
        <v>381</v>
      </c>
      <c r="D94" s="35">
        <v>6985</v>
      </c>
      <c r="E94" s="36">
        <f t="shared" si="2"/>
        <v>6985</v>
      </c>
      <c r="F94" s="37">
        <f>E94*社保费率!$B$4</f>
        <v>1327.15</v>
      </c>
      <c r="G94" s="38">
        <f>E94*社保费率!$C$4</f>
        <v>558.8</v>
      </c>
      <c r="H94" s="39">
        <f>E94*社保费率!$B$5</f>
        <v>55.88</v>
      </c>
      <c r="I94" s="39">
        <f>E94*社保费率!$C$5</f>
        <v>13.97</v>
      </c>
      <c r="J94" s="39">
        <f>E94*社保费率!$B$6</f>
        <v>13.97</v>
      </c>
      <c r="K94" s="41">
        <f>E94*社保费率!$C$6</f>
        <v>0</v>
      </c>
      <c r="L94" s="41">
        <f>E94*社保费率!$B$7</f>
        <v>55.88</v>
      </c>
      <c r="M94" s="41">
        <f>E94*社保费率!$C$7</f>
        <v>0</v>
      </c>
      <c r="N94" s="41">
        <f>E94*社保费率!$B$8</f>
        <v>698.5</v>
      </c>
      <c r="O94" s="41">
        <f>E94*社保费率!$C$8+3</f>
        <v>142.7</v>
      </c>
    </row>
    <row r="95" spans="2:15">
      <c r="B95" s="5" t="s">
        <v>242</v>
      </c>
      <c r="C95" s="5" t="s">
        <v>382</v>
      </c>
      <c r="D95" s="35">
        <v>4873</v>
      </c>
      <c r="E95" s="36">
        <f t="shared" si="2"/>
        <v>4873</v>
      </c>
      <c r="F95" s="37">
        <f>E95*社保费率!$B$4</f>
        <v>925.87</v>
      </c>
      <c r="G95" s="38">
        <f>E95*社保费率!$C$4</f>
        <v>389.84</v>
      </c>
      <c r="H95" s="39">
        <f>E95*社保费率!$B$5</f>
        <v>38.984</v>
      </c>
      <c r="I95" s="39">
        <f>E95*社保费率!$C$5</f>
        <v>9.746</v>
      </c>
      <c r="J95" s="39">
        <f>E95*社保费率!$B$6</f>
        <v>9.746</v>
      </c>
      <c r="K95" s="41">
        <f>E95*社保费率!$C$6</f>
        <v>0</v>
      </c>
      <c r="L95" s="41">
        <f>E95*社保费率!$B$7</f>
        <v>38.984</v>
      </c>
      <c r="M95" s="41">
        <f>E95*社保费率!$C$7</f>
        <v>0</v>
      </c>
      <c r="N95" s="41">
        <f>E95*社保费率!$B$8</f>
        <v>487.3</v>
      </c>
      <c r="O95" s="41">
        <f>E95*社保费率!$C$8+3</f>
        <v>100.46</v>
      </c>
    </row>
    <row r="96" spans="2:15">
      <c r="B96" s="5" t="s">
        <v>246</v>
      </c>
      <c r="C96" s="5" t="s">
        <v>383</v>
      </c>
      <c r="D96" s="35">
        <v>8773</v>
      </c>
      <c r="E96" s="36">
        <f t="shared" si="2"/>
        <v>8773</v>
      </c>
      <c r="F96" s="37">
        <f>E96*社保费率!$B$4</f>
        <v>1666.87</v>
      </c>
      <c r="G96" s="38">
        <f>E96*社保费率!$C$4</f>
        <v>701.84</v>
      </c>
      <c r="H96" s="39">
        <f>E96*社保费率!$B$5</f>
        <v>70.184</v>
      </c>
      <c r="I96" s="39">
        <f>E96*社保费率!$C$5</f>
        <v>17.546</v>
      </c>
      <c r="J96" s="39">
        <f>E96*社保费率!$B$6</f>
        <v>17.546</v>
      </c>
      <c r="K96" s="41">
        <f>E96*社保费率!$C$6</f>
        <v>0</v>
      </c>
      <c r="L96" s="41">
        <f>E96*社保费率!$B$7</f>
        <v>70.184</v>
      </c>
      <c r="M96" s="41">
        <f>E96*社保费率!$C$7</f>
        <v>0</v>
      </c>
      <c r="N96" s="41">
        <f>E96*社保费率!$B$8</f>
        <v>877.3</v>
      </c>
      <c r="O96" s="41">
        <f>E96*社保费率!$C$8+3</f>
        <v>178.46</v>
      </c>
    </row>
    <row r="97" spans="2:15">
      <c r="B97" s="5" t="s">
        <v>248</v>
      </c>
      <c r="C97" s="5" t="s">
        <v>384</v>
      </c>
      <c r="D97" s="35">
        <v>5613</v>
      </c>
      <c r="E97" s="36">
        <f t="shared" si="2"/>
        <v>5613</v>
      </c>
      <c r="F97" s="37">
        <f>E97*社保费率!$B$4</f>
        <v>1066.47</v>
      </c>
      <c r="G97" s="38">
        <f>E97*社保费率!$C$4</f>
        <v>449.04</v>
      </c>
      <c r="H97" s="39">
        <f>E97*社保费率!$B$5</f>
        <v>44.904</v>
      </c>
      <c r="I97" s="39">
        <f>E97*社保费率!$C$5</f>
        <v>11.226</v>
      </c>
      <c r="J97" s="39">
        <f>E97*社保费率!$B$6</f>
        <v>11.226</v>
      </c>
      <c r="K97" s="41">
        <f>E97*社保费率!$C$6</f>
        <v>0</v>
      </c>
      <c r="L97" s="41">
        <f>E97*社保费率!$B$7</f>
        <v>44.904</v>
      </c>
      <c r="M97" s="41">
        <f>E97*社保费率!$C$7</f>
        <v>0</v>
      </c>
      <c r="N97" s="41">
        <f>E97*社保费率!$B$8</f>
        <v>561.3</v>
      </c>
      <c r="O97" s="41">
        <f>E97*社保费率!$C$8+3</f>
        <v>115.26</v>
      </c>
    </row>
    <row r="98" spans="2:15">
      <c r="B98" s="5" t="s">
        <v>250</v>
      </c>
      <c r="C98" s="5" t="s">
        <v>385</v>
      </c>
      <c r="D98" s="35">
        <v>4574</v>
      </c>
      <c r="E98" s="36">
        <f t="shared" si="2"/>
        <v>4574</v>
      </c>
      <c r="F98" s="37">
        <f>E98*社保费率!$B$4</f>
        <v>869.06</v>
      </c>
      <c r="G98" s="38">
        <f>E98*社保费率!$C$4</f>
        <v>365.92</v>
      </c>
      <c r="H98" s="39">
        <f>E98*社保费率!$B$5</f>
        <v>36.592</v>
      </c>
      <c r="I98" s="39">
        <f>E98*社保费率!$C$5</f>
        <v>9.148</v>
      </c>
      <c r="J98" s="39">
        <f>E98*社保费率!$B$6</f>
        <v>9.148</v>
      </c>
      <c r="K98" s="41">
        <f>E98*社保费率!$C$6</f>
        <v>0</v>
      </c>
      <c r="L98" s="41">
        <f>E98*社保费率!$B$7</f>
        <v>36.592</v>
      </c>
      <c r="M98" s="41">
        <f>E98*社保费率!$C$7</f>
        <v>0</v>
      </c>
      <c r="N98" s="41">
        <f>E98*社保费率!$B$8</f>
        <v>457.4</v>
      </c>
      <c r="O98" s="41">
        <f>E98*社保费率!$C$8+3</f>
        <v>94.48</v>
      </c>
    </row>
    <row r="99" spans="2:15">
      <c r="B99" s="5" t="s">
        <v>252</v>
      </c>
      <c r="C99" s="5" t="s">
        <v>386</v>
      </c>
      <c r="D99" s="35">
        <v>11966</v>
      </c>
      <c r="E99" s="36">
        <f t="shared" si="2"/>
        <v>11966</v>
      </c>
      <c r="F99" s="37">
        <f>E99*社保费率!$B$4</f>
        <v>2273.54</v>
      </c>
      <c r="G99" s="38">
        <f>E99*社保费率!$C$4</f>
        <v>957.28</v>
      </c>
      <c r="H99" s="39">
        <f>E99*社保费率!$B$5</f>
        <v>95.728</v>
      </c>
      <c r="I99" s="39">
        <f>E99*社保费率!$C$5</f>
        <v>23.932</v>
      </c>
      <c r="J99" s="39">
        <f>E99*社保费率!$B$6</f>
        <v>23.932</v>
      </c>
      <c r="K99" s="41">
        <f>E99*社保费率!$C$6</f>
        <v>0</v>
      </c>
      <c r="L99" s="41">
        <f>E99*社保费率!$B$7</f>
        <v>95.728</v>
      </c>
      <c r="M99" s="41">
        <f>E99*社保费率!$C$7</f>
        <v>0</v>
      </c>
      <c r="N99" s="41">
        <f>E99*社保费率!$B$8</f>
        <v>1196.6</v>
      </c>
      <c r="O99" s="41">
        <f>E99*社保费率!$C$8+3</f>
        <v>242.32</v>
      </c>
    </row>
    <row r="100" spans="2:15">
      <c r="B100" s="5" t="s">
        <v>254</v>
      </c>
      <c r="C100" s="5" t="s">
        <v>387</v>
      </c>
      <c r="D100" s="35">
        <v>8283</v>
      </c>
      <c r="E100" s="36">
        <f t="shared" ref="E100:E131" si="3">IF(D100&lt;人均月工资*60%,人均月工资*60%,IF(D100&gt;人均月工资*3,人均月工资*3,D100))</f>
        <v>8283</v>
      </c>
      <c r="F100" s="37">
        <f>E100*社保费率!$B$4</f>
        <v>1573.77</v>
      </c>
      <c r="G100" s="38">
        <f>E100*社保费率!$C$4</f>
        <v>662.64</v>
      </c>
      <c r="H100" s="39">
        <f>E100*社保费率!$B$5</f>
        <v>66.264</v>
      </c>
      <c r="I100" s="39">
        <f>E100*社保费率!$C$5</f>
        <v>16.566</v>
      </c>
      <c r="J100" s="39">
        <f>E100*社保费率!$B$6</f>
        <v>16.566</v>
      </c>
      <c r="K100" s="41">
        <f>E100*社保费率!$C$6</f>
        <v>0</v>
      </c>
      <c r="L100" s="41">
        <f>E100*社保费率!$B$7</f>
        <v>66.264</v>
      </c>
      <c r="M100" s="41">
        <f>E100*社保费率!$C$7</f>
        <v>0</v>
      </c>
      <c r="N100" s="41">
        <f>E100*社保费率!$B$8</f>
        <v>828.3</v>
      </c>
      <c r="O100" s="41">
        <f>E100*社保费率!$C$8+3</f>
        <v>168.66</v>
      </c>
    </row>
    <row r="101" spans="2:15">
      <c r="B101" s="5" t="s">
        <v>256</v>
      </c>
      <c r="C101" s="5" t="s">
        <v>388</v>
      </c>
      <c r="D101" s="35">
        <v>9555</v>
      </c>
      <c r="E101" s="36">
        <f t="shared" si="3"/>
        <v>9555</v>
      </c>
      <c r="F101" s="37">
        <f>E101*社保费率!$B$4</f>
        <v>1815.45</v>
      </c>
      <c r="G101" s="38">
        <f>E101*社保费率!$C$4</f>
        <v>764.4</v>
      </c>
      <c r="H101" s="39">
        <f>E101*社保费率!$B$5</f>
        <v>76.44</v>
      </c>
      <c r="I101" s="39">
        <f>E101*社保费率!$C$5</f>
        <v>19.11</v>
      </c>
      <c r="J101" s="39">
        <f>E101*社保费率!$B$6</f>
        <v>19.11</v>
      </c>
      <c r="K101" s="41">
        <f>E101*社保费率!$C$6</f>
        <v>0</v>
      </c>
      <c r="L101" s="41">
        <f>E101*社保费率!$B$7</f>
        <v>76.44</v>
      </c>
      <c r="M101" s="41">
        <f>E101*社保费率!$C$7</f>
        <v>0</v>
      </c>
      <c r="N101" s="41">
        <f>E101*社保费率!$B$8</f>
        <v>955.5</v>
      </c>
      <c r="O101" s="41">
        <f>E101*社保费率!$C$8+3</f>
        <v>194.1</v>
      </c>
    </row>
    <row r="102" spans="2:15">
      <c r="B102" s="5" t="s">
        <v>258</v>
      </c>
      <c r="C102" s="5" t="s">
        <v>389</v>
      </c>
      <c r="D102" s="35">
        <v>7636</v>
      </c>
      <c r="E102" s="36">
        <f t="shared" si="3"/>
        <v>7636</v>
      </c>
      <c r="F102" s="37">
        <f>E102*社保费率!$B$4</f>
        <v>1450.84</v>
      </c>
      <c r="G102" s="38">
        <f>E102*社保费率!$C$4</f>
        <v>610.88</v>
      </c>
      <c r="H102" s="39">
        <f>E102*社保费率!$B$5</f>
        <v>61.088</v>
      </c>
      <c r="I102" s="39">
        <f>E102*社保费率!$C$5</f>
        <v>15.272</v>
      </c>
      <c r="J102" s="39">
        <f>E102*社保费率!$B$6</f>
        <v>15.272</v>
      </c>
      <c r="K102" s="41">
        <f>E102*社保费率!$C$6</f>
        <v>0</v>
      </c>
      <c r="L102" s="41">
        <f>E102*社保费率!$B$7</f>
        <v>61.088</v>
      </c>
      <c r="M102" s="41">
        <f>E102*社保费率!$C$7</f>
        <v>0</v>
      </c>
      <c r="N102" s="41">
        <f>E102*社保费率!$B$8</f>
        <v>763.6</v>
      </c>
      <c r="O102" s="41">
        <f>E102*社保费率!$C$8+3</f>
        <v>155.72</v>
      </c>
    </row>
    <row r="103" spans="2:15">
      <c r="B103" s="5" t="s">
        <v>260</v>
      </c>
      <c r="C103" s="5" t="s">
        <v>390</v>
      </c>
      <c r="D103" s="35">
        <v>10205</v>
      </c>
      <c r="E103" s="36">
        <f t="shared" si="3"/>
        <v>10205</v>
      </c>
      <c r="F103" s="37">
        <f>E103*社保费率!$B$4</f>
        <v>1938.95</v>
      </c>
      <c r="G103" s="38">
        <f>E103*社保费率!$C$4</f>
        <v>816.4</v>
      </c>
      <c r="H103" s="39">
        <f>E103*社保费率!$B$5</f>
        <v>81.64</v>
      </c>
      <c r="I103" s="39">
        <f>E103*社保费率!$C$5</f>
        <v>20.41</v>
      </c>
      <c r="J103" s="39">
        <f>E103*社保费率!$B$6</f>
        <v>20.41</v>
      </c>
      <c r="K103" s="41">
        <f>E103*社保费率!$C$6</f>
        <v>0</v>
      </c>
      <c r="L103" s="41">
        <f>E103*社保费率!$B$7</f>
        <v>81.64</v>
      </c>
      <c r="M103" s="41">
        <f>E103*社保费率!$C$7</f>
        <v>0</v>
      </c>
      <c r="N103" s="41">
        <f>E103*社保费率!$B$8</f>
        <v>1020.5</v>
      </c>
      <c r="O103" s="41">
        <f>E103*社保费率!$C$8+3</f>
        <v>207.1</v>
      </c>
    </row>
  </sheetData>
  <sortState ref="B4:O103">
    <sortCondition ref="B4:B103"/>
  </sortState>
  <mergeCells count="1">
    <mergeCell ref="B1:O1"/>
  </mergeCells>
  <printOptions horizontalCentered="1"/>
  <pageMargins left="0.31496062992126" right="0.118110236220472" top="0.748031496062992" bottom="0.748031496062992" header="0.31496062992126" footer="0.31496062992126"/>
  <pageSetup paperSize="9" scale="83" fitToHeight="0" orientation="landscape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8" sqref="C8"/>
    </sheetView>
  </sheetViews>
  <sheetFormatPr defaultColWidth="0" defaultRowHeight="13.5" zeroHeight="1" outlineLevelCol="4"/>
  <cols>
    <col min="1" max="1" width="11.6296296296296" customWidth="1"/>
    <col min="2" max="2" width="14.6296296296296" customWidth="1"/>
    <col min="3" max="3" width="14.5" customWidth="1"/>
    <col min="4" max="4" width="20.3796296296296" customWidth="1"/>
    <col min="5" max="5" width="9.87962962962963" hidden="1" customWidth="1"/>
    <col min="6" max="16384" width="9" hidden="1"/>
  </cols>
  <sheetData>
    <row r="1" ht="29.25" customHeight="1" spans="1:4">
      <c r="A1" s="19" t="s">
        <v>391</v>
      </c>
      <c r="B1" s="19"/>
      <c r="C1" s="19"/>
      <c r="D1" s="19"/>
    </row>
    <row r="2" ht="5.25" customHeight="1" spans="1:4">
      <c r="A2" s="19"/>
      <c r="B2" s="19"/>
      <c r="C2" s="19"/>
      <c r="D2" s="19"/>
    </row>
    <row r="3" ht="25.5" customHeight="1" spans="1:5">
      <c r="A3" s="20" t="s">
        <v>392</v>
      </c>
      <c r="B3" s="21" t="s">
        <v>393</v>
      </c>
      <c r="C3" s="21" t="s">
        <v>394</v>
      </c>
      <c r="D3" s="20" t="s">
        <v>395</v>
      </c>
      <c r="E3" s="20"/>
    </row>
    <row r="4" ht="19.5" customHeight="1" spans="1:4">
      <c r="A4" s="20" t="s">
        <v>396</v>
      </c>
      <c r="B4" s="22">
        <v>0.19</v>
      </c>
      <c r="C4" s="22">
        <v>0.08</v>
      </c>
      <c r="D4" s="23">
        <v>0</v>
      </c>
    </row>
    <row r="5" ht="19.5" customHeight="1" spans="1:4">
      <c r="A5" s="20" t="s">
        <v>397</v>
      </c>
      <c r="B5" s="22">
        <v>0.008</v>
      </c>
      <c r="C5" s="22">
        <v>0.002</v>
      </c>
      <c r="D5" s="23">
        <v>0</v>
      </c>
    </row>
    <row r="6" ht="19.5" customHeight="1" spans="1:4">
      <c r="A6" s="20" t="s">
        <v>398</v>
      </c>
      <c r="B6" s="22">
        <v>0.002</v>
      </c>
      <c r="C6" s="22">
        <v>0</v>
      </c>
      <c r="D6" s="23">
        <v>0</v>
      </c>
    </row>
    <row r="7" ht="19.5" customHeight="1" spans="1:4">
      <c r="A7" s="20" t="s">
        <v>399</v>
      </c>
      <c r="B7" s="22">
        <v>0.008</v>
      </c>
      <c r="C7" s="22">
        <v>0</v>
      </c>
      <c r="D7" s="23">
        <v>0</v>
      </c>
    </row>
    <row r="8" ht="19.5" customHeight="1" spans="1:4">
      <c r="A8" s="24" t="s">
        <v>400</v>
      </c>
      <c r="B8" s="25">
        <v>0.1</v>
      </c>
      <c r="C8" s="25">
        <v>0.02</v>
      </c>
      <c r="D8" s="26">
        <v>3</v>
      </c>
    </row>
    <row r="9" ht="19.5" customHeight="1" spans="1:4">
      <c r="A9" s="20"/>
      <c r="B9" s="22"/>
      <c r="C9" s="22"/>
      <c r="D9" s="27"/>
    </row>
    <row r="10" ht="16.2" spans="1:1">
      <c r="A10" s="28" t="s">
        <v>401</v>
      </c>
    </row>
    <row r="11" ht="16.2" spans="1:1">
      <c r="A11" s="28"/>
    </row>
  </sheetData>
  <mergeCells count="1">
    <mergeCell ref="A1:D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tabSelected="1" workbookViewId="0">
      <selection activeCell="D12" sqref="D12"/>
    </sheetView>
  </sheetViews>
  <sheetFormatPr defaultColWidth="8.88888888888889" defaultRowHeight="14.4"/>
  <cols>
    <col min="3" max="3" width="20.4444444444444" customWidth="1"/>
    <col min="5" max="5" width="11.8888888888889" customWidth="1"/>
  </cols>
  <sheetData>
    <row r="1" ht="21.6" spans="1:17">
      <c r="A1" s="1" t="s">
        <v>0</v>
      </c>
      <c r="B1" s="1" t="s">
        <v>279</v>
      </c>
      <c r="C1" s="2" t="s">
        <v>1</v>
      </c>
      <c r="D1" s="3" t="s">
        <v>402</v>
      </c>
      <c r="E1" s="3" t="s">
        <v>403</v>
      </c>
      <c r="F1" s="4" t="s">
        <v>404</v>
      </c>
      <c r="G1" s="1" t="s">
        <v>405</v>
      </c>
      <c r="H1" s="1" t="s">
        <v>406</v>
      </c>
      <c r="I1" s="1" t="s">
        <v>407</v>
      </c>
      <c r="J1" s="1" t="s">
        <v>408</v>
      </c>
      <c r="K1" s="4" t="s">
        <v>409</v>
      </c>
      <c r="L1" s="1" t="s">
        <v>410</v>
      </c>
      <c r="M1" s="10" t="s">
        <v>411</v>
      </c>
      <c r="N1" s="1" t="s">
        <v>412</v>
      </c>
      <c r="O1" s="1" t="s">
        <v>413</v>
      </c>
      <c r="P1" s="1" t="s">
        <v>414</v>
      </c>
      <c r="Q1" s="1" t="s">
        <v>280</v>
      </c>
    </row>
    <row r="2" spans="1:17">
      <c r="A2" s="5" t="s">
        <v>154</v>
      </c>
      <c r="B2" s="5" t="s">
        <v>415</v>
      </c>
      <c r="C2" s="6" t="str">
        <f>IF(VLOOKUP(A2,身份证校对!$B$3:$W$122,22,0)="正确",VLOOKUP(A2,身份证校对!$B$3:$W$122,2,0),MID(VLOOKUP(A2,身份证校对!$B$3:$W$122,2,0),1,17)&amp;VLOOKUP(A2,身份证校对!$B$3:$W$122,21,0))</f>
        <v>110104195505130417</v>
      </c>
      <c r="D2" s="7"/>
      <c r="E2" s="8">
        <v>20222</v>
      </c>
      <c r="F2" s="9">
        <f t="shared" ref="F2:F65" si="0">INT(DATEDIF(E2,"2016-12-31","D")/365)</f>
        <v>61</v>
      </c>
      <c r="G2" s="5" t="s">
        <v>416</v>
      </c>
      <c r="H2" s="5" t="s">
        <v>417</v>
      </c>
      <c r="I2" s="5" t="s">
        <v>418</v>
      </c>
      <c r="J2" s="11">
        <v>31164</v>
      </c>
      <c r="K2" s="12">
        <v>40328</v>
      </c>
      <c r="L2" s="5" t="s">
        <v>419</v>
      </c>
      <c r="M2" s="13">
        <f t="shared" ref="M2:M65" si="1">CEILING(DATEDIF(J2,IF(K2&lt;&gt;"",K2,"2016-12-31"),"D")/365,0.5)</f>
        <v>25.5</v>
      </c>
      <c r="N2" s="14">
        <v>3900</v>
      </c>
      <c r="O2" s="15">
        <f t="shared" ref="O2:O65" si="2">M2*50</f>
        <v>1275</v>
      </c>
      <c r="P2" s="15"/>
      <c r="Q2" s="15">
        <f t="shared" ref="Q2:Q65" si="3">O2+N2+P2</f>
        <v>5175</v>
      </c>
    </row>
    <row r="3" spans="1:17">
      <c r="A3" s="5" t="s">
        <v>184</v>
      </c>
      <c r="B3" s="5" t="s">
        <v>420</v>
      </c>
      <c r="C3" s="6" t="str">
        <f>IF(VLOOKUP(A3,身份证校对!$B$3:$W$122,22,0)="正确",VLOOKUP(A3,身份证校对!$B$3:$W$122,2,0),MID(VLOOKUP(A3,身份证校对!$B$3:$W$122,2,0),1,17)&amp;VLOOKUP(A3,身份证校对!$B$3:$W$122,21,0))</f>
        <v>37250119561121115X</v>
      </c>
      <c r="D3" s="7"/>
      <c r="E3" s="8">
        <v>20780</v>
      </c>
      <c r="F3" s="9">
        <f t="shared" si="0"/>
        <v>60</v>
      </c>
      <c r="G3" s="5" t="s">
        <v>416</v>
      </c>
      <c r="H3" s="5" t="s">
        <v>417</v>
      </c>
      <c r="I3" s="5" t="s">
        <v>418</v>
      </c>
      <c r="J3" s="11">
        <v>31558</v>
      </c>
      <c r="K3" s="12">
        <v>41243</v>
      </c>
      <c r="L3" s="5" t="s">
        <v>419</v>
      </c>
      <c r="M3" s="13">
        <f t="shared" si="1"/>
        <v>27</v>
      </c>
      <c r="N3" s="14">
        <v>4100</v>
      </c>
      <c r="O3" s="15">
        <f t="shared" si="2"/>
        <v>1350</v>
      </c>
      <c r="P3" s="15"/>
      <c r="Q3" s="15">
        <f t="shared" si="3"/>
        <v>5450</v>
      </c>
    </row>
    <row r="4" spans="1:17">
      <c r="A4" s="5" t="s">
        <v>158</v>
      </c>
      <c r="B4" s="5" t="s">
        <v>421</v>
      </c>
      <c r="C4" s="6" t="str">
        <f>IF(VLOOKUP(A4,身份证校对!$B$3:$W$122,22,0)="正确",VLOOKUP(A4,身份证校对!$B$3:$W$122,2,0),MID(VLOOKUP(A4,身份证校对!$B$3:$W$122,2,0),1,17)&amp;VLOOKUP(A4,身份证校对!$B$3:$W$122,21,0))</f>
        <v>110108195603177222</v>
      </c>
      <c r="D4" s="7"/>
      <c r="E4" s="8">
        <v>20531</v>
      </c>
      <c r="F4" s="9">
        <f t="shared" si="0"/>
        <v>60</v>
      </c>
      <c r="G4" s="5" t="s">
        <v>422</v>
      </c>
      <c r="H4" s="5" t="s">
        <v>417</v>
      </c>
      <c r="I4" s="5" t="s">
        <v>423</v>
      </c>
      <c r="J4" s="11">
        <v>31588</v>
      </c>
      <c r="K4" s="12">
        <v>40632</v>
      </c>
      <c r="L4" s="5" t="s">
        <v>419</v>
      </c>
      <c r="M4" s="13">
        <f t="shared" si="1"/>
        <v>25</v>
      </c>
      <c r="N4" s="14">
        <v>6100</v>
      </c>
      <c r="O4" s="15">
        <f t="shared" si="2"/>
        <v>1250</v>
      </c>
      <c r="P4" s="15"/>
      <c r="Q4" s="15">
        <f t="shared" si="3"/>
        <v>7350</v>
      </c>
    </row>
    <row r="5" spans="1:17">
      <c r="A5" s="5" t="s">
        <v>198</v>
      </c>
      <c r="B5" s="5" t="s">
        <v>424</v>
      </c>
      <c r="C5" s="6" t="str">
        <f>IF(VLOOKUP(A5,身份证校对!$B$3:$W$122,22,0)="正确",VLOOKUP(A5,身份证校对!$B$3:$W$122,2,0),MID(VLOOKUP(A5,身份证校对!$B$3:$W$122,2,0),1,17)&amp;VLOOKUP(A5,身份证校对!$B$3:$W$122,21,0))</f>
        <v>110102195709062345</v>
      </c>
      <c r="D5" s="7"/>
      <c r="E5" s="8">
        <v>21069</v>
      </c>
      <c r="F5" s="9">
        <f t="shared" si="0"/>
        <v>59</v>
      </c>
      <c r="G5" s="5" t="s">
        <v>416</v>
      </c>
      <c r="H5" s="5" t="s">
        <v>417</v>
      </c>
      <c r="I5" s="5" t="s">
        <v>425</v>
      </c>
      <c r="J5" s="11">
        <v>31982</v>
      </c>
      <c r="K5" s="12">
        <v>41182</v>
      </c>
      <c r="L5" s="5" t="s">
        <v>419</v>
      </c>
      <c r="M5" s="13">
        <f t="shared" si="1"/>
        <v>25.5</v>
      </c>
      <c r="N5" s="14">
        <v>6100</v>
      </c>
      <c r="O5" s="15">
        <f t="shared" si="2"/>
        <v>1275</v>
      </c>
      <c r="P5" s="15"/>
      <c r="Q5" s="15">
        <f t="shared" si="3"/>
        <v>7375</v>
      </c>
    </row>
    <row r="6" spans="1:17">
      <c r="A6" s="5" t="s">
        <v>210</v>
      </c>
      <c r="B6" s="5" t="s">
        <v>426</v>
      </c>
      <c r="C6" s="6" t="str">
        <f>IF(VLOOKUP(A6,身份证校对!$B$3:$W$122,22,0)="正确",VLOOKUP(A6,身份证校对!$B$3:$W$122,2,0),MID(VLOOKUP(A6,身份证校对!$B$3:$W$122,2,0),1,17)&amp;VLOOKUP(A6,身份证校对!$B$3:$W$122,21,0))</f>
        <v>110103195705211821</v>
      </c>
      <c r="D6" s="7"/>
      <c r="E6" s="8">
        <v>20961</v>
      </c>
      <c r="F6" s="9">
        <f t="shared" si="0"/>
        <v>59</v>
      </c>
      <c r="G6" s="5" t="s">
        <v>416</v>
      </c>
      <c r="H6" s="5" t="s">
        <v>417</v>
      </c>
      <c r="I6" s="5" t="s">
        <v>427</v>
      </c>
      <c r="J6" s="11">
        <v>32012</v>
      </c>
      <c r="K6" s="12">
        <v>41059</v>
      </c>
      <c r="L6" s="5" t="s">
        <v>419</v>
      </c>
      <c r="M6" s="13">
        <f t="shared" si="1"/>
        <v>25</v>
      </c>
      <c r="N6" s="14">
        <v>12000</v>
      </c>
      <c r="O6" s="15">
        <f t="shared" si="2"/>
        <v>1250</v>
      </c>
      <c r="P6" s="15"/>
      <c r="Q6" s="15">
        <f t="shared" si="3"/>
        <v>13250</v>
      </c>
    </row>
    <row r="7" spans="1:17">
      <c r="A7" s="5" t="s">
        <v>166</v>
      </c>
      <c r="B7" s="5" t="s">
        <v>428</v>
      </c>
      <c r="C7" s="6" t="str">
        <f>IF(VLOOKUP(A7,身份证校对!$B$3:$W$122,22,0)="正确",VLOOKUP(A7,身份证校对!$B$3:$W$122,2,0),MID(VLOOKUP(A7,身份证校对!$B$3:$W$122,2,0),1,17)&amp;VLOOKUP(A7,身份证校对!$B$3:$W$122,21,0))</f>
        <v>430105195802172016</v>
      </c>
      <c r="D7" s="7"/>
      <c r="E7" s="8">
        <v>21233</v>
      </c>
      <c r="F7" s="9">
        <f t="shared" si="0"/>
        <v>58</v>
      </c>
      <c r="G7" s="5" t="s">
        <v>416</v>
      </c>
      <c r="H7" s="5" t="s">
        <v>429</v>
      </c>
      <c r="I7" s="5" t="s">
        <v>418</v>
      </c>
      <c r="J7" s="11">
        <v>32408</v>
      </c>
      <c r="K7" s="12">
        <v>41333</v>
      </c>
      <c r="L7" s="5" t="s">
        <v>419</v>
      </c>
      <c r="M7" s="13">
        <f t="shared" si="1"/>
        <v>24.5</v>
      </c>
      <c r="N7" s="14">
        <v>5000</v>
      </c>
      <c r="O7" s="15">
        <f t="shared" si="2"/>
        <v>1225</v>
      </c>
      <c r="P7" s="15"/>
      <c r="Q7" s="15">
        <f t="shared" si="3"/>
        <v>6225</v>
      </c>
    </row>
    <row r="8" spans="1:17">
      <c r="A8" s="5" t="s">
        <v>150</v>
      </c>
      <c r="B8" s="5" t="s">
        <v>430</v>
      </c>
      <c r="C8" s="6" t="str">
        <f>IF(VLOOKUP(A8,身份证校对!$B$3:$W$122,22,0)="正确",VLOOKUP(A8,身份证校对!$B$3:$W$122,2,0),MID(VLOOKUP(A8,身份证校对!$B$3:$W$122,2,0),1,17)&amp;VLOOKUP(A8,身份证校对!$B$3:$W$122,21,0))</f>
        <v>110108195911302259</v>
      </c>
      <c r="D8" s="7"/>
      <c r="E8" s="8">
        <v>21884</v>
      </c>
      <c r="F8" s="9">
        <f t="shared" si="0"/>
        <v>57</v>
      </c>
      <c r="G8" s="5" t="s">
        <v>431</v>
      </c>
      <c r="H8" s="5" t="s">
        <v>417</v>
      </c>
      <c r="I8" s="5" t="s">
        <v>425</v>
      </c>
      <c r="J8" s="11">
        <v>32802</v>
      </c>
      <c r="K8" s="12">
        <v>41973</v>
      </c>
      <c r="L8" s="5" t="s">
        <v>419</v>
      </c>
      <c r="M8" s="13">
        <f t="shared" si="1"/>
        <v>25.5</v>
      </c>
      <c r="N8" s="14">
        <v>6100</v>
      </c>
      <c r="O8" s="15">
        <f t="shared" si="2"/>
        <v>1275</v>
      </c>
      <c r="P8" s="15"/>
      <c r="Q8" s="15">
        <f t="shared" si="3"/>
        <v>7375</v>
      </c>
    </row>
    <row r="9" spans="1:17">
      <c r="A9" s="5" t="s">
        <v>174</v>
      </c>
      <c r="B9" s="5" t="s">
        <v>358</v>
      </c>
      <c r="C9" s="6" t="str">
        <f>IF(VLOOKUP(A9,身份证校对!$B$3:$W$122,22,0)="正确",VLOOKUP(A9,身份证校对!$B$3:$W$122,2,0),MID(VLOOKUP(A9,身份证校对!$B$3:$W$122,2,0),1,17)&amp;VLOOKUP(A9,身份证校对!$B$3:$W$122,21,0))</f>
        <v>230102195902172412</v>
      </c>
      <c r="D9" s="7"/>
      <c r="E9" s="8">
        <v>21598</v>
      </c>
      <c r="F9" s="9">
        <f t="shared" si="0"/>
        <v>57</v>
      </c>
      <c r="G9" s="5" t="s">
        <v>432</v>
      </c>
      <c r="H9" s="5" t="s">
        <v>417</v>
      </c>
      <c r="I9" s="5" t="s">
        <v>427</v>
      </c>
      <c r="J9" s="11">
        <v>32832</v>
      </c>
      <c r="K9" s="12"/>
      <c r="L9" s="5" t="s">
        <v>433</v>
      </c>
      <c r="M9" s="13">
        <f t="shared" si="1"/>
        <v>27.5</v>
      </c>
      <c r="N9" s="14">
        <v>18000</v>
      </c>
      <c r="O9" s="15">
        <f t="shared" si="2"/>
        <v>1375</v>
      </c>
      <c r="P9" s="15">
        <v>1458</v>
      </c>
      <c r="Q9" s="15">
        <f t="shared" si="3"/>
        <v>20833</v>
      </c>
    </row>
    <row r="10" spans="1:17">
      <c r="A10" s="5" t="s">
        <v>176</v>
      </c>
      <c r="B10" s="5" t="s">
        <v>434</v>
      </c>
      <c r="C10" s="6" t="str">
        <f>IF(VLOOKUP(A10,身份证校对!$B$3:$W$122,22,0)="正确",VLOOKUP(A10,身份证校对!$B$3:$W$122,2,0),MID(VLOOKUP(A10,身份证校对!$B$3:$W$122,2,0),1,17)&amp;VLOOKUP(A10,身份证校对!$B$3:$W$122,21,0))</f>
        <v>142201195910080015</v>
      </c>
      <c r="D10" s="7"/>
      <c r="E10" s="8">
        <v>21831</v>
      </c>
      <c r="F10" s="9">
        <f t="shared" si="0"/>
        <v>57</v>
      </c>
      <c r="G10" s="5" t="s">
        <v>416</v>
      </c>
      <c r="H10" s="5" t="s">
        <v>417</v>
      </c>
      <c r="I10" s="5" t="s">
        <v>418</v>
      </c>
      <c r="J10" s="11">
        <v>32861</v>
      </c>
      <c r="K10" s="12">
        <v>41942</v>
      </c>
      <c r="L10" s="5" t="s">
        <v>419</v>
      </c>
      <c r="M10" s="13">
        <f t="shared" si="1"/>
        <v>25</v>
      </c>
      <c r="N10" s="14">
        <v>3800</v>
      </c>
      <c r="O10" s="15">
        <f t="shared" si="2"/>
        <v>1250</v>
      </c>
      <c r="P10" s="15"/>
      <c r="Q10" s="15">
        <f t="shared" si="3"/>
        <v>5050</v>
      </c>
    </row>
    <row r="11" spans="1:17">
      <c r="A11" s="5" t="s">
        <v>216</v>
      </c>
      <c r="B11" s="5" t="s">
        <v>435</v>
      </c>
      <c r="C11" s="6" t="str">
        <f>IF(VLOOKUP(A11,身份证校对!$B$3:$W$122,22,0)="正确",VLOOKUP(A11,身份证校对!$B$3:$W$122,2,0),MID(VLOOKUP(A11,身份证校对!$B$3:$W$122,2,0),1,17)&amp;VLOOKUP(A11,身份证校对!$B$3:$W$122,21,0))</f>
        <v>110104195902280443</v>
      </c>
      <c r="D11" s="7"/>
      <c r="E11" s="8">
        <v>21609</v>
      </c>
      <c r="F11" s="9">
        <f t="shared" si="0"/>
        <v>57</v>
      </c>
      <c r="G11" s="5" t="s">
        <v>432</v>
      </c>
      <c r="H11" s="5" t="s">
        <v>417</v>
      </c>
      <c r="I11" s="5" t="s">
        <v>423</v>
      </c>
      <c r="J11" s="11">
        <v>32891</v>
      </c>
      <c r="K11" s="12">
        <v>40451</v>
      </c>
      <c r="L11" s="5" t="s">
        <v>436</v>
      </c>
      <c r="M11" s="13">
        <f t="shared" si="1"/>
        <v>21</v>
      </c>
      <c r="N11" s="14">
        <v>6400</v>
      </c>
      <c r="O11" s="15">
        <f t="shared" si="2"/>
        <v>1050</v>
      </c>
      <c r="P11" s="15"/>
      <c r="Q11" s="15">
        <f t="shared" si="3"/>
        <v>7450</v>
      </c>
    </row>
    <row r="12" spans="1:17">
      <c r="A12" s="5" t="s">
        <v>218</v>
      </c>
      <c r="B12" s="5" t="s">
        <v>437</v>
      </c>
      <c r="C12" s="6" t="str">
        <f>IF(VLOOKUP(A12,身份证校对!$B$3:$W$122,22,0)="正确",VLOOKUP(A12,身份证校对!$B$3:$W$122,2,0),MID(VLOOKUP(A12,身份证校对!$B$3:$W$122,2,0),1,17)&amp;VLOOKUP(A12,身份证校对!$B$3:$W$122,21,0))</f>
        <v>23010219600915374X</v>
      </c>
      <c r="D12" s="7"/>
      <c r="E12" s="8">
        <v>22174</v>
      </c>
      <c r="F12" s="9">
        <f t="shared" si="0"/>
        <v>56</v>
      </c>
      <c r="G12" s="5" t="s">
        <v>416</v>
      </c>
      <c r="H12" s="5" t="s">
        <v>417</v>
      </c>
      <c r="I12" s="5" t="s">
        <v>425</v>
      </c>
      <c r="J12" s="11">
        <v>33286</v>
      </c>
      <c r="K12" s="12">
        <v>42277</v>
      </c>
      <c r="L12" s="5" t="s">
        <v>419</v>
      </c>
      <c r="M12" s="13">
        <f t="shared" si="1"/>
        <v>25</v>
      </c>
      <c r="N12" s="14">
        <v>5900</v>
      </c>
      <c r="O12" s="15">
        <f t="shared" si="2"/>
        <v>1250</v>
      </c>
      <c r="P12" s="15"/>
      <c r="Q12" s="15">
        <f t="shared" si="3"/>
        <v>7150</v>
      </c>
    </row>
    <row r="13" spans="1:17">
      <c r="A13" s="5" t="s">
        <v>146</v>
      </c>
      <c r="B13" s="5" t="s">
        <v>438</v>
      </c>
      <c r="C13" s="6" t="str">
        <f>IF(VLOOKUP(A13,身份证校对!$B$3:$W$122,22,0)="正确",VLOOKUP(A13,身份证校对!$B$3:$W$122,2,0),MID(VLOOKUP(A13,身份证校对!$B$3:$W$122,2,0),1,17)&amp;VLOOKUP(A13,身份证校对!$B$3:$W$122,21,0))</f>
        <v>110108196001150094</v>
      </c>
      <c r="D13" s="7"/>
      <c r="E13" s="8">
        <v>21930</v>
      </c>
      <c r="F13" s="9">
        <f t="shared" si="0"/>
        <v>57</v>
      </c>
      <c r="G13" s="5" t="s">
        <v>431</v>
      </c>
      <c r="H13" s="5" t="s">
        <v>417</v>
      </c>
      <c r="I13" s="5" t="s">
        <v>425</v>
      </c>
      <c r="J13" s="11">
        <v>33313</v>
      </c>
      <c r="K13" s="12">
        <v>42034</v>
      </c>
      <c r="L13" s="5" t="s">
        <v>419</v>
      </c>
      <c r="M13" s="13">
        <f t="shared" si="1"/>
        <v>24</v>
      </c>
      <c r="N13" s="14">
        <v>5700</v>
      </c>
      <c r="O13" s="15">
        <f t="shared" si="2"/>
        <v>1200</v>
      </c>
      <c r="P13" s="15"/>
      <c r="Q13" s="15">
        <f t="shared" si="3"/>
        <v>6900</v>
      </c>
    </row>
    <row r="14" spans="1:17">
      <c r="A14" s="5" t="s">
        <v>180</v>
      </c>
      <c r="B14" s="5" t="s">
        <v>360</v>
      </c>
      <c r="C14" s="6" t="str">
        <f>IF(VLOOKUP(A14,身份证校对!$B$3:$W$122,22,0)="正确",VLOOKUP(A14,身份证校对!$B$3:$W$122,2,0),MID(VLOOKUP(A14,身份证校对!$B$3:$W$122,2,0),1,17)&amp;VLOOKUP(A14,身份证校对!$B$3:$W$122,21,0))</f>
        <v>370111196207062010</v>
      </c>
      <c r="D14" s="7"/>
      <c r="E14" s="8">
        <v>22833</v>
      </c>
      <c r="F14" s="9">
        <f t="shared" si="0"/>
        <v>54</v>
      </c>
      <c r="G14" s="5" t="s">
        <v>432</v>
      </c>
      <c r="H14" s="5" t="s">
        <v>417</v>
      </c>
      <c r="I14" s="5" t="s">
        <v>418</v>
      </c>
      <c r="J14" s="11">
        <v>34074</v>
      </c>
      <c r="K14" s="12"/>
      <c r="L14" s="5" t="s">
        <v>433</v>
      </c>
      <c r="M14" s="13">
        <f t="shared" si="1"/>
        <v>24</v>
      </c>
      <c r="N14" s="14">
        <v>4200</v>
      </c>
      <c r="O14" s="15">
        <f t="shared" si="2"/>
        <v>1200</v>
      </c>
      <c r="P14" s="15">
        <v>340</v>
      </c>
      <c r="Q14" s="15">
        <f t="shared" si="3"/>
        <v>5740</v>
      </c>
    </row>
    <row r="15" spans="1:17">
      <c r="A15" s="5" t="s">
        <v>214</v>
      </c>
      <c r="B15" s="5" t="s">
        <v>439</v>
      </c>
      <c r="C15" s="6" t="str">
        <f>IF(VLOOKUP(A15,身份证校对!$B$3:$W$122,22,0)="正确",VLOOKUP(A15,身份证校对!$B$3:$W$122,2,0),MID(VLOOKUP(A15,身份证校对!$B$3:$W$122,2,0),1,17)&amp;VLOOKUP(A15,身份证校对!$B$3:$W$122,21,0))</f>
        <v>110102196210010460</v>
      </c>
      <c r="D15" s="7"/>
      <c r="E15" s="8">
        <v>22920</v>
      </c>
      <c r="F15" s="9">
        <f t="shared" si="0"/>
        <v>54</v>
      </c>
      <c r="G15" s="5" t="s">
        <v>440</v>
      </c>
      <c r="H15" s="5" t="s">
        <v>417</v>
      </c>
      <c r="I15" s="5" t="s">
        <v>441</v>
      </c>
      <c r="J15" s="11">
        <v>34103</v>
      </c>
      <c r="K15" s="12">
        <v>37016</v>
      </c>
      <c r="L15" s="5" t="s">
        <v>436</v>
      </c>
      <c r="M15" s="13">
        <f t="shared" si="1"/>
        <v>8</v>
      </c>
      <c r="N15" s="14">
        <v>3200</v>
      </c>
      <c r="O15" s="15">
        <f t="shared" si="2"/>
        <v>400</v>
      </c>
      <c r="P15" s="15"/>
      <c r="Q15" s="15">
        <f t="shared" si="3"/>
        <v>3600</v>
      </c>
    </row>
    <row r="16" spans="1:17">
      <c r="A16" s="5" t="s">
        <v>258</v>
      </c>
      <c r="B16" s="5" t="s">
        <v>389</v>
      </c>
      <c r="C16" s="6" t="str">
        <f>IF(VLOOKUP(A16,身份证校对!$B$3:$W$122,22,0)="正确",VLOOKUP(A16,身份证校对!$B$3:$W$122,2,0),MID(VLOOKUP(A16,身份证校对!$B$3:$W$122,2,0),1,17)&amp;VLOOKUP(A16,身份证校对!$B$3:$W$122,21,0))</f>
        <v>110223196301116380</v>
      </c>
      <c r="D16" s="7"/>
      <c r="E16" s="8">
        <v>23022</v>
      </c>
      <c r="F16" s="9">
        <f t="shared" si="0"/>
        <v>54</v>
      </c>
      <c r="G16" s="5" t="s">
        <v>432</v>
      </c>
      <c r="H16" s="5" t="s">
        <v>417</v>
      </c>
      <c r="I16" s="5" t="s">
        <v>425</v>
      </c>
      <c r="J16" s="11">
        <v>34498</v>
      </c>
      <c r="K16" s="12"/>
      <c r="L16" s="5" t="s">
        <v>433</v>
      </c>
      <c r="M16" s="13">
        <f t="shared" si="1"/>
        <v>23</v>
      </c>
      <c r="N16" s="14">
        <v>6000</v>
      </c>
      <c r="O16" s="15">
        <f t="shared" si="2"/>
        <v>1150</v>
      </c>
      <c r="P16" s="15">
        <v>486</v>
      </c>
      <c r="Q16" s="15">
        <f t="shared" si="3"/>
        <v>7636</v>
      </c>
    </row>
    <row r="17" spans="1:17">
      <c r="A17" s="5" t="s">
        <v>208</v>
      </c>
      <c r="B17" s="5" t="s">
        <v>371</v>
      </c>
      <c r="C17" s="6" t="str">
        <f>IF(VLOOKUP(A17,身份证校对!$B$3:$W$122,22,0)="正确",VLOOKUP(A17,身份证校对!$B$3:$W$122,2,0),MID(VLOOKUP(A17,身份证校对!$B$3:$W$122,2,0),1,17)&amp;VLOOKUP(A17,身份证校对!$B$3:$W$122,21,0))</f>
        <v>210722196301050849</v>
      </c>
      <c r="D17" s="7"/>
      <c r="E17" s="8">
        <v>23016</v>
      </c>
      <c r="F17" s="9">
        <f t="shared" si="0"/>
        <v>54</v>
      </c>
      <c r="G17" s="5" t="s">
        <v>416</v>
      </c>
      <c r="H17" s="5" t="s">
        <v>417</v>
      </c>
      <c r="I17" s="5" t="s">
        <v>418</v>
      </c>
      <c r="J17" s="11">
        <v>34557</v>
      </c>
      <c r="K17" s="12"/>
      <c r="L17" s="5" t="s">
        <v>433</v>
      </c>
      <c r="M17" s="13">
        <f t="shared" si="1"/>
        <v>22.5</v>
      </c>
      <c r="N17" s="14">
        <v>5500</v>
      </c>
      <c r="O17" s="15">
        <f t="shared" si="2"/>
        <v>1125</v>
      </c>
      <c r="P17" s="15">
        <v>446</v>
      </c>
      <c r="Q17" s="15">
        <f t="shared" si="3"/>
        <v>7071</v>
      </c>
    </row>
    <row r="18" spans="1:17">
      <c r="A18" s="5" t="s">
        <v>212</v>
      </c>
      <c r="B18" s="5" t="s">
        <v>372</v>
      </c>
      <c r="C18" s="6" t="str">
        <f>IF(VLOOKUP(A18,身份证校对!$B$3:$W$122,22,0)="正确",VLOOKUP(A18,身份证校对!$B$3:$W$122,2,0),MID(VLOOKUP(A18,身份证校对!$B$3:$W$122,2,0),1,17)&amp;VLOOKUP(A18,身份证校对!$B$3:$W$122,21,0))</f>
        <v>110102196311193323</v>
      </c>
      <c r="D18" s="7"/>
      <c r="E18" s="8">
        <v>23334</v>
      </c>
      <c r="F18" s="9">
        <f t="shared" si="0"/>
        <v>53</v>
      </c>
      <c r="G18" s="5" t="s">
        <v>440</v>
      </c>
      <c r="H18" s="5" t="s">
        <v>417</v>
      </c>
      <c r="I18" s="5" t="s">
        <v>418</v>
      </c>
      <c r="J18" s="11">
        <v>34587</v>
      </c>
      <c r="K18" s="12"/>
      <c r="L18" s="5" t="s">
        <v>433</v>
      </c>
      <c r="M18" s="13">
        <f t="shared" si="1"/>
        <v>22.5</v>
      </c>
      <c r="N18" s="14">
        <v>4500</v>
      </c>
      <c r="O18" s="15">
        <f t="shared" si="2"/>
        <v>1125</v>
      </c>
      <c r="P18" s="15">
        <v>365</v>
      </c>
      <c r="Q18" s="15">
        <f t="shared" si="3"/>
        <v>5990</v>
      </c>
    </row>
    <row r="19" spans="1:17">
      <c r="A19" s="5" t="s">
        <v>260</v>
      </c>
      <c r="B19" s="5" t="s">
        <v>390</v>
      </c>
      <c r="C19" s="6" t="str">
        <f>IF(VLOOKUP(A19,身份证校对!$B$3:$W$122,22,0)="正确",VLOOKUP(A19,身份证校对!$B$3:$W$122,2,0),MID(VLOOKUP(A19,身份证校对!$B$3:$W$122,2,0),1,17)&amp;VLOOKUP(A19,身份证校对!$B$3:$W$122,21,0))</f>
        <v>110223196306235661</v>
      </c>
      <c r="D19" s="7"/>
      <c r="E19" s="8">
        <v>23185</v>
      </c>
      <c r="F19" s="9">
        <f t="shared" si="0"/>
        <v>53</v>
      </c>
      <c r="G19" s="5" t="s">
        <v>432</v>
      </c>
      <c r="H19" s="5" t="s">
        <v>417</v>
      </c>
      <c r="I19" s="5" t="s">
        <v>423</v>
      </c>
      <c r="J19" s="11">
        <v>34616</v>
      </c>
      <c r="K19" s="12"/>
      <c r="L19" s="5" t="s">
        <v>433</v>
      </c>
      <c r="M19" s="13">
        <f t="shared" si="1"/>
        <v>22.5</v>
      </c>
      <c r="N19" s="14">
        <v>8400</v>
      </c>
      <c r="O19" s="15">
        <f t="shared" si="2"/>
        <v>1125</v>
      </c>
      <c r="P19" s="15">
        <v>680</v>
      </c>
      <c r="Q19" s="15">
        <f t="shared" si="3"/>
        <v>10205</v>
      </c>
    </row>
    <row r="20" spans="1:17">
      <c r="A20" s="5" t="s">
        <v>204</v>
      </c>
      <c r="B20" s="5" t="s">
        <v>369</v>
      </c>
      <c r="C20" s="6" t="str">
        <f>IF(VLOOKUP(A20,身份证校对!$B$3:$W$122,22,0)="正确",VLOOKUP(A20,身份证校对!$B$3:$W$122,2,0),MID(VLOOKUP(A20,身份证校对!$B$3:$W$122,2,0),1,17)&amp;VLOOKUP(A20,身份证校对!$B$3:$W$122,21,0))</f>
        <v>110102196310112317</v>
      </c>
      <c r="D20" s="7"/>
      <c r="E20" s="8">
        <v>23295</v>
      </c>
      <c r="F20" s="9">
        <f t="shared" si="0"/>
        <v>53</v>
      </c>
      <c r="G20" s="5" t="s">
        <v>432</v>
      </c>
      <c r="H20" s="5" t="s">
        <v>417</v>
      </c>
      <c r="I20" s="5" t="s">
        <v>441</v>
      </c>
      <c r="J20" s="11">
        <v>34646</v>
      </c>
      <c r="K20" s="12"/>
      <c r="L20" s="5" t="s">
        <v>433</v>
      </c>
      <c r="M20" s="13">
        <f t="shared" si="1"/>
        <v>22.5</v>
      </c>
      <c r="N20" s="14">
        <v>3400</v>
      </c>
      <c r="O20" s="15">
        <f t="shared" si="2"/>
        <v>1125</v>
      </c>
      <c r="P20" s="15">
        <v>275</v>
      </c>
      <c r="Q20" s="15">
        <f t="shared" si="3"/>
        <v>4800</v>
      </c>
    </row>
    <row r="21" spans="1:17">
      <c r="A21" s="5" t="s">
        <v>172</v>
      </c>
      <c r="B21" s="5" t="s">
        <v>357</v>
      </c>
      <c r="C21" s="6" t="str">
        <f>IF(VLOOKUP(A21,身份证校对!$B$3:$W$122,22,0)="正确",VLOOKUP(A21,身份证校对!$B$3:$W$122,2,0),MID(VLOOKUP(A21,身份证校对!$B$3:$W$122,2,0),1,17)&amp;VLOOKUP(A21,身份证校对!$B$3:$W$122,21,0))</f>
        <v>110108196402161114</v>
      </c>
      <c r="D21" s="7"/>
      <c r="E21" s="8">
        <v>23423</v>
      </c>
      <c r="F21" s="9">
        <f t="shared" si="0"/>
        <v>52</v>
      </c>
      <c r="G21" s="5" t="s">
        <v>416</v>
      </c>
      <c r="H21" s="5" t="s">
        <v>417</v>
      </c>
      <c r="I21" s="5" t="s">
        <v>425</v>
      </c>
      <c r="J21" s="11">
        <v>35040</v>
      </c>
      <c r="K21" s="12"/>
      <c r="L21" s="5" t="s">
        <v>433</v>
      </c>
      <c r="M21" s="13">
        <f t="shared" si="1"/>
        <v>21.5</v>
      </c>
      <c r="N21" s="14">
        <v>5200</v>
      </c>
      <c r="O21" s="15">
        <f t="shared" si="2"/>
        <v>1075</v>
      </c>
      <c r="P21" s="15">
        <v>421</v>
      </c>
      <c r="Q21" s="15">
        <f t="shared" si="3"/>
        <v>6696</v>
      </c>
    </row>
    <row r="22" spans="1:17">
      <c r="A22" s="5" t="s">
        <v>182</v>
      </c>
      <c r="B22" s="5" t="s">
        <v>361</v>
      </c>
      <c r="C22" s="6" t="str">
        <f>IF(VLOOKUP(A22,身份证校对!$B$3:$W$122,22,0)="正确",VLOOKUP(A22,身份证校对!$B$3:$W$122,2,0),MID(VLOOKUP(A22,身份证校对!$B$3:$W$122,2,0),1,17)&amp;VLOOKUP(A22,身份证校对!$B$3:$W$122,21,0))</f>
        <v>210802196503020517</v>
      </c>
      <c r="D22" s="7"/>
      <c r="E22" s="8">
        <v>23803</v>
      </c>
      <c r="F22" s="9">
        <f t="shared" si="0"/>
        <v>51</v>
      </c>
      <c r="G22" s="5" t="s">
        <v>416</v>
      </c>
      <c r="H22" s="5" t="s">
        <v>417</v>
      </c>
      <c r="I22" s="5" t="s">
        <v>425</v>
      </c>
      <c r="J22" s="11">
        <v>35466</v>
      </c>
      <c r="K22" s="12"/>
      <c r="L22" s="5" t="s">
        <v>433</v>
      </c>
      <c r="M22" s="13">
        <f t="shared" si="1"/>
        <v>20</v>
      </c>
      <c r="N22" s="14">
        <v>5800</v>
      </c>
      <c r="O22" s="15">
        <f t="shared" si="2"/>
        <v>1000</v>
      </c>
      <c r="P22" s="15">
        <v>470</v>
      </c>
      <c r="Q22" s="15">
        <f t="shared" si="3"/>
        <v>7270</v>
      </c>
    </row>
    <row r="23" spans="1:17">
      <c r="A23" s="5" t="s">
        <v>128</v>
      </c>
      <c r="B23" s="5" t="s">
        <v>342</v>
      </c>
      <c r="C23" s="6" t="str">
        <f>IF(VLOOKUP(A23,身份证校对!$B$3:$W$122,22,0)="正确",VLOOKUP(A23,身份证校对!$B$3:$W$122,2,0),MID(VLOOKUP(A23,身份证校对!$B$3:$W$122,2,0),1,17)&amp;VLOOKUP(A23,身份证校对!$B$3:$W$122,21,0))</f>
        <v>110108196507306017</v>
      </c>
      <c r="D23" s="7"/>
      <c r="E23" s="8">
        <v>23953</v>
      </c>
      <c r="F23" s="9">
        <f t="shared" si="0"/>
        <v>51</v>
      </c>
      <c r="G23" s="5" t="s">
        <v>422</v>
      </c>
      <c r="H23" s="5" t="s">
        <v>417</v>
      </c>
      <c r="I23" s="5" t="s">
        <v>418</v>
      </c>
      <c r="J23" s="11">
        <v>35493</v>
      </c>
      <c r="K23" s="12"/>
      <c r="L23" s="5" t="s">
        <v>433</v>
      </c>
      <c r="M23" s="13">
        <f t="shared" si="1"/>
        <v>20</v>
      </c>
      <c r="N23" s="14">
        <v>3800</v>
      </c>
      <c r="O23" s="15">
        <f t="shared" si="2"/>
        <v>1000</v>
      </c>
      <c r="P23" s="15">
        <v>308</v>
      </c>
      <c r="Q23" s="15">
        <f t="shared" si="3"/>
        <v>5108</v>
      </c>
    </row>
    <row r="24" spans="1:17">
      <c r="A24" s="5" t="s">
        <v>148</v>
      </c>
      <c r="B24" s="5" t="s">
        <v>351</v>
      </c>
      <c r="C24" s="6" t="str">
        <f>IF(VLOOKUP(A24,身份证校对!$B$3:$W$122,22,0)="正确",VLOOKUP(A24,身份证校对!$B$3:$W$122,2,0),MID(VLOOKUP(A24,身份证校对!$B$3:$W$122,2,0),1,17)&amp;VLOOKUP(A24,身份证校对!$B$3:$W$122,21,0))</f>
        <v>110108196503180015</v>
      </c>
      <c r="D24" s="7"/>
      <c r="E24" s="8">
        <v>23819</v>
      </c>
      <c r="F24" s="9">
        <f t="shared" si="0"/>
        <v>51</v>
      </c>
      <c r="G24" s="5" t="s">
        <v>422</v>
      </c>
      <c r="H24" s="5" t="s">
        <v>417</v>
      </c>
      <c r="I24" s="5" t="s">
        <v>418</v>
      </c>
      <c r="J24" s="11">
        <v>35523</v>
      </c>
      <c r="K24" s="12"/>
      <c r="L24" s="5" t="s">
        <v>433</v>
      </c>
      <c r="M24" s="13">
        <f t="shared" si="1"/>
        <v>20</v>
      </c>
      <c r="N24" s="14">
        <v>4400</v>
      </c>
      <c r="O24" s="15">
        <f t="shared" si="2"/>
        <v>1000</v>
      </c>
      <c r="P24" s="15">
        <v>356</v>
      </c>
      <c r="Q24" s="15">
        <f t="shared" si="3"/>
        <v>5756</v>
      </c>
    </row>
    <row r="25" spans="1:17">
      <c r="A25" s="5" t="s">
        <v>138</v>
      </c>
      <c r="B25" s="5" t="s">
        <v>347</v>
      </c>
      <c r="C25" s="6" t="str">
        <f>IF(VLOOKUP(A25,身份证校对!$B$3:$W$122,22,0)="正确",VLOOKUP(A25,身份证校对!$B$3:$W$122,2,0),MID(VLOOKUP(A25,身份证校对!$B$3:$W$122,2,0),1,17)&amp;VLOOKUP(A25,身份证校对!$B$3:$W$122,21,0))</f>
        <v>410103196512202502</v>
      </c>
      <c r="D25" s="7"/>
      <c r="E25" s="8">
        <v>24096</v>
      </c>
      <c r="F25" s="9">
        <f t="shared" si="0"/>
        <v>51</v>
      </c>
      <c r="G25" s="5" t="s">
        <v>416</v>
      </c>
      <c r="H25" s="5" t="s">
        <v>417</v>
      </c>
      <c r="I25" s="5" t="s">
        <v>425</v>
      </c>
      <c r="J25" s="11">
        <v>35582</v>
      </c>
      <c r="K25" s="12"/>
      <c r="L25" s="5" t="s">
        <v>433</v>
      </c>
      <c r="M25" s="13">
        <f t="shared" si="1"/>
        <v>20</v>
      </c>
      <c r="N25" s="14">
        <v>5300</v>
      </c>
      <c r="O25" s="15">
        <f t="shared" si="2"/>
        <v>1000</v>
      </c>
      <c r="P25" s="15">
        <v>429</v>
      </c>
      <c r="Q25" s="15">
        <f t="shared" si="3"/>
        <v>6729</v>
      </c>
    </row>
    <row r="26" spans="1:17">
      <c r="A26" s="5" t="s">
        <v>170</v>
      </c>
      <c r="B26" s="5" t="s">
        <v>356</v>
      </c>
      <c r="C26" s="6" t="str">
        <f>IF(VLOOKUP(A26,身份证校对!$B$3:$W$122,22,0)="正确",VLOOKUP(A26,身份证校对!$B$3:$W$122,2,0),MID(VLOOKUP(A26,身份证校对!$B$3:$W$122,2,0),1,17)&amp;VLOOKUP(A26,身份证校对!$B$3:$W$122,21,0))</f>
        <v>110111196608123613</v>
      </c>
      <c r="D26" s="7"/>
      <c r="E26" s="8">
        <v>24331</v>
      </c>
      <c r="F26" s="9">
        <f t="shared" si="0"/>
        <v>50</v>
      </c>
      <c r="G26" s="5" t="s">
        <v>432</v>
      </c>
      <c r="H26" s="5" t="s">
        <v>417</v>
      </c>
      <c r="I26" s="5" t="s">
        <v>425</v>
      </c>
      <c r="J26" s="11">
        <v>35976</v>
      </c>
      <c r="K26" s="12"/>
      <c r="L26" s="5" t="s">
        <v>433</v>
      </c>
      <c r="M26" s="13">
        <f t="shared" si="1"/>
        <v>19</v>
      </c>
      <c r="N26" s="14">
        <v>6400</v>
      </c>
      <c r="O26" s="15">
        <f t="shared" si="2"/>
        <v>950</v>
      </c>
      <c r="P26" s="15">
        <v>518</v>
      </c>
      <c r="Q26" s="15">
        <f t="shared" si="3"/>
        <v>7868</v>
      </c>
    </row>
    <row r="27" spans="1:17">
      <c r="A27" s="5" t="s">
        <v>152</v>
      </c>
      <c r="B27" s="5" t="s">
        <v>352</v>
      </c>
      <c r="C27" s="6" t="str">
        <f>IF(VLOOKUP(A27,身份证校对!$B$3:$W$122,22,0)="正确",VLOOKUP(A27,身份证校对!$B$3:$W$122,2,0),MID(VLOOKUP(A27,身份证校对!$B$3:$W$122,2,0),1,17)&amp;VLOOKUP(A27,身份证校对!$B$3:$W$122,21,0))</f>
        <v>110101196808283539</v>
      </c>
      <c r="D27" s="7"/>
      <c r="E27" s="8">
        <v>25078</v>
      </c>
      <c r="F27" s="9">
        <f t="shared" si="0"/>
        <v>48</v>
      </c>
      <c r="G27" s="5" t="s">
        <v>432</v>
      </c>
      <c r="H27" s="5" t="s">
        <v>417</v>
      </c>
      <c r="I27" s="5" t="s">
        <v>425</v>
      </c>
      <c r="J27" s="11">
        <v>36767</v>
      </c>
      <c r="K27" s="12"/>
      <c r="L27" s="5" t="s">
        <v>433</v>
      </c>
      <c r="M27" s="13">
        <f t="shared" si="1"/>
        <v>16.5</v>
      </c>
      <c r="N27" s="14">
        <v>6200</v>
      </c>
      <c r="O27" s="15">
        <f t="shared" si="2"/>
        <v>825</v>
      </c>
      <c r="P27" s="15">
        <v>502</v>
      </c>
      <c r="Q27" s="15">
        <f t="shared" si="3"/>
        <v>7527</v>
      </c>
    </row>
    <row r="28" spans="1:17">
      <c r="A28" s="5" t="s">
        <v>122</v>
      </c>
      <c r="B28" s="5" t="s">
        <v>339</v>
      </c>
      <c r="C28" s="6" t="str">
        <f>IF(VLOOKUP(A28,身份证校对!$B$3:$W$122,22,0)="正确",VLOOKUP(A28,身份证校对!$B$3:$W$122,2,0),MID(VLOOKUP(A28,身份证校对!$B$3:$W$122,2,0),1,17)&amp;VLOOKUP(A28,身份证校对!$B$3:$W$122,21,0))</f>
        <v>110228196806224928</v>
      </c>
      <c r="D28" s="7"/>
      <c r="E28" s="8">
        <v>25011</v>
      </c>
      <c r="F28" s="9">
        <f t="shared" si="0"/>
        <v>48</v>
      </c>
      <c r="G28" s="5" t="s">
        <v>442</v>
      </c>
      <c r="H28" s="5" t="s">
        <v>443</v>
      </c>
      <c r="I28" s="5" t="s">
        <v>427</v>
      </c>
      <c r="J28" s="11">
        <v>36796</v>
      </c>
      <c r="K28" s="16"/>
      <c r="L28" s="5" t="s">
        <v>433</v>
      </c>
      <c r="M28" s="13">
        <f t="shared" si="1"/>
        <v>16.5</v>
      </c>
      <c r="N28" s="14">
        <v>20000</v>
      </c>
      <c r="O28" s="15">
        <f t="shared" si="2"/>
        <v>825</v>
      </c>
      <c r="P28" s="15">
        <v>1620</v>
      </c>
      <c r="Q28" s="15">
        <f t="shared" si="3"/>
        <v>22445</v>
      </c>
    </row>
    <row r="29" spans="1:17">
      <c r="A29" s="5" t="s">
        <v>196</v>
      </c>
      <c r="B29" s="5" t="s">
        <v>366</v>
      </c>
      <c r="C29" s="6" t="str">
        <f>IF(VLOOKUP(A29,身份证校对!$B$3:$W$122,22,0)="正确",VLOOKUP(A29,身份证校对!$B$3:$W$122,2,0),MID(VLOOKUP(A29,身份证校对!$B$3:$W$122,2,0),1,17)&amp;VLOOKUP(A29,身份证校对!$B$3:$W$122,21,0))</f>
        <v>42011219681224151X</v>
      </c>
      <c r="D29" s="7"/>
      <c r="E29" s="8">
        <v>25196</v>
      </c>
      <c r="F29" s="9">
        <f t="shared" si="0"/>
        <v>48</v>
      </c>
      <c r="G29" s="5" t="s">
        <v>432</v>
      </c>
      <c r="H29" s="5" t="s">
        <v>417</v>
      </c>
      <c r="I29" s="5" t="s">
        <v>427</v>
      </c>
      <c r="J29" s="11">
        <v>36855</v>
      </c>
      <c r="K29" s="12"/>
      <c r="L29" s="5" t="s">
        <v>433</v>
      </c>
      <c r="M29" s="13">
        <f t="shared" si="1"/>
        <v>16.5</v>
      </c>
      <c r="N29" s="14">
        <v>9500</v>
      </c>
      <c r="O29" s="15">
        <f t="shared" si="2"/>
        <v>825</v>
      </c>
      <c r="P29" s="15">
        <v>770</v>
      </c>
      <c r="Q29" s="15">
        <f t="shared" si="3"/>
        <v>11095</v>
      </c>
    </row>
    <row r="30" spans="1:17">
      <c r="A30" s="5" t="s">
        <v>22</v>
      </c>
      <c r="B30" s="5" t="s">
        <v>291</v>
      </c>
      <c r="C30" s="6" t="str">
        <f>IF(VLOOKUP(A30,身份证校对!$B$3:$W$122,22,0)="正确",VLOOKUP(A30,身份证校对!$B$3:$W$122,2,0),MID(VLOOKUP(A30,身份证校对!$B$3:$W$122,2,0),1,17)&amp;VLOOKUP(A30,身份证校对!$B$3:$W$122,21,0))</f>
        <v>11010819630102011X</v>
      </c>
      <c r="D30" s="7"/>
      <c r="E30" s="8">
        <v>23013</v>
      </c>
      <c r="F30" s="9">
        <f t="shared" si="0"/>
        <v>54</v>
      </c>
      <c r="G30" s="5" t="s">
        <v>442</v>
      </c>
      <c r="H30" s="5" t="s">
        <v>444</v>
      </c>
      <c r="I30" s="17" t="s">
        <v>445</v>
      </c>
      <c r="J30" s="11">
        <v>36923</v>
      </c>
      <c r="K30" s="12"/>
      <c r="L30" s="5" t="s">
        <v>433</v>
      </c>
      <c r="M30" s="13">
        <f t="shared" si="1"/>
        <v>16</v>
      </c>
      <c r="N30" s="14">
        <v>40000</v>
      </c>
      <c r="O30" s="15">
        <f t="shared" si="2"/>
        <v>800</v>
      </c>
      <c r="P30" s="15">
        <v>3240</v>
      </c>
      <c r="Q30" s="15">
        <f t="shared" si="3"/>
        <v>44040</v>
      </c>
    </row>
    <row r="31" spans="1:17">
      <c r="A31" s="5" t="s">
        <v>34</v>
      </c>
      <c r="B31" s="5" t="s">
        <v>296</v>
      </c>
      <c r="C31" s="6" t="str">
        <f>IF(VLOOKUP(A31,身份证校对!$B$3:$W$122,22,0)="正确",VLOOKUP(A31,身份证校对!$B$3:$W$122,2,0),MID(VLOOKUP(A31,身份证校对!$B$3:$W$122,2,0),1,17)&amp;VLOOKUP(A31,身份证校对!$B$3:$W$122,21,0))</f>
        <v>410205196412278217</v>
      </c>
      <c r="D31" s="7"/>
      <c r="E31" s="8">
        <v>23738</v>
      </c>
      <c r="F31" s="9">
        <f t="shared" si="0"/>
        <v>52</v>
      </c>
      <c r="G31" s="5" t="s">
        <v>442</v>
      </c>
      <c r="H31" s="5" t="s">
        <v>446</v>
      </c>
      <c r="I31" s="17" t="s">
        <v>447</v>
      </c>
      <c r="J31" s="11">
        <v>36951</v>
      </c>
      <c r="K31" s="16"/>
      <c r="L31" s="5" t="s">
        <v>433</v>
      </c>
      <c r="M31" s="13">
        <f t="shared" si="1"/>
        <v>16</v>
      </c>
      <c r="N31" s="14">
        <v>10000</v>
      </c>
      <c r="O31" s="15">
        <f t="shared" si="2"/>
        <v>800</v>
      </c>
      <c r="P31" s="15">
        <v>810</v>
      </c>
      <c r="Q31" s="15">
        <f t="shared" si="3"/>
        <v>11610</v>
      </c>
    </row>
    <row r="32" spans="1:17">
      <c r="A32" s="5" t="s">
        <v>30</v>
      </c>
      <c r="B32" s="5" t="s">
        <v>294</v>
      </c>
      <c r="C32" s="6" t="str">
        <f>IF(VLOOKUP(A32,身份证校对!$B$3:$W$122,22,0)="正确",VLOOKUP(A32,身份证校对!$B$3:$W$122,2,0),MID(VLOOKUP(A32,身份证校对!$B$3:$W$122,2,0),1,17)&amp;VLOOKUP(A32,身份证校对!$B$3:$W$122,21,0))</f>
        <v>110101197209021144</v>
      </c>
      <c r="D32" s="7"/>
      <c r="E32" s="8">
        <v>26544</v>
      </c>
      <c r="F32" s="9">
        <f t="shared" si="0"/>
        <v>44</v>
      </c>
      <c r="G32" s="5" t="s">
        <v>431</v>
      </c>
      <c r="H32" s="5" t="s">
        <v>417</v>
      </c>
      <c r="I32" s="17" t="s">
        <v>448</v>
      </c>
      <c r="J32" s="11">
        <v>37043</v>
      </c>
      <c r="K32" s="12"/>
      <c r="L32" s="5" t="s">
        <v>433</v>
      </c>
      <c r="M32" s="13">
        <f t="shared" si="1"/>
        <v>16</v>
      </c>
      <c r="N32" s="14">
        <v>5600</v>
      </c>
      <c r="O32" s="15">
        <f t="shared" si="2"/>
        <v>800</v>
      </c>
      <c r="P32" s="15">
        <v>454</v>
      </c>
      <c r="Q32" s="15">
        <f t="shared" si="3"/>
        <v>6854</v>
      </c>
    </row>
    <row r="33" spans="1:17">
      <c r="A33" s="5" t="s">
        <v>54</v>
      </c>
      <c r="B33" s="5" t="s">
        <v>306</v>
      </c>
      <c r="C33" s="6" t="str">
        <f>IF(VLOOKUP(A33,身份证校对!$B$3:$W$122,22,0)="正确",VLOOKUP(A33,身份证校对!$B$3:$W$122,2,0),MID(VLOOKUP(A33,身份证校对!$B$3:$W$122,2,0),1,17)&amp;VLOOKUP(A33,身份证校对!$B$3:$W$122,21,0))</f>
        <v>110105196410020101</v>
      </c>
      <c r="D33" s="7"/>
      <c r="E33" s="8">
        <v>23652</v>
      </c>
      <c r="F33" s="9">
        <f t="shared" si="0"/>
        <v>52</v>
      </c>
      <c r="G33" s="5" t="s">
        <v>432</v>
      </c>
      <c r="H33" s="5" t="s">
        <v>429</v>
      </c>
      <c r="I33" s="17" t="s">
        <v>445</v>
      </c>
      <c r="J33" s="11">
        <v>37043</v>
      </c>
      <c r="K33" s="12"/>
      <c r="L33" s="5" t="s">
        <v>433</v>
      </c>
      <c r="M33" s="13">
        <f t="shared" si="1"/>
        <v>16</v>
      </c>
      <c r="N33" s="14">
        <v>18000</v>
      </c>
      <c r="O33" s="15">
        <f t="shared" si="2"/>
        <v>800</v>
      </c>
      <c r="P33" s="15">
        <v>1458</v>
      </c>
      <c r="Q33" s="15">
        <f t="shared" si="3"/>
        <v>20258</v>
      </c>
    </row>
    <row r="34" spans="1:17">
      <c r="A34" s="5" t="s">
        <v>36</v>
      </c>
      <c r="B34" s="5" t="s">
        <v>297</v>
      </c>
      <c r="C34" s="6" t="str">
        <f>IF(VLOOKUP(A34,身份证校对!$B$3:$W$122,22,0)="正确",VLOOKUP(A34,身份证校对!$B$3:$W$122,2,0),MID(VLOOKUP(A34,身份证校对!$B$3:$W$122,2,0),1,17)&amp;VLOOKUP(A34,身份证校对!$B$3:$W$122,21,0))</f>
        <v>110102197305120122</v>
      </c>
      <c r="D34" s="7"/>
      <c r="E34" s="8">
        <v>26796</v>
      </c>
      <c r="F34" s="9">
        <f t="shared" si="0"/>
        <v>43</v>
      </c>
      <c r="G34" s="5" t="s">
        <v>442</v>
      </c>
      <c r="H34" s="5" t="s">
        <v>449</v>
      </c>
      <c r="I34" s="17" t="s">
        <v>447</v>
      </c>
      <c r="J34" s="11">
        <v>37165</v>
      </c>
      <c r="K34" s="16"/>
      <c r="L34" s="5" t="s">
        <v>433</v>
      </c>
      <c r="M34" s="13">
        <f t="shared" si="1"/>
        <v>15.5</v>
      </c>
      <c r="N34" s="14">
        <v>15000</v>
      </c>
      <c r="O34" s="15">
        <f t="shared" si="2"/>
        <v>775</v>
      </c>
      <c r="P34" s="15">
        <v>1215</v>
      </c>
      <c r="Q34" s="15">
        <f t="shared" si="3"/>
        <v>16990</v>
      </c>
    </row>
    <row r="35" spans="1:17">
      <c r="A35" s="5" t="s">
        <v>164</v>
      </c>
      <c r="B35" s="5" t="s">
        <v>354</v>
      </c>
      <c r="C35" s="6" t="str">
        <f>IF(VLOOKUP(A35,身份证校对!$B$3:$W$122,22,0)="正确",VLOOKUP(A35,身份证校对!$B$3:$W$122,2,0),MID(VLOOKUP(A35,身份证校对!$B$3:$W$122,2,0),1,17)&amp;VLOOKUP(A35,身份证校对!$B$3:$W$122,21,0))</f>
        <v>110101196909301513</v>
      </c>
      <c r="D35" s="7"/>
      <c r="E35" s="8">
        <v>25476</v>
      </c>
      <c r="F35" s="9">
        <f t="shared" si="0"/>
        <v>47</v>
      </c>
      <c r="G35" s="5" t="s">
        <v>432</v>
      </c>
      <c r="H35" s="5" t="s">
        <v>417</v>
      </c>
      <c r="I35" s="5" t="s">
        <v>425</v>
      </c>
      <c r="J35" s="11">
        <v>37191</v>
      </c>
      <c r="K35" s="12"/>
      <c r="L35" s="5" t="s">
        <v>433</v>
      </c>
      <c r="M35" s="13">
        <f t="shared" si="1"/>
        <v>15.5</v>
      </c>
      <c r="N35" s="14">
        <v>6200</v>
      </c>
      <c r="O35" s="15">
        <f t="shared" si="2"/>
        <v>775</v>
      </c>
      <c r="P35" s="15">
        <v>502</v>
      </c>
      <c r="Q35" s="15">
        <f t="shared" si="3"/>
        <v>7477</v>
      </c>
    </row>
    <row r="36" spans="1:17">
      <c r="A36" s="5" t="s">
        <v>206</v>
      </c>
      <c r="B36" s="5" t="s">
        <v>370</v>
      </c>
      <c r="C36" s="6" t="str">
        <f>IF(VLOOKUP(A36,身份证校对!$B$3:$W$122,22,0)="正确",VLOOKUP(A36,身份证校对!$B$3:$W$122,2,0),MID(VLOOKUP(A36,身份证校对!$B$3:$W$122,2,0),1,17)&amp;VLOOKUP(A36,身份证校对!$B$3:$W$122,21,0))</f>
        <v>110108196901258922</v>
      </c>
      <c r="D36" s="7"/>
      <c r="E36" s="8">
        <v>25228</v>
      </c>
      <c r="F36" s="9">
        <f t="shared" si="0"/>
        <v>47</v>
      </c>
      <c r="G36" s="5" t="s">
        <v>432</v>
      </c>
      <c r="H36" s="5" t="s">
        <v>417</v>
      </c>
      <c r="I36" s="5" t="s">
        <v>423</v>
      </c>
      <c r="J36" s="11">
        <v>37250</v>
      </c>
      <c r="K36" s="12"/>
      <c r="L36" s="5" t="s">
        <v>433</v>
      </c>
      <c r="M36" s="13">
        <f t="shared" si="1"/>
        <v>15.5</v>
      </c>
      <c r="N36" s="14">
        <v>8200</v>
      </c>
      <c r="O36" s="15">
        <f t="shared" si="2"/>
        <v>775</v>
      </c>
      <c r="P36" s="15">
        <v>664</v>
      </c>
      <c r="Q36" s="15">
        <f t="shared" si="3"/>
        <v>9639</v>
      </c>
    </row>
    <row r="37" spans="1:17">
      <c r="A37" s="5" t="s">
        <v>26</v>
      </c>
      <c r="B37" s="5" t="s">
        <v>292</v>
      </c>
      <c r="C37" s="6" t="str">
        <f>IF(VLOOKUP(A37,身份证校对!$B$3:$W$122,22,0)="正确",VLOOKUP(A37,身份证校对!$B$3:$W$122,2,0),MID(VLOOKUP(A37,身份证校对!$B$3:$W$122,2,0),1,17)&amp;VLOOKUP(A37,身份证校对!$B$3:$W$122,21,0))</f>
        <v>310108197712121136</v>
      </c>
      <c r="D37" s="7"/>
      <c r="E37" s="8">
        <v>28471</v>
      </c>
      <c r="F37" s="9">
        <f t="shared" si="0"/>
        <v>39</v>
      </c>
      <c r="G37" s="5" t="s">
        <v>442</v>
      </c>
      <c r="H37" s="5" t="s">
        <v>429</v>
      </c>
      <c r="I37" s="17" t="s">
        <v>447</v>
      </c>
      <c r="J37" s="11">
        <v>37803</v>
      </c>
      <c r="K37" s="16"/>
      <c r="L37" s="5" t="s">
        <v>433</v>
      </c>
      <c r="M37" s="13">
        <f t="shared" si="1"/>
        <v>14</v>
      </c>
      <c r="N37" s="14">
        <v>12000</v>
      </c>
      <c r="O37" s="15">
        <f t="shared" si="2"/>
        <v>700</v>
      </c>
      <c r="P37" s="15">
        <v>972</v>
      </c>
      <c r="Q37" s="15">
        <f t="shared" si="3"/>
        <v>13672</v>
      </c>
    </row>
    <row r="38" spans="1:17">
      <c r="A38" s="5" t="s">
        <v>28</v>
      </c>
      <c r="B38" s="5" t="s">
        <v>293</v>
      </c>
      <c r="C38" s="6" t="str">
        <f>IF(VLOOKUP(A38,身份证校对!$B$3:$W$122,22,0)="正确",VLOOKUP(A38,身份证校对!$B$3:$W$122,2,0),MID(VLOOKUP(A38,身份证校对!$B$3:$W$122,2,0),1,17)&amp;VLOOKUP(A38,身份证校对!$B$3:$W$122,21,0))</f>
        <v>37220819751009051X</v>
      </c>
      <c r="D38" s="7"/>
      <c r="E38" s="8">
        <v>27676</v>
      </c>
      <c r="F38" s="9">
        <f t="shared" si="0"/>
        <v>41</v>
      </c>
      <c r="G38" s="5" t="s">
        <v>432</v>
      </c>
      <c r="H38" s="5" t="s">
        <v>417</v>
      </c>
      <c r="I38" s="17" t="s">
        <v>448</v>
      </c>
      <c r="J38" s="11">
        <v>37804</v>
      </c>
      <c r="K38" s="12"/>
      <c r="L38" s="5" t="s">
        <v>433</v>
      </c>
      <c r="M38" s="13">
        <f t="shared" si="1"/>
        <v>14</v>
      </c>
      <c r="N38" s="14">
        <v>5600</v>
      </c>
      <c r="O38" s="15">
        <f t="shared" si="2"/>
        <v>700</v>
      </c>
      <c r="P38" s="15">
        <v>454</v>
      </c>
      <c r="Q38" s="15">
        <f t="shared" si="3"/>
        <v>6754</v>
      </c>
    </row>
    <row r="39" spans="1:17">
      <c r="A39" s="5" t="s">
        <v>46</v>
      </c>
      <c r="B39" s="5" t="s">
        <v>302</v>
      </c>
      <c r="C39" s="6" t="str">
        <f>IF(VLOOKUP(A39,身份证校对!$B$3:$W$122,22,0)="正确",VLOOKUP(A39,身份证校对!$B$3:$W$122,2,0),MID(VLOOKUP(A39,身份证校对!$B$3:$W$122,2,0),1,17)&amp;VLOOKUP(A39,身份证校对!$B$3:$W$122,21,0))</f>
        <v>370108197202213154</v>
      </c>
      <c r="D39" s="7"/>
      <c r="E39" s="8">
        <v>26350</v>
      </c>
      <c r="F39" s="9">
        <f t="shared" si="0"/>
        <v>44</v>
      </c>
      <c r="G39" s="5" t="s">
        <v>432</v>
      </c>
      <c r="H39" s="5" t="s">
        <v>429</v>
      </c>
      <c r="I39" s="17" t="s">
        <v>447</v>
      </c>
      <c r="J39" s="11">
        <v>37834</v>
      </c>
      <c r="K39" s="12"/>
      <c r="L39" s="5" t="s">
        <v>433</v>
      </c>
      <c r="M39" s="13">
        <f t="shared" si="1"/>
        <v>13.5</v>
      </c>
      <c r="N39" s="14">
        <v>12000</v>
      </c>
      <c r="O39" s="15">
        <f t="shared" si="2"/>
        <v>675</v>
      </c>
      <c r="P39" s="15">
        <v>972</v>
      </c>
      <c r="Q39" s="15">
        <f t="shared" si="3"/>
        <v>13647</v>
      </c>
    </row>
    <row r="40" spans="1:17">
      <c r="A40" s="5" t="s">
        <v>110</v>
      </c>
      <c r="B40" s="5" t="s">
        <v>333</v>
      </c>
      <c r="C40" s="6" t="str">
        <f>IF(VLOOKUP(A40,身份证校对!$B$3:$W$122,22,0)="正确",VLOOKUP(A40,身份证校对!$B$3:$W$122,2,0),MID(VLOOKUP(A40,身份证校对!$B$3:$W$122,2,0),1,17)&amp;VLOOKUP(A40,身份证校对!$B$3:$W$122,21,0))</f>
        <v>110227197106100324</v>
      </c>
      <c r="D40" s="7"/>
      <c r="E40" s="8">
        <v>26094</v>
      </c>
      <c r="F40" s="9">
        <f t="shared" si="0"/>
        <v>45</v>
      </c>
      <c r="G40" s="5" t="s">
        <v>432</v>
      </c>
      <c r="H40" s="5" t="s">
        <v>417</v>
      </c>
      <c r="I40" s="5" t="s">
        <v>423</v>
      </c>
      <c r="J40" s="11">
        <v>38010</v>
      </c>
      <c r="K40" s="12"/>
      <c r="L40" s="5" t="s">
        <v>433</v>
      </c>
      <c r="M40" s="13">
        <f t="shared" si="1"/>
        <v>13</v>
      </c>
      <c r="N40" s="14">
        <v>8800</v>
      </c>
      <c r="O40" s="15">
        <f t="shared" si="2"/>
        <v>650</v>
      </c>
      <c r="P40" s="15">
        <v>713</v>
      </c>
      <c r="Q40" s="15">
        <f t="shared" si="3"/>
        <v>10163</v>
      </c>
    </row>
    <row r="41" spans="1:17">
      <c r="A41" s="5" t="s">
        <v>116</v>
      </c>
      <c r="B41" s="5" t="s">
        <v>336</v>
      </c>
      <c r="C41" s="6" t="str">
        <f>IF(VLOOKUP(A41,身份证校对!$B$3:$W$122,22,0)="正确",VLOOKUP(A41,身份证校对!$B$3:$W$122,2,0),MID(VLOOKUP(A41,身份证校对!$B$3:$W$122,2,0),1,17)&amp;VLOOKUP(A41,身份证校对!$B$3:$W$122,21,0))</f>
        <v>11022819710609002X</v>
      </c>
      <c r="D41" s="7"/>
      <c r="E41" s="8">
        <v>26093</v>
      </c>
      <c r="F41" s="9">
        <f t="shared" si="0"/>
        <v>45</v>
      </c>
      <c r="G41" s="5" t="s">
        <v>440</v>
      </c>
      <c r="H41" s="5" t="s">
        <v>417</v>
      </c>
      <c r="I41" s="5" t="s">
        <v>441</v>
      </c>
      <c r="J41" s="11">
        <v>38038</v>
      </c>
      <c r="K41" s="12"/>
      <c r="L41" s="5" t="s">
        <v>433</v>
      </c>
      <c r="M41" s="13">
        <f t="shared" si="1"/>
        <v>13</v>
      </c>
      <c r="N41" s="14">
        <v>3400</v>
      </c>
      <c r="O41" s="15">
        <f t="shared" si="2"/>
        <v>650</v>
      </c>
      <c r="P41" s="15">
        <v>275</v>
      </c>
      <c r="Q41" s="15">
        <f t="shared" si="3"/>
        <v>4325</v>
      </c>
    </row>
    <row r="42" spans="1:17">
      <c r="A42" s="5" t="s">
        <v>194</v>
      </c>
      <c r="B42" s="5" t="s">
        <v>365</v>
      </c>
      <c r="C42" s="6" t="str">
        <f>IF(VLOOKUP(A42,身份证校对!$B$3:$W$122,22,0)="正确",VLOOKUP(A42,身份证校对!$B$3:$W$122,2,0),MID(VLOOKUP(A42,身份证校对!$B$3:$W$122,2,0),1,17)&amp;VLOOKUP(A42,身份证校对!$B$3:$W$122,21,0))</f>
        <v>23010319720413342X</v>
      </c>
      <c r="D42" s="7"/>
      <c r="E42" s="8">
        <v>26402</v>
      </c>
      <c r="F42" s="9">
        <f t="shared" si="0"/>
        <v>44</v>
      </c>
      <c r="G42" s="5" t="s">
        <v>432</v>
      </c>
      <c r="H42" s="5" t="s">
        <v>417</v>
      </c>
      <c r="I42" s="5" t="s">
        <v>418</v>
      </c>
      <c r="J42" s="11">
        <v>38462</v>
      </c>
      <c r="K42" s="12"/>
      <c r="L42" s="5" t="s">
        <v>433</v>
      </c>
      <c r="M42" s="13">
        <f t="shared" si="1"/>
        <v>12</v>
      </c>
      <c r="N42" s="14">
        <v>4500</v>
      </c>
      <c r="O42" s="15">
        <f t="shared" si="2"/>
        <v>600</v>
      </c>
      <c r="P42" s="15">
        <v>365</v>
      </c>
      <c r="Q42" s="15">
        <f t="shared" si="3"/>
        <v>5465</v>
      </c>
    </row>
    <row r="43" spans="1:17">
      <c r="A43" s="5" t="s">
        <v>32</v>
      </c>
      <c r="B43" s="5" t="s">
        <v>295</v>
      </c>
      <c r="C43" s="6" t="str">
        <f>IF(VLOOKUP(A43,身份证校对!$B$3:$W$122,22,0)="正确",VLOOKUP(A43,身份证校对!$B$3:$W$122,2,0),MID(VLOOKUP(A43,身份证校对!$B$3:$W$122,2,0),1,17)&amp;VLOOKUP(A43,身份证校对!$B$3:$W$122,21,0))</f>
        <v>110108197812120125</v>
      </c>
      <c r="D43" s="7"/>
      <c r="E43" s="8">
        <v>28836</v>
      </c>
      <c r="F43" s="9">
        <f t="shared" si="0"/>
        <v>38</v>
      </c>
      <c r="G43" s="5" t="s">
        <v>432</v>
      </c>
      <c r="H43" s="5" t="s">
        <v>417</v>
      </c>
      <c r="I43" s="17" t="s">
        <v>448</v>
      </c>
      <c r="J43" s="11">
        <v>38596</v>
      </c>
      <c r="K43" s="12"/>
      <c r="L43" s="5" t="s">
        <v>433</v>
      </c>
      <c r="M43" s="13">
        <f t="shared" si="1"/>
        <v>11.5</v>
      </c>
      <c r="N43" s="14">
        <v>6000</v>
      </c>
      <c r="O43" s="15">
        <f t="shared" si="2"/>
        <v>575</v>
      </c>
      <c r="P43" s="15">
        <v>486</v>
      </c>
      <c r="Q43" s="15">
        <f t="shared" si="3"/>
        <v>7061</v>
      </c>
    </row>
    <row r="44" spans="1:17">
      <c r="A44" s="5" t="s">
        <v>156</v>
      </c>
      <c r="B44" s="5" t="s">
        <v>450</v>
      </c>
      <c r="C44" s="6" t="str">
        <f>IF(VLOOKUP(A44,身份证校对!$B$3:$W$122,22,0)="正确",VLOOKUP(A44,身份证校对!$B$3:$W$122,2,0),MID(VLOOKUP(A44,身份证校对!$B$3:$W$122,2,0),1,17)&amp;VLOOKUP(A44,身份证校对!$B$3:$W$122,21,0))</f>
        <v>110223197901313120</v>
      </c>
      <c r="D44" s="7"/>
      <c r="E44" s="8">
        <v>28886</v>
      </c>
      <c r="F44" s="9">
        <f t="shared" si="0"/>
        <v>37</v>
      </c>
      <c r="G44" s="5" t="s">
        <v>432</v>
      </c>
      <c r="H44" s="5" t="s">
        <v>417</v>
      </c>
      <c r="I44" s="5" t="s">
        <v>418</v>
      </c>
      <c r="J44" s="11">
        <v>38803</v>
      </c>
      <c r="K44" s="12">
        <v>41554</v>
      </c>
      <c r="L44" s="5" t="s">
        <v>436</v>
      </c>
      <c r="M44" s="13">
        <f t="shared" si="1"/>
        <v>8</v>
      </c>
      <c r="N44" s="14">
        <v>4100</v>
      </c>
      <c r="O44" s="15">
        <f t="shared" si="2"/>
        <v>400</v>
      </c>
      <c r="P44" s="15"/>
      <c r="Q44" s="15">
        <f t="shared" si="3"/>
        <v>4500</v>
      </c>
    </row>
    <row r="45" spans="1:17">
      <c r="A45" s="5" t="s">
        <v>220</v>
      </c>
      <c r="B45" s="5" t="s">
        <v>451</v>
      </c>
      <c r="C45" s="6" t="str">
        <f>IF(VLOOKUP(A45,身份证校对!$B$3:$W$122,22,0)="正确",VLOOKUP(A45,身份证校对!$B$3:$W$122,2,0),MID(VLOOKUP(A45,身份证校对!$B$3:$W$122,2,0),1,17)&amp;VLOOKUP(A45,身份证校对!$B$3:$W$122,21,0))</f>
        <v>110101197904244016</v>
      </c>
      <c r="D45" s="7"/>
      <c r="E45" s="8">
        <v>28969</v>
      </c>
      <c r="F45" s="9">
        <f t="shared" si="0"/>
        <v>37</v>
      </c>
      <c r="G45" s="5" t="s">
        <v>432</v>
      </c>
      <c r="H45" s="5" t="s">
        <v>452</v>
      </c>
      <c r="I45" s="5" t="s">
        <v>423</v>
      </c>
      <c r="J45" s="11">
        <v>38833</v>
      </c>
      <c r="K45" s="12">
        <v>40121</v>
      </c>
      <c r="L45" s="5" t="s">
        <v>436</v>
      </c>
      <c r="M45" s="13">
        <f t="shared" si="1"/>
        <v>4</v>
      </c>
      <c r="N45" s="14">
        <v>8500</v>
      </c>
      <c r="O45" s="15">
        <f t="shared" si="2"/>
        <v>200</v>
      </c>
      <c r="P45" s="15"/>
      <c r="Q45" s="15">
        <f t="shared" si="3"/>
        <v>8700</v>
      </c>
    </row>
    <row r="46" spans="1:17">
      <c r="A46" s="5" t="s">
        <v>40</v>
      </c>
      <c r="B46" s="5" t="s">
        <v>299</v>
      </c>
      <c r="C46" s="6" t="str">
        <f>IF(VLOOKUP(A46,身份证校对!$B$3:$W$122,22,0)="正确",VLOOKUP(A46,身份证校对!$B$3:$W$122,2,0),MID(VLOOKUP(A46,身份证校对!$B$3:$W$122,2,0),1,17)&amp;VLOOKUP(A46,身份证校对!$B$3:$W$122,21,0))</f>
        <v>372208197310070514</v>
      </c>
      <c r="D46" s="7"/>
      <c r="E46" s="8">
        <v>26944</v>
      </c>
      <c r="F46" s="9">
        <f t="shared" si="0"/>
        <v>43</v>
      </c>
      <c r="G46" s="5" t="s">
        <v>432</v>
      </c>
      <c r="H46" s="5" t="s">
        <v>417</v>
      </c>
      <c r="I46" s="17" t="s">
        <v>448</v>
      </c>
      <c r="J46" s="11">
        <v>38838</v>
      </c>
      <c r="K46" s="12"/>
      <c r="L46" s="5" t="s">
        <v>433</v>
      </c>
      <c r="M46" s="13">
        <f t="shared" si="1"/>
        <v>11</v>
      </c>
      <c r="N46" s="14">
        <v>6000</v>
      </c>
      <c r="O46" s="15">
        <f t="shared" si="2"/>
        <v>550</v>
      </c>
      <c r="P46" s="15">
        <v>486</v>
      </c>
      <c r="Q46" s="15">
        <f t="shared" si="3"/>
        <v>7036</v>
      </c>
    </row>
    <row r="47" spans="1:17">
      <c r="A47" s="5" t="s">
        <v>132</v>
      </c>
      <c r="B47" s="5" t="s">
        <v>344</v>
      </c>
      <c r="C47" s="6" t="str">
        <f>IF(VLOOKUP(A47,身份证校对!$B$3:$W$122,22,0)="正确",VLOOKUP(A47,身份证校对!$B$3:$W$122,2,0),MID(VLOOKUP(A47,身份证校对!$B$3:$W$122,2,0),1,17)&amp;VLOOKUP(A47,身份证校对!$B$3:$W$122,21,0))</f>
        <v>110224197305293828</v>
      </c>
      <c r="D47" s="7"/>
      <c r="E47" s="8">
        <v>26813</v>
      </c>
      <c r="F47" s="9">
        <f t="shared" si="0"/>
        <v>43</v>
      </c>
      <c r="G47" s="5" t="s">
        <v>416</v>
      </c>
      <c r="H47" s="5" t="s">
        <v>417</v>
      </c>
      <c r="I47" s="5" t="s">
        <v>425</v>
      </c>
      <c r="J47" s="11">
        <v>38886</v>
      </c>
      <c r="K47" s="12"/>
      <c r="L47" s="5" t="s">
        <v>433</v>
      </c>
      <c r="M47" s="13">
        <f t="shared" si="1"/>
        <v>11</v>
      </c>
      <c r="N47" s="14">
        <v>5800</v>
      </c>
      <c r="O47" s="15">
        <f t="shared" si="2"/>
        <v>550</v>
      </c>
      <c r="P47" s="15">
        <v>470</v>
      </c>
      <c r="Q47" s="15">
        <f t="shared" si="3"/>
        <v>6820</v>
      </c>
    </row>
    <row r="48" spans="1:17">
      <c r="A48" s="5" t="s">
        <v>222</v>
      </c>
      <c r="B48" s="5" t="s">
        <v>373</v>
      </c>
      <c r="C48" s="6" t="str">
        <f>IF(VLOOKUP(A48,身份证校对!$B$3:$W$122,22,0)="正确",VLOOKUP(A48,身份证校对!$B$3:$W$122,2,0),MID(VLOOKUP(A48,身份证校对!$B$3:$W$122,2,0),1,17)&amp;VLOOKUP(A48,身份证校对!$B$3:$W$122,21,0))</f>
        <v>410522197912247211</v>
      </c>
      <c r="D48" s="7"/>
      <c r="E48" s="8">
        <v>29213</v>
      </c>
      <c r="F48" s="9">
        <f t="shared" si="0"/>
        <v>37</v>
      </c>
      <c r="G48" s="5" t="s">
        <v>453</v>
      </c>
      <c r="H48" s="5" t="s">
        <v>417</v>
      </c>
      <c r="I48" s="5" t="s">
        <v>418</v>
      </c>
      <c r="J48" s="11">
        <v>38892</v>
      </c>
      <c r="K48" s="16"/>
      <c r="L48" s="5" t="s">
        <v>433</v>
      </c>
      <c r="M48" s="13">
        <f t="shared" si="1"/>
        <v>11</v>
      </c>
      <c r="N48" s="14">
        <v>4000</v>
      </c>
      <c r="O48" s="15">
        <f t="shared" si="2"/>
        <v>550</v>
      </c>
      <c r="P48" s="15">
        <v>324</v>
      </c>
      <c r="Q48" s="15">
        <f t="shared" si="3"/>
        <v>4874</v>
      </c>
    </row>
    <row r="49" spans="1:17">
      <c r="A49" s="5" t="s">
        <v>226</v>
      </c>
      <c r="B49" s="5" t="s">
        <v>375</v>
      </c>
      <c r="C49" s="6" t="str">
        <f>IF(VLOOKUP(A49,身份证校对!$B$3:$W$122,22,0)="正确",VLOOKUP(A49,身份证校对!$B$3:$W$122,2,0),MID(VLOOKUP(A49,身份证校对!$B$3:$W$122,2,0),1,17)&amp;VLOOKUP(A49,身份证校对!$B$3:$W$122,21,0))</f>
        <v>110101197301051012</v>
      </c>
      <c r="D49" s="7"/>
      <c r="E49" s="8">
        <v>26669</v>
      </c>
      <c r="F49" s="9">
        <f t="shared" si="0"/>
        <v>44</v>
      </c>
      <c r="G49" s="5" t="s">
        <v>432</v>
      </c>
      <c r="H49" s="5" t="s">
        <v>417</v>
      </c>
      <c r="I49" s="5" t="s">
        <v>425</v>
      </c>
      <c r="J49" s="11">
        <v>38975</v>
      </c>
      <c r="K49" s="12"/>
      <c r="L49" s="5" t="s">
        <v>433</v>
      </c>
      <c r="M49" s="13">
        <f t="shared" si="1"/>
        <v>10.5</v>
      </c>
      <c r="N49" s="14">
        <v>6100</v>
      </c>
      <c r="O49" s="15">
        <f t="shared" si="2"/>
        <v>525</v>
      </c>
      <c r="P49" s="15">
        <v>494</v>
      </c>
      <c r="Q49" s="15">
        <f t="shared" si="3"/>
        <v>7119</v>
      </c>
    </row>
    <row r="50" spans="1:17">
      <c r="A50" s="5" t="s">
        <v>112</v>
      </c>
      <c r="B50" s="5" t="s">
        <v>334</v>
      </c>
      <c r="C50" s="6" t="str">
        <f>IF(VLOOKUP(A50,身份证校对!$B$3:$W$122,22,0)="正确",VLOOKUP(A50,身份证校对!$B$3:$W$122,2,0),MID(VLOOKUP(A50,身份证校对!$B$3:$W$122,2,0),1,17)&amp;VLOOKUP(A50,身份证校对!$B$3:$W$122,21,0))</f>
        <v>110227197305052740</v>
      </c>
      <c r="D50" s="7"/>
      <c r="E50" s="8">
        <v>26789</v>
      </c>
      <c r="F50" s="9">
        <f t="shared" si="0"/>
        <v>43</v>
      </c>
      <c r="G50" s="5" t="s">
        <v>453</v>
      </c>
      <c r="H50" s="5" t="s">
        <v>417</v>
      </c>
      <c r="I50" s="5" t="s">
        <v>418</v>
      </c>
      <c r="J50" s="11">
        <v>39005</v>
      </c>
      <c r="K50" s="16"/>
      <c r="L50" s="5" t="s">
        <v>433</v>
      </c>
      <c r="M50" s="13">
        <f t="shared" si="1"/>
        <v>10.5</v>
      </c>
      <c r="N50" s="14">
        <v>3800</v>
      </c>
      <c r="O50" s="15">
        <f t="shared" si="2"/>
        <v>525</v>
      </c>
      <c r="P50" s="15">
        <v>308</v>
      </c>
      <c r="Q50" s="15">
        <f t="shared" si="3"/>
        <v>4633</v>
      </c>
    </row>
    <row r="51" spans="1:17">
      <c r="A51" s="5" t="s">
        <v>50</v>
      </c>
      <c r="B51" s="5" t="s">
        <v>304</v>
      </c>
      <c r="C51" s="6" t="str">
        <f>IF(VLOOKUP(A51,身份证校对!$B$3:$W$122,22,0)="正确",VLOOKUP(A51,身份证校对!$B$3:$W$122,2,0),MID(VLOOKUP(A51,身份证校对!$B$3:$W$122,2,0),1,17)&amp;VLOOKUP(A51,身份证校对!$B$3:$W$122,21,0))</f>
        <v>420316197409283219</v>
      </c>
      <c r="D51" s="7"/>
      <c r="E51" s="8">
        <v>27300</v>
      </c>
      <c r="F51" s="9">
        <f t="shared" si="0"/>
        <v>42</v>
      </c>
      <c r="G51" s="5" t="s">
        <v>442</v>
      </c>
      <c r="H51" s="5" t="s">
        <v>454</v>
      </c>
      <c r="I51" s="17" t="s">
        <v>447</v>
      </c>
      <c r="J51" s="11">
        <v>39052</v>
      </c>
      <c r="K51" s="16"/>
      <c r="L51" s="5" t="s">
        <v>433</v>
      </c>
      <c r="M51" s="13">
        <f t="shared" si="1"/>
        <v>10.5</v>
      </c>
      <c r="N51" s="14">
        <v>9500</v>
      </c>
      <c r="O51" s="15">
        <f t="shared" si="2"/>
        <v>525</v>
      </c>
      <c r="P51" s="15">
        <v>770</v>
      </c>
      <c r="Q51" s="15">
        <f t="shared" si="3"/>
        <v>10795</v>
      </c>
    </row>
    <row r="52" spans="1:17">
      <c r="A52" s="5" t="s">
        <v>114</v>
      </c>
      <c r="B52" s="5" t="s">
        <v>335</v>
      </c>
      <c r="C52" s="6" t="str">
        <f>IF(VLOOKUP(A52,身份证校对!$B$3:$W$122,22,0)="正确",VLOOKUP(A52,身份证校对!$B$3:$W$122,2,0),MID(VLOOKUP(A52,身份证校对!$B$3:$W$122,2,0),1,17)&amp;VLOOKUP(A52,身份证校对!$B$3:$W$122,21,0))</f>
        <v>36252219731116002X</v>
      </c>
      <c r="D52" s="7"/>
      <c r="E52" s="8">
        <v>26984</v>
      </c>
      <c r="F52" s="9">
        <f t="shared" si="0"/>
        <v>43</v>
      </c>
      <c r="G52" s="5" t="s">
        <v>442</v>
      </c>
      <c r="H52" s="5" t="s">
        <v>452</v>
      </c>
      <c r="I52" s="5" t="s">
        <v>423</v>
      </c>
      <c r="J52" s="11">
        <v>39064</v>
      </c>
      <c r="K52" s="16"/>
      <c r="L52" s="5" t="s">
        <v>433</v>
      </c>
      <c r="M52" s="13">
        <f t="shared" si="1"/>
        <v>10.5</v>
      </c>
      <c r="N52" s="14">
        <v>8000</v>
      </c>
      <c r="O52" s="15">
        <f t="shared" si="2"/>
        <v>525</v>
      </c>
      <c r="P52" s="15">
        <v>648</v>
      </c>
      <c r="Q52" s="15">
        <f t="shared" si="3"/>
        <v>9173</v>
      </c>
    </row>
    <row r="53" spans="1:17">
      <c r="A53" s="5" t="s">
        <v>58</v>
      </c>
      <c r="B53" s="5" t="s">
        <v>308</v>
      </c>
      <c r="C53" s="6" t="str">
        <f>IF(VLOOKUP(A53,身份证校对!$B$3:$W$122,22,0)="正确",VLOOKUP(A53,身份证校对!$B$3:$W$122,2,0),MID(VLOOKUP(A53,身份证校对!$B$3:$W$122,2,0),1,17)&amp;VLOOKUP(A53,身份证校对!$B$3:$W$122,21,0))</f>
        <v>210108197912031123</v>
      </c>
      <c r="D53" s="7"/>
      <c r="E53" s="8">
        <v>29192</v>
      </c>
      <c r="F53" s="9">
        <f t="shared" si="0"/>
        <v>37</v>
      </c>
      <c r="G53" s="5" t="s">
        <v>422</v>
      </c>
      <c r="H53" s="5" t="s">
        <v>417</v>
      </c>
      <c r="I53" s="17" t="s">
        <v>448</v>
      </c>
      <c r="J53" s="11">
        <v>39083</v>
      </c>
      <c r="K53" s="12"/>
      <c r="L53" s="5" t="s">
        <v>433</v>
      </c>
      <c r="M53" s="13">
        <f t="shared" si="1"/>
        <v>10.5</v>
      </c>
      <c r="N53" s="14">
        <v>4500</v>
      </c>
      <c r="O53" s="15">
        <f t="shared" si="2"/>
        <v>525</v>
      </c>
      <c r="P53" s="15">
        <v>365</v>
      </c>
      <c r="Q53" s="15">
        <f t="shared" si="3"/>
        <v>5390</v>
      </c>
    </row>
    <row r="54" spans="1:17">
      <c r="A54" s="5" t="s">
        <v>224</v>
      </c>
      <c r="B54" s="5" t="s">
        <v>374</v>
      </c>
      <c r="C54" s="6" t="str">
        <f>IF(VLOOKUP(A54,身份证校对!$B$3:$W$122,22,0)="正确",VLOOKUP(A54,身份证校对!$B$3:$W$122,2,0),MID(VLOOKUP(A54,身份证校对!$B$3:$W$122,2,0),1,17)&amp;VLOOKUP(A54,身份证校对!$B$3:$W$122,21,0))</f>
        <v>110102198112191527</v>
      </c>
      <c r="D54" s="7"/>
      <c r="E54" s="8">
        <v>29939</v>
      </c>
      <c r="F54" s="9">
        <f t="shared" si="0"/>
        <v>35</v>
      </c>
      <c r="G54" s="5" t="s">
        <v>416</v>
      </c>
      <c r="H54" s="5" t="s">
        <v>429</v>
      </c>
      <c r="I54" s="5" t="s">
        <v>423</v>
      </c>
      <c r="J54" s="11">
        <v>39215</v>
      </c>
      <c r="K54" s="12"/>
      <c r="L54" s="5" t="s">
        <v>433</v>
      </c>
      <c r="M54" s="13">
        <f t="shared" si="1"/>
        <v>10</v>
      </c>
      <c r="N54" s="14">
        <v>8300</v>
      </c>
      <c r="O54" s="15">
        <f t="shared" si="2"/>
        <v>500</v>
      </c>
      <c r="P54" s="15">
        <v>672</v>
      </c>
      <c r="Q54" s="15">
        <f t="shared" si="3"/>
        <v>9472</v>
      </c>
    </row>
    <row r="55" spans="1:17">
      <c r="A55" s="5" t="s">
        <v>120</v>
      </c>
      <c r="B55" s="5" t="s">
        <v>338</v>
      </c>
      <c r="C55" s="6" t="str">
        <f>IF(VLOOKUP(A55,身份证校对!$B$3:$W$122,22,0)="正确",VLOOKUP(A55,身份证校对!$B$3:$W$122,2,0),MID(VLOOKUP(A55,身份证校对!$B$3:$W$122,2,0),1,17)&amp;VLOOKUP(A55,身份证校对!$B$3:$W$122,21,0))</f>
        <v>110228198002143822</v>
      </c>
      <c r="D55" s="7"/>
      <c r="E55" s="8">
        <v>29265</v>
      </c>
      <c r="F55" s="9">
        <f t="shared" si="0"/>
        <v>36</v>
      </c>
      <c r="G55" s="5" t="s">
        <v>442</v>
      </c>
      <c r="H55" s="5" t="s">
        <v>455</v>
      </c>
      <c r="I55" s="5" t="s">
        <v>427</v>
      </c>
      <c r="J55" s="11">
        <v>39227</v>
      </c>
      <c r="K55" s="16"/>
      <c r="L55" s="5" t="s">
        <v>433</v>
      </c>
      <c r="M55" s="13">
        <f t="shared" si="1"/>
        <v>10</v>
      </c>
      <c r="N55" s="14">
        <v>20000</v>
      </c>
      <c r="O55" s="15">
        <f t="shared" si="2"/>
        <v>500</v>
      </c>
      <c r="P55" s="15">
        <v>1620</v>
      </c>
      <c r="Q55" s="15">
        <f t="shared" si="3"/>
        <v>22120</v>
      </c>
    </row>
    <row r="56" spans="1:17">
      <c r="A56" s="5" t="s">
        <v>96</v>
      </c>
      <c r="B56" s="5" t="s">
        <v>326</v>
      </c>
      <c r="C56" s="6" t="str">
        <f>IF(VLOOKUP(A56,身份证校对!$B$3:$W$122,22,0)="正确",VLOOKUP(A56,身份证校对!$B$3:$W$122,2,0),MID(VLOOKUP(A56,身份证校对!$B$3:$W$122,2,0),1,17)&amp;VLOOKUP(A56,身份证校对!$B$3:$W$122,21,0))</f>
        <v>370285198201241738</v>
      </c>
      <c r="D56" s="7"/>
      <c r="E56" s="8">
        <v>29975</v>
      </c>
      <c r="F56" s="9">
        <f t="shared" si="0"/>
        <v>34</v>
      </c>
      <c r="G56" s="5" t="s">
        <v>456</v>
      </c>
      <c r="H56" s="5" t="s">
        <v>417</v>
      </c>
      <c r="I56" s="5" t="s">
        <v>418</v>
      </c>
      <c r="J56" s="11">
        <v>39493</v>
      </c>
      <c r="K56" s="12"/>
      <c r="L56" s="5" t="s">
        <v>433</v>
      </c>
      <c r="M56" s="13">
        <f t="shared" si="1"/>
        <v>9</v>
      </c>
      <c r="N56" s="14">
        <v>3900</v>
      </c>
      <c r="O56" s="15">
        <f t="shared" si="2"/>
        <v>450</v>
      </c>
      <c r="P56" s="15">
        <v>316</v>
      </c>
      <c r="Q56" s="15">
        <f t="shared" si="3"/>
        <v>4666</v>
      </c>
    </row>
    <row r="57" spans="1:17">
      <c r="A57" s="5" t="s">
        <v>202</v>
      </c>
      <c r="B57" s="5" t="s">
        <v>368</v>
      </c>
      <c r="C57" s="6" t="str">
        <f>IF(VLOOKUP(A57,身份证校对!$B$3:$W$122,22,0)="正确",VLOOKUP(A57,身份证校对!$B$3:$W$122,2,0),MID(VLOOKUP(A57,身份证校对!$B$3:$W$122,2,0),1,17)&amp;VLOOKUP(A57,身份证校对!$B$3:$W$122,21,0))</f>
        <v>130824198201174067</v>
      </c>
      <c r="D57" s="7"/>
      <c r="E57" s="8">
        <v>29968</v>
      </c>
      <c r="F57" s="9">
        <f t="shared" si="0"/>
        <v>34</v>
      </c>
      <c r="G57" s="5" t="s">
        <v>432</v>
      </c>
      <c r="H57" s="5" t="s">
        <v>417</v>
      </c>
      <c r="I57" s="5" t="s">
        <v>418</v>
      </c>
      <c r="J57" s="11">
        <v>39522</v>
      </c>
      <c r="K57" s="12"/>
      <c r="L57" s="5" t="s">
        <v>433</v>
      </c>
      <c r="M57" s="13">
        <f t="shared" si="1"/>
        <v>9</v>
      </c>
      <c r="N57" s="14">
        <v>4400</v>
      </c>
      <c r="O57" s="15">
        <f t="shared" si="2"/>
        <v>450</v>
      </c>
      <c r="P57" s="15">
        <v>356</v>
      </c>
      <c r="Q57" s="15">
        <f t="shared" si="3"/>
        <v>5206</v>
      </c>
    </row>
    <row r="58" spans="1:17">
      <c r="A58" s="5" t="s">
        <v>134</v>
      </c>
      <c r="B58" s="5" t="s">
        <v>345</v>
      </c>
      <c r="C58" s="6" t="str">
        <f>IF(VLOOKUP(A58,身份证校对!$B$3:$W$122,22,0)="正确",VLOOKUP(A58,身份证校对!$B$3:$W$122,2,0),MID(VLOOKUP(A58,身份证校对!$B$3:$W$122,2,0),1,17)&amp;VLOOKUP(A58,身份证校对!$B$3:$W$122,21,0))</f>
        <v>110224198207220064</v>
      </c>
      <c r="D58" s="7"/>
      <c r="E58" s="8">
        <v>30154</v>
      </c>
      <c r="F58" s="9">
        <f t="shared" si="0"/>
        <v>34</v>
      </c>
      <c r="G58" s="5" t="s">
        <v>416</v>
      </c>
      <c r="H58" s="5" t="s">
        <v>417</v>
      </c>
      <c r="I58" s="5" t="s">
        <v>423</v>
      </c>
      <c r="J58" s="11">
        <v>39552</v>
      </c>
      <c r="K58" s="12"/>
      <c r="L58" s="5" t="s">
        <v>433</v>
      </c>
      <c r="M58" s="13">
        <f t="shared" si="1"/>
        <v>9</v>
      </c>
      <c r="N58" s="14">
        <v>8100</v>
      </c>
      <c r="O58" s="15">
        <f t="shared" si="2"/>
        <v>450</v>
      </c>
      <c r="P58" s="15">
        <v>656</v>
      </c>
      <c r="Q58" s="15">
        <f t="shared" si="3"/>
        <v>9206</v>
      </c>
    </row>
    <row r="59" spans="1:17">
      <c r="A59" s="5" t="s">
        <v>104</v>
      </c>
      <c r="B59" s="5" t="s">
        <v>330</v>
      </c>
      <c r="C59" s="6" t="str">
        <f>IF(VLOOKUP(A59,身份证校对!$B$3:$W$122,22,0)="正确",VLOOKUP(A59,身份证校对!$B$3:$W$122,2,0),MID(VLOOKUP(A59,身份证校对!$B$3:$W$122,2,0),1,17)&amp;VLOOKUP(A59,身份证校对!$B$3:$W$122,21,0))</f>
        <v>110222198411133563</v>
      </c>
      <c r="D59" s="7"/>
      <c r="E59" s="8">
        <v>30999</v>
      </c>
      <c r="F59" s="9">
        <f t="shared" si="0"/>
        <v>32</v>
      </c>
      <c r="G59" s="5" t="s">
        <v>422</v>
      </c>
      <c r="H59" s="5" t="s">
        <v>417</v>
      </c>
      <c r="I59" s="5" t="s">
        <v>427</v>
      </c>
      <c r="J59" s="11">
        <v>39700</v>
      </c>
      <c r="K59" s="12"/>
      <c r="L59" s="5" t="s">
        <v>433</v>
      </c>
      <c r="M59" s="13">
        <f t="shared" si="1"/>
        <v>8.5</v>
      </c>
      <c r="N59" s="14">
        <v>12000</v>
      </c>
      <c r="O59" s="15">
        <f t="shared" si="2"/>
        <v>425</v>
      </c>
      <c r="P59" s="15">
        <v>972</v>
      </c>
      <c r="Q59" s="15">
        <f t="shared" si="3"/>
        <v>13397</v>
      </c>
    </row>
    <row r="60" spans="1:17">
      <c r="A60" s="5" t="s">
        <v>102</v>
      </c>
      <c r="B60" s="5" t="s">
        <v>329</v>
      </c>
      <c r="C60" s="6" t="str">
        <f>IF(VLOOKUP(A60,身份证校对!$B$3:$W$122,22,0)="正确",VLOOKUP(A60,身份证校对!$B$3:$W$122,2,0),MID(VLOOKUP(A60,身份证校对!$B$3:$W$122,2,0),1,17)&amp;VLOOKUP(A60,身份证校对!$B$3:$W$122,21,0))</f>
        <v>110222198411090866</v>
      </c>
      <c r="D60" s="7"/>
      <c r="E60" s="8">
        <v>30995</v>
      </c>
      <c r="F60" s="9">
        <f t="shared" si="0"/>
        <v>32</v>
      </c>
      <c r="G60" s="5" t="s">
        <v>453</v>
      </c>
      <c r="H60" s="5" t="s">
        <v>457</v>
      </c>
      <c r="I60" s="5" t="s">
        <v>423</v>
      </c>
      <c r="J60" s="11">
        <v>39729</v>
      </c>
      <c r="K60" s="16"/>
      <c r="L60" s="5" t="s">
        <v>433</v>
      </c>
      <c r="M60" s="13">
        <f t="shared" si="1"/>
        <v>8.5</v>
      </c>
      <c r="N60" s="14">
        <v>7000</v>
      </c>
      <c r="O60" s="15">
        <f t="shared" si="2"/>
        <v>425</v>
      </c>
      <c r="P60" s="15">
        <v>567</v>
      </c>
      <c r="Q60" s="15">
        <f t="shared" si="3"/>
        <v>7992</v>
      </c>
    </row>
    <row r="61" spans="1:17">
      <c r="A61" s="5" t="s">
        <v>130</v>
      </c>
      <c r="B61" s="5" t="s">
        <v>343</v>
      </c>
      <c r="C61" s="6" t="str">
        <f>IF(VLOOKUP(A61,身份证校对!$B$3:$W$122,22,0)="正确",VLOOKUP(A61,身份证校对!$B$3:$W$122,2,0),MID(VLOOKUP(A61,身份证校对!$B$3:$W$122,2,0),1,17)&amp;VLOOKUP(A61,身份证校对!$B$3:$W$122,21,0))</f>
        <v>430304198104120276</v>
      </c>
      <c r="D61" s="7"/>
      <c r="E61" s="8">
        <v>29688</v>
      </c>
      <c r="F61" s="9">
        <f t="shared" si="0"/>
        <v>35</v>
      </c>
      <c r="G61" s="5" t="s">
        <v>422</v>
      </c>
      <c r="H61" s="5" t="s">
        <v>417</v>
      </c>
      <c r="I61" s="5" t="s">
        <v>423</v>
      </c>
      <c r="J61" s="11">
        <v>39741</v>
      </c>
      <c r="K61" s="12"/>
      <c r="L61" s="5" t="s">
        <v>433</v>
      </c>
      <c r="M61" s="13">
        <f t="shared" si="1"/>
        <v>8.5</v>
      </c>
      <c r="N61" s="14">
        <v>8000</v>
      </c>
      <c r="O61" s="15">
        <f t="shared" si="2"/>
        <v>425</v>
      </c>
      <c r="P61" s="15">
        <v>648</v>
      </c>
      <c r="Q61" s="15">
        <f t="shared" si="3"/>
        <v>9073</v>
      </c>
    </row>
    <row r="62" spans="1:17">
      <c r="A62" s="5" t="s">
        <v>160</v>
      </c>
      <c r="B62" s="5" t="s">
        <v>458</v>
      </c>
      <c r="C62" s="6" t="str">
        <f>IF(VLOOKUP(A62,身份证校对!$B$3:$W$122,22,0)="正确",VLOOKUP(A62,身份证校对!$B$3:$W$122,2,0),MID(VLOOKUP(A62,身份证校对!$B$3:$W$122,2,0),1,17)&amp;VLOOKUP(A62,身份证校对!$B$3:$W$122,21,0))</f>
        <v>110106198402063916</v>
      </c>
      <c r="D62" s="7"/>
      <c r="E62" s="8">
        <v>30718</v>
      </c>
      <c r="F62" s="9">
        <f t="shared" si="0"/>
        <v>32</v>
      </c>
      <c r="G62" s="5" t="s">
        <v>416</v>
      </c>
      <c r="H62" s="5" t="s">
        <v>417</v>
      </c>
      <c r="I62" s="5" t="s">
        <v>423</v>
      </c>
      <c r="J62" s="11">
        <v>39759</v>
      </c>
      <c r="K62" s="12">
        <v>42368</v>
      </c>
      <c r="L62" s="5" t="s">
        <v>436</v>
      </c>
      <c r="M62" s="13">
        <f t="shared" si="1"/>
        <v>7.5</v>
      </c>
      <c r="N62" s="14">
        <v>8300</v>
      </c>
      <c r="O62" s="15">
        <f t="shared" si="2"/>
        <v>375</v>
      </c>
      <c r="P62" s="15"/>
      <c r="Q62" s="15">
        <f t="shared" si="3"/>
        <v>8675</v>
      </c>
    </row>
    <row r="63" spans="1:17">
      <c r="A63" s="5" t="s">
        <v>140</v>
      </c>
      <c r="B63" s="5" t="s">
        <v>348</v>
      </c>
      <c r="C63" s="6" t="str">
        <f>IF(VLOOKUP(A63,身份证校对!$B$3:$W$122,22,0)="正确",VLOOKUP(A63,身份证校对!$B$3:$W$122,2,0),MID(VLOOKUP(A63,身份证校对!$B$3:$W$122,2,0),1,17)&amp;VLOOKUP(A63,身份证校对!$B$3:$W$122,21,0))</f>
        <v>14242119810519102X</v>
      </c>
      <c r="D63" s="7"/>
      <c r="E63" s="8">
        <v>29725</v>
      </c>
      <c r="F63" s="9">
        <f t="shared" si="0"/>
        <v>35</v>
      </c>
      <c r="G63" s="5" t="s">
        <v>416</v>
      </c>
      <c r="H63" s="5" t="s">
        <v>417</v>
      </c>
      <c r="I63" s="5" t="s">
        <v>423</v>
      </c>
      <c r="J63" s="11">
        <v>39771</v>
      </c>
      <c r="K63" s="12"/>
      <c r="L63" s="5" t="s">
        <v>433</v>
      </c>
      <c r="M63" s="13">
        <f t="shared" si="1"/>
        <v>8.5</v>
      </c>
      <c r="N63" s="14">
        <v>8700</v>
      </c>
      <c r="O63" s="15">
        <f t="shared" si="2"/>
        <v>425</v>
      </c>
      <c r="P63" s="15">
        <v>705</v>
      </c>
      <c r="Q63" s="15">
        <f t="shared" si="3"/>
        <v>9830</v>
      </c>
    </row>
    <row r="64" spans="1:17">
      <c r="A64" s="5" t="s">
        <v>56</v>
      </c>
      <c r="B64" s="5" t="s">
        <v>307</v>
      </c>
      <c r="C64" s="6" t="str">
        <f>IF(VLOOKUP(A64,身份证校对!$B$3:$W$122,22,0)="正确",VLOOKUP(A64,身份证校对!$B$3:$W$122,2,0),MID(VLOOKUP(A64,身份证校对!$B$3:$W$122,2,0),1,17)&amp;VLOOKUP(A64,身份证校对!$B$3:$W$122,21,0))</f>
        <v>110103198111090026</v>
      </c>
      <c r="D64" s="7"/>
      <c r="E64" s="8">
        <v>29899</v>
      </c>
      <c r="F64" s="9">
        <f t="shared" si="0"/>
        <v>35</v>
      </c>
      <c r="G64" s="5" t="s">
        <v>440</v>
      </c>
      <c r="H64" s="5" t="s">
        <v>417</v>
      </c>
      <c r="I64" s="17" t="s">
        <v>459</v>
      </c>
      <c r="J64" s="11">
        <v>39810</v>
      </c>
      <c r="K64" s="12"/>
      <c r="L64" s="5" t="s">
        <v>433</v>
      </c>
      <c r="M64" s="13">
        <f t="shared" si="1"/>
        <v>8.5</v>
      </c>
      <c r="N64" s="14">
        <v>3500</v>
      </c>
      <c r="O64" s="15">
        <f t="shared" si="2"/>
        <v>425</v>
      </c>
      <c r="P64" s="15">
        <v>284</v>
      </c>
      <c r="Q64" s="15">
        <f t="shared" si="3"/>
        <v>4209</v>
      </c>
    </row>
    <row r="65" spans="1:17">
      <c r="A65" s="5" t="s">
        <v>124</v>
      </c>
      <c r="B65" s="5" t="s">
        <v>340</v>
      </c>
      <c r="C65" s="6" t="str">
        <f>IF(VLOOKUP(A65,身份证校对!$B$3:$W$122,22,0)="正确",VLOOKUP(A65,身份证校对!$B$3:$W$122,2,0),MID(VLOOKUP(A65,身份证校对!$B$3:$W$122,2,0),1,17)&amp;VLOOKUP(A65,身份证校对!$B$3:$W$122,21,0))</f>
        <v>37292219841004775X</v>
      </c>
      <c r="D65" s="7"/>
      <c r="E65" s="8">
        <v>30959</v>
      </c>
      <c r="F65" s="9">
        <f t="shared" si="0"/>
        <v>32</v>
      </c>
      <c r="G65" s="5" t="s">
        <v>440</v>
      </c>
      <c r="H65" s="5" t="s">
        <v>417</v>
      </c>
      <c r="I65" s="5" t="s">
        <v>441</v>
      </c>
      <c r="J65" s="11">
        <v>39816</v>
      </c>
      <c r="K65" s="12"/>
      <c r="L65" s="5" t="s">
        <v>433</v>
      </c>
      <c r="M65" s="13">
        <f t="shared" si="1"/>
        <v>8</v>
      </c>
      <c r="N65" s="14">
        <v>3300</v>
      </c>
      <c r="O65" s="15">
        <f t="shared" si="2"/>
        <v>400</v>
      </c>
      <c r="P65" s="15">
        <v>267</v>
      </c>
      <c r="Q65" s="15">
        <f t="shared" si="3"/>
        <v>3967</v>
      </c>
    </row>
    <row r="66" spans="1:17">
      <c r="A66" s="5" t="s">
        <v>48</v>
      </c>
      <c r="B66" s="5" t="s">
        <v>303</v>
      </c>
      <c r="C66" s="6" t="str">
        <f>IF(VLOOKUP(A66,身份证校对!$B$3:$W$122,22,0)="正确",VLOOKUP(A66,身份证校对!$B$3:$W$122,2,0),MID(VLOOKUP(A66,身份证校对!$B$3:$W$122,2,0),1,17)&amp;VLOOKUP(A66,身份证校对!$B$3:$W$122,21,0))</f>
        <v>610308198111020379</v>
      </c>
      <c r="D66" s="7"/>
      <c r="E66" s="8">
        <v>29892</v>
      </c>
      <c r="F66" s="9">
        <f t="shared" ref="F66:F121" si="4">INT(DATEDIF(E66,"2016-12-31","D")/365)</f>
        <v>35</v>
      </c>
      <c r="G66" s="5" t="s">
        <v>422</v>
      </c>
      <c r="H66" s="5" t="s">
        <v>417</v>
      </c>
      <c r="I66" s="17" t="s">
        <v>448</v>
      </c>
      <c r="J66" s="11">
        <v>39934</v>
      </c>
      <c r="K66" s="12"/>
      <c r="L66" s="5" t="s">
        <v>433</v>
      </c>
      <c r="M66" s="13">
        <f t="shared" ref="M66:M121" si="5">CEILING(DATEDIF(J66,IF(K66&lt;&gt;"",K66,"2016-12-31"),"D")/365,0.5)</f>
        <v>8</v>
      </c>
      <c r="N66" s="14">
        <v>4700</v>
      </c>
      <c r="O66" s="15">
        <f t="shared" ref="O66:O121" si="6">M66*50</f>
        <v>400</v>
      </c>
      <c r="P66" s="15">
        <v>381</v>
      </c>
      <c r="Q66" s="15">
        <f t="shared" ref="Q66:Q121" si="7">O66+N66+P66</f>
        <v>5481</v>
      </c>
    </row>
    <row r="67" spans="1:17">
      <c r="A67" s="5" t="s">
        <v>136</v>
      </c>
      <c r="B67" s="5" t="s">
        <v>346</v>
      </c>
      <c r="C67" s="6" t="str">
        <f>IF(VLOOKUP(A67,身份证校对!$B$3:$W$122,22,0)="正确",VLOOKUP(A67,身份证校对!$B$3:$W$122,2,0),MID(VLOOKUP(A67,身份证校对!$B$3:$W$122,2,0),1,17)&amp;VLOOKUP(A67,身份证校对!$B$3:$W$122,21,0))</f>
        <v>410426197505147520</v>
      </c>
      <c r="D67" s="7"/>
      <c r="E67" s="8">
        <v>27528</v>
      </c>
      <c r="F67" s="9">
        <f t="shared" si="4"/>
        <v>41</v>
      </c>
      <c r="G67" s="5" t="s">
        <v>416</v>
      </c>
      <c r="H67" s="5" t="s">
        <v>417</v>
      </c>
      <c r="I67" s="5" t="s">
        <v>418</v>
      </c>
      <c r="J67" s="11">
        <v>39941</v>
      </c>
      <c r="K67" s="12"/>
      <c r="L67" s="5" t="s">
        <v>433</v>
      </c>
      <c r="M67" s="13">
        <f t="shared" si="5"/>
        <v>8</v>
      </c>
      <c r="N67" s="14">
        <v>3800</v>
      </c>
      <c r="O67" s="15">
        <f t="shared" si="6"/>
        <v>400</v>
      </c>
      <c r="P67" s="15">
        <v>308</v>
      </c>
      <c r="Q67" s="15">
        <f t="shared" si="7"/>
        <v>4508</v>
      </c>
    </row>
    <row r="68" spans="1:17">
      <c r="A68" s="5" t="s">
        <v>52</v>
      </c>
      <c r="B68" s="5" t="s">
        <v>305</v>
      </c>
      <c r="C68" s="6" t="str">
        <f>IF(VLOOKUP(A68,身份证校对!$B$3:$W$122,22,0)="正确",VLOOKUP(A68,身份证校对!$B$3:$W$122,2,0),MID(VLOOKUP(A68,身份证校对!$B$3:$W$122,2,0),1,17)&amp;VLOOKUP(A68,身份证校对!$B$3:$W$122,21,0))</f>
        <v>327018198310123016</v>
      </c>
      <c r="D68" s="7"/>
      <c r="E68" s="8">
        <v>30601</v>
      </c>
      <c r="F68" s="9">
        <f t="shared" si="4"/>
        <v>33</v>
      </c>
      <c r="G68" s="5" t="s">
        <v>432</v>
      </c>
      <c r="H68" s="5" t="s">
        <v>417</v>
      </c>
      <c r="I68" s="17" t="s">
        <v>448</v>
      </c>
      <c r="J68" s="11">
        <v>40210</v>
      </c>
      <c r="K68" s="12"/>
      <c r="L68" s="5" t="s">
        <v>433</v>
      </c>
      <c r="M68" s="13">
        <f t="shared" si="5"/>
        <v>7</v>
      </c>
      <c r="N68" s="14">
        <v>6000</v>
      </c>
      <c r="O68" s="15">
        <f t="shared" si="6"/>
        <v>350</v>
      </c>
      <c r="P68" s="15">
        <v>486</v>
      </c>
      <c r="Q68" s="15">
        <f t="shared" si="7"/>
        <v>6836</v>
      </c>
    </row>
    <row r="69" spans="1:17">
      <c r="A69" s="5" t="s">
        <v>106</v>
      </c>
      <c r="B69" s="5" t="s">
        <v>331</v>
      </c>
      <c r="C69" s="6" t="str">
        <f>IF(VLOOKUP(A69,身份证校对!$B$3:$W$122,22,0)="正确",VLOOKUP(A69,身份证校对!$B$3:$W$122,2,0),MID(VLOOKUP(A69,身份证校对!$B$3:$W$122,2,0),1,17)&amp;VLOOKUP(A69,身份证校对!$B$3:$W$122,21,0))</f>
        <v>110111198509070332</v>
      </c>
      <c r="D69" s="7"/>
      <c r="E69" s="8">
        <v>31297</v>
      </c>
      <c r="F69" s="9">
        <f t="shared" si="4"/>
        <v>31</v>
      </c>
      <c r="G69" s="5" t="s">
        <v>422</v>
      </c>
      <c r="H69" s="5" t="s">
        <v>417</v>
      </c>
      <c r="I69" s="5" t="s">
        <v>425</v>
      </c>
      <c r="J69" s="11">
        <v>40211</v>
      </c>
      <c r="K69" s="12"/>
      <c r="L69" s="5" t="s">
        <v>433</v>
      </c>
      <c r="M69" s="13">
        <f t="shared" si="5"/>
        <v>7</v>
      </c>
      <c r="N69" s="14">
        <v>4700</v>
      </c>
      <c r="O69" s="15">
        <f t="shared" si="6"/>
        <v>350</v>
      </c>
      <c r="P69" s="15">
        <v>381</v>
      </c>
      <c r="Q69" s="15">
        <f t="shared" si="7"/>
        <v>5431</v>
      </c>
    </row>
    <row r="70" spans="1:17">
      <c r="A70" s="5" t="s">
        <v>60</v>
      </c>
      <c r="B70" s="5" t="s">
        <v>309</v>
      </c>
      <c r="C70" s="6" t="str">
        <f>IF(VLOOKUP(A70,身份证校对!$B$3:$W$122,22,0)="正确",VLOOKUP(A70,身份证校对!$B$3:$W$122,2,0),MID(VLOOKUP(A70,身份证校对!$B$3:$W$122,2,0),1,17)&amp;VLOOKUP(A70,身份证校对!$B$3:$W$122,21,0))</f>
        <v>302204198508090314</v>
      </c>
      <c r="D70" s="7"/>
      <c r="E70" s="8">
        <v>31268</v>
      </c>
      <c r="F70" s="9">
        <f t="shared" si="4"/>
        <v>31</v>
      </c>
      <c r="G70" s="5" t="s">
        <v>432</v>
      </c>
      <c r="H70" s="5" t="s">
        <v>417</v>
      </c>
      <c r="I70" s="17" t="s">
        <v>447</v>
      </c>
      <c r="J70" s="11">
        <v>40238</v>
      </c>
      <c r="K70" s="12"/>
      <c r="L70" s="5" t="s">
        <v>433</v>
      </c>
      <c r="M70" s="13">
        <f t="shared" si="5"/>
        <v>7</v>
      </c>
      <c r="N70" s="14">
        <v>8500</v>
      </c>
      <c r="O70" s="15">
        <f t="shared" si="6"/>
        <v>350</v>
      </c>
      <c r="P70" s="15">
        <v>689</v>
      </c>
      <c r="Q70" s="15">
        <f t="shared" si="7"/>
        <v>9539</v>
      </c>
    </row>
    <row r="71" spans="1:17">
      <c r="A71" s="5" t="s">
        <v>62</v>
      </c>
      <c r="B71" s="5" t="s">
        <v>310</v>
      </c>
      <c r="C71" s="6" t="str">
        <f>IF(VLOOKUP(A71,身份证校对!$B$3:$W$122,22,0)="正确",VLOOKUP(A71,身份证校对!$B$3:$W$122,2,0),MID(VLOOKUP(A71,身份证校对!$B$3:$W$122,2,0),1,17)&amp;VLOOKUP(A71,身份证校对!$B$3:$W$122,21,0))</f>
        <v>110106197809121108</v>
      </c>
      <c r="D71" s="7"/>
      <c r="E71" s="8">
        <v>28745</v>
      </c>
      <c r="F71" s="9">
        <f t="shared" si="4"/>
        <v>38</v>
      </c>
      <c r="G71" s="5" t="s">
        <v>432</v>
      </c>
      <c r="H71" s="5" t="s">
        <v>417</v>
      </c>
      <c r="I71" s="17" t="s">
        <v>448</v>
      </c>
      <c r="J71" s="11">
        <v>40239</v>
      </c>
      <c r="K71" s="12"/>
      <c r="L71" s="5" t="s">
        <v>433</v>
      </c>
      <c r="M71" s="13">
        <f t="shared" si="5"/>
        <v>7</v>
      </c>
      <c r="N71" s="14">
        <v>6500</v>
      </c>
      <c r="O71" s="15">
        <f t="shared" si="6"/>
        <v>350</v>
      </c>
      <c r="P71" s="15">
        <v>527</v>
      </c>
      <c r="Q71" s="15">
        <f t="shared" si="7"/>
        <v>7377</v>
      </c>
    </row>
    <row r="72" spans="1:17">
      <c r="A72" s="5" t="s">
        <v>64</v>
      </c>
      <c r="B72" s="5" t="s">
        <v>311</v>
      </c>
      <c r="C72" s="6" t="str">
        <f>IF(VLOOKUP(A72,身份证校对!$B$3:$W$122,22,0)="正确",VLOOKUP(A72,身份证校对!$B$3:$W$122,2,0),MID(VLOOKUP(A72,身份证校对!$B$3:$W$122,2,0),1,17)&amp;VLOOKUP(A72,身份证校对!$B$3:$W$122,21,0))</f>
        <v>110107198010120105</v>
      </c>
      <c r="D72" s="7"/>
      <c r="E72" s="8">
        <v>29506</v>
      </c>
      <c r="F72" s="9">
        <f t="shared" si="4"/>
        <v>36</v>
      </c>
      <c r="G72" s="5" t="s">
        <v>422</v>
      </c>
      <c r="H72" s="5" t="s">
        <v>417</v>
      </c>
      <c r="I72" s="17" t="s">
        <v>460</v>
      </c>
      <c r="J72" s="11">
        <v>40240</v>
      </c>
      <c r="K72" s="12"/>
      <c r="L72" s="5" t="s">
        <v>433</v>
      </c>
      <c r="M72" s="13">
        <f t="shared" si="5"/>
        <v>7</v>
      </c>
      <c r="N72" s="14">
        <v>2500</v>
      </c>
      <c r="O72" s="15">
        <f t="shared" si="6"/>
        <v>350</v>
      </c>
      <c r="P72" s="15">
        <v>203</v>
      </c>
      <c r="Q72" s="15">
        <f t="shared" si="7"/>
        <v>3053</v>
      </c>
    </row>
    <row r="73" spans="1:17">
      <c r="A73" s="5" t="s">
        <v>66</v>
      </c>
      <c r="B73" s="5" t="s">
        <v>312</v>
      </c>
      <c r="C73" s="6" t="str">
        <f>IF(VLOOKUP(A73,身份证校对!$B$3:$W$122,22,0)="正确",VLOOKUP(A73,身份证校对!$B$3:$W$122,2,0),MID(VLOOKUP(A73,身份证校对!$B$3:$W$122,2,0),1,17)&amp;VLOOKUP(A73,身份证校对!$B$3:$W$122,21,0))</f>
        <v>412205196612280217</v>
      </c>
      <c r="D73" s="7"/>
      <c r="E73" s="8">
        <v>24469</v>
      </c>
      <c r="F73" s="9">
        <f t="shared" si="4"/>
        <v>50</v>
      </c>
      <c r="G73" s="5" t="s">
        <v>432</v>
      </c>
      <c r="H73" s="5" t="s">
        <v>417</v>
      </c>
      <c r="I73" s="17" t="s">
        <v>448</v>
      </c>
      <c r="J73" s="11">
        <v>40241</v>
      </c>
      <c r="K73" s="12"/>
      <c r="L73" s="5" t="s">
        <v>433</v>
      </c>
      <c r="M73" s="13">
        <f t="shared" si="5"/>
        <v>7</v>
      </c>
      <c r="N73" s="14">
        <v>5000</v>
      </c>
      <c r="O73" s="15">
        <f t="shared" si="6"/>
        <v>350</v>
      </c>
      <c r="P73" s="15">
        <v>405</v>
      </c>
      <c r="Q73" s="15">
        <f t="shared" si="7"/>
        <v>5755</v>
      </c>
    </row>
    <row r="74" spans="1:17">
      <c r="A74" s="5" t="s">
        <v>68</v>
      </c>
      <c r="B74" s="5" t="s">
        <v>313</v>
      </c>
      <c r="C74" s="6" t="str">
        <f>IF(VLOOKUP(A74,身份证校对!$B$3:$W$122,22,0)="正确",VLOOKUP(A74,身份证校对!$B$3:$W$122,2,0),MID(VLOOKUP(A74,身份证校对!$B$3:$W$122,2,0),1,17)&amp;VLOOKUP(A74,身份证校对!$B$3:$W$122,21,0))</f>
        <v>11010819750722012X</v>
      </c>
      <c r="D74" s="7"/>
      <c r="E74" s="8">
        <v>27597</v>
      </c>
      <c r="F74" s="9">
        <f t="shared" si="4"/>
        <v>41</v>
      </c>
      <c r="G74" s="5" t="s">
        <v>440</v>
      </c>
      <c r="H74" s="5" t="s">
        <v>417</v>
      </c>
      <c r="I74" s="17" t="s">
        <v>448</v>
      </c>
      <c r="J74" s="11">
        <v>40242</v>
      </c>
      <c r="K74" s="12"/>
      <c r="L74" s="5" t="s">
        <v>433</v>
      </c>
      <c r="M74" s="13">
        <f t="shared" si="5"/>
        <v>7</v>
      </c>
      <c r="N74" s="14">
        <v>5200</v>
      </c>
      <c r="O74" s="15">
        <f t="shared" si="6"/>
        <v>350</v>
      </c>
      <c r="P74" s="15">
        <v>421</v>
      </c>
      <c r="Q74" s="15">
        <f t="shared" si="7"/>
        <v>5971</v>
      </c>
    </row>
    <row r="75" spans="1:17">
      <c r="A75" s="5" t="s">
        <v>168</v>
      </c>
      <c r="B75" s="5" t="s">
        <v>355</v>
      </c>
      <c r="C75" s="6" t="str">
        <f>IF(VLOOKUP(A75,身份证校对!$B$3:$W$122,22,0)="正确",VLOOKUP(A75,身份证校对!$B$3:$W$122,2,0),MID(VLOOKUP(A75,身份证校对!$B$3:$W$122,2,0),1,17)&amp;VLOOKUP(A75,身份证校对!$B$3:$W$122,21,0))</f>
        <v>220502198501061029</v>
      </c>
      <c r="D75" s="7"/>
      <c r="E75" s="8">
        <v>31053</v>
      </c>
      <c r="F75" s="9">
        <f t="shared" si="4"/>
        <v>32</v>
      </c>
      <c r="G75" s="5" t="s">
        <v>432</v>
      </c>
      <c r="H75" s="5" t="s">
        <v>417</v>
      </c>
      <c r="I75" s="5" t="s">
        <v>423</v>
      </c>
      <c r="J75" s="11">
        <v>40270</v>
      </c>
      <c r="K75" s="12"/>
      <c r="L75" s="5" t="s">
        <v>433</v>
      </c>
      <c r="M75" s="13">
        <f t="shared" si="5"/>
        <v>7</v>
      </c>
      <c r="N75" s="14">
        <v>9200</v>
      </c>
      <c r="O75" s="15">
        <f t="shared" si="6"/>
        <v>350</v>
      </c>
      <c r="P75" s="15">
        <v>745</v>
      </c>
      <c r="Q75" s="15">
        <f t="shared" si="7"/>
        <v>10295</v>
      </c>
    </row>
    <row r="76" spans="1:17">
      <c r="A76" s="5" t="s">
        <v>38</v>
      </c>
      <c r="B76" s="5" t="s">
        <v>298</v>
      </c>
      <c r="C76" s="6" t="str">
        <f>IF(VLOOKUP(A76,身份证校对!$B$3:$W$122,22,0)="正确",VLOOKUP(A76,身份证校对!$B$3:$W$122,2,0),MID(VLOOKUP(A76,身份证校对!$B$3:$W$122,2,0),1,17)&amp;VLOOKUP(A76,身份证校对!$B$3:$W$122,21,0))</f>
        <v>55101819860731112X</v>
      </c>
      <c r="D76" s="7"/>
      <c r="E76" s="8">
        <v>31624</v>
      </c>
      <c r="F76" s="9">
        <f t="shared" si="4"/>
        <v>30</v>
      </c>
      <c r="G76" s="5" t="s">
        <v>422</v>
      </c>
      <c r="H76" s="5" t="s">
        <v>417</v>
      </c>
      <c r="I76" s="17" t="s">
        <v>448</v>
      </c>
      <c r="J76" s="11">
        <v>40299</v>
      </c>
      <c r="K76" s="12"/>
      <c r="L76" s="5" t="s">
        <v>433</v>
      </c>
      <c r="M76" s="13">
        <f t="shared" si="5"/>
        <v>7</v>
      </c>
      <c r="N76" s="14">
        <v>4000</v>
      </c>
      <c r="O76" s="15">
        <f t="shared" si="6"/>
        <v>350</v>
      </c>
      <c r="P76" s="15">
        <v>324</v>
      </c>
      <c r="Q76" s="15">
        <f t="shared" si="7"/>
        <v>4674</v>
      </c>
    </row>
    <row r="77" spans="1:17">
      <c r="A77" s="5" t="s">
        <v>100</v>
      </c>
      <c r="B77" s="5" t="s">
        <v>328</v>
      </c>
      <c r="C77" s="6" t="str">
        <f>IF(VLOOKUP(A77,身份证校对!$B$3:$W$122,22,0)="正确",VLOOKUP(A77,身份证校对!$B$3:$W$122,2,0),MID(VLOOKUP(A77,身份证校对!$B$3:$W$122,2,0),1,17)&amp;VLOOKUP(A77,身份证校对!$B$3:$W$122,21,0))</f>
        <v>110105198501142912</v>
      </c>
      <c r="D77" s="7"/>
      <c r="E77" s="8">
        <v>31061</v>
      </c>
      <c r="F77" s="9">
        <f t="shared" si="4"/>
        <v>31</v>
      </c>
      <c r="G77" s="5" t="s">
        <v>456</v>
      </c>
      <c r="H77" s="5" t="s">
        <v>417</v>
      </c>
      <c r="I77" s="5" t="s">
        <v>441</v>
      </c>
      <c r="J77" s="11">
        <v>40329</v>
      </c>
      <c r="K77" s="12"/>
      <c r="L77" s="5" t="s">
        <v>433</v>
      </c>
      <c r="M77" s="13">
        <f t="shared" si="5"/>
        <v>7</v>
      </c>
      <c r="N77" s="14">
        <v>3300</v>
      </c>
      <c r="O77" s="15">
        <f t="shared" si="6"/>
        <v>350</v>
      </c>
      <c r="P77" s="15">
        <v>267</v>
      </c>
      <c r="Q77" s="15">
        <f t="shared" si="7"/>
        <v>3917</v>
      </c>
    </row>
    <row r="78" spans="1:17">
      <c r="A78" s="5" t="s">
        <v>70</v>
      </c>
      <c r="B78" s="5" t="s">
        <v>314</v>
      </c>
      <c r="C78" s="6" t="str">
        <f>IF(VLOOKUP(A78,身份证校对!$B$3:$W$122,22,0)="正确",VLOOKUP(A78,身份证校对!$B$3:$W$122,2,0),MID(VLOOKUP(A78,身份证校对!$B$3:$W$122,2,0),1,17)&amp;VLOOKUP(A78,身份证校对!$B$3:$W$122,21,0))</f>
        <v>551018198207210127</v>
      </c>
      <c r="D78" s="7"/>
      <c r="E78" s="8">
        <v>30153</v>
      </c>
      <c r="F78" s="9">
        <f t="shared" si="4"/>
        <v>34</v>
      </c>
      <c r="G78" s="5" t="s">
        <v>432</v>
      </c>
      <c r="H78" s="5" t="s">
        <v>417</v>
      </c>
      <c r="I78" s="17" t="s">
        <v>448</v>
      </c>
      <c r="J78" s="11">
        <v>40544</v>
      </c>
      <c r="K78" s="12"/>
      <c r="L78" s="5" t="s">
        <v>433</v>
      </c>
      <c r="M78" s="13">
        <f t="shared" si="5"/>
        <v>6.5</v>
      </c>
      <c r="N78" s="14">
        <v>6300</v>
      </c>
      <c r="O78" s="15">
        <f t="shared" si="6"/>
        <v>325</v>
      </c>
      <c r="P78" s="15">
        <v>510</v>
      </c>
      <c r="Q78" s="15">
        <f t="shared" si="7"/>
        <v>7135</v>
      </c>
    </row>
    <row r="79" spans="1:17">
      <c r="A79" s="5" t="s">
        <v>72</v>
      </c>
      <c r="B79" s="5" t="s">
        <v>461</v>
      </c>
      <c r="C79" s="6" t="str">
        <f>IF(VLOOKUP(A79,身份证校对!$B$3:$W$122,22,0)="正确",VLOOKUP(A79,身份证校对!$B$3:$W$122,2,0),MID(VLOOKUP(A79,身份证校对!$B$3:$W$122,2,0),1,17)&amp;VLOOKUP(A79,身份证校对!$B$3:$W$122,21,0))</f>
        <v>37220619781027051X</v>
      </c>
      <c r="D79" s="7"/>
      <c r="E79" s="8">
        <v>28790</v>
      </c>
      <c r="F79" s="9">
        <f t="shared" si="4"/>
        <v>38</v>
      </c>
      <c r="G79" s="5" t="s">
        <v>432</v>
      </c>
      <c r="H79" s="5" t="s">
        <v>417</v>
      </c>
      <c r="I79" s="17" t="s">
        <v>448</v>
      </c>
      <c r="J79" s="11">
        <v>40545</v>
      </c>
      <c r="K79" s="12">
        <v>40764</v>
      </c>
      <c r="L79" s="5" t="s">
        <v>436</v>
      </c>
      <c r="M79" s="13">
        <f t="shared" si="5"/>
        <v>1</v>
      </c>
      <c r="N79" s="14">
        <v>6500</v>
      </c>
      <c r="O79" s="15">
        <f t="shared" si="6"/>
        <v>50</v>
      </c>
      <c r="P79" s="15"/>
      <c r="Q79" s="15">
        <f t="shared" si="7"/>
        <v>6550</v>
      </c>
    </row>
    <row r="80" spans="1:17">
      <c r="A80" s="5" t="s">
        <v>74</v>
      </c>
      <c r="B80" s="5" t="s">
        <v>315</v>
      </c>
      <c r="C80" s="6" t="str">
        <f>IF(VLOOKUP(A80,身份证校对!$B$3:$W$122,22,0)="正确",VLOOKUP(A80,身份证校对!$B$3:$W$122,2,0),MID(VLOOKUP(A80,身份证校对!$B$3:$W$122,2,0),1,17)&amp;VLOOKUP(A80,身份证校对!$B$3:$W$122,21,0))</f>
        <v>410205198008078239</v>
      </c>
      <c r="D80" s="7"/>
      <c r="E80" s="8">
        <v>29440</v>
      </c>
      <c r="F80" s="9">
        <f t="shared" si="4"/>
        <v>36</v>
      </c>
      <c r="G80" s="5" t="s">
        <v>431</v>
      </c>
      <c r="H80" s="5" t="s">
        <v>417</v>
      </c>
      <c r="I80" s="17" t="s">
        <v>448</v>
      </c>
      <c r="J80" s="11">
        <v>40546</v>
      </c>
      <c r="K80" s="12"/>
      <c r="L80" s="5" t="s">
        <v>433</v>
      </c>
      <c r="M80" s="13">
        <f t="shared" si="5"/>
        <v>6</v>
      </c>
      <c r="N80" s="14">
        <v>5100</v>
      </c>
      <c r="O80" s="15">
        <f t="shared" si="6"/>
        <v>300</v>
      </c>
      <c r="P80" s="15">
        <v>413</v>
      </c>
      <c r="Q80" s="15">
        <f t="shared" si="7"/>
        <v>5813</v>
      </c>
    </row>
    <row r="81" spans="1:17">
      <c r="A81" s="5" t="s">
        <v>76</v>
      </c>
      <c r="B81" s="5" t="s">
        <v>316</v>
      </c>
      <c r="C81" s="6" t="str">
        <f>IF(VLOOKUP(A81,身份证校对!$B$3:$W$122,22,0)="正确",VLOOKUP(A81,身份证校对!$B$3:$W$122,2,0),MID(VLOOKUP(A81,身份证校对!$B$3:$W$122,2,0),1,17)&amp;VLOOKUP(A81,身份证校对!$B$3:$W$122,21,0))</f>
        <v>110104198204140121</v>
      </c>
      <c r="D81" s="7"/>
      <c r="E81" s="8">
        <v>30055</v>
      </c>
      <c r="F81" s="9">
        <f t="shared" si="4"/>
        <v>34</v>
      </c>
      <c r="G81" s="5" t="s">
        <v>431</v>
      </c>
      <c r="H81" s="5" t="s">
        <v>417</v>
      </c>
      <c r="I81" s="17" t="s">
        <v>448</v>
      </c>
      <c r="J81" s="11">
        <v>40547</v>
      </c>
      <c r="K81" s="12"/>
      <c r="L81" s="5" t="s">
        <v>433</v>
      </c>
      <c r="M81" s="13">
        <f t="shared" si="5"/>
        <v>6</v>
      </c>
      <c r="N81" s="14">
        <v>4500</v>
      </c>
      <c r="O81" s="15">
        <f t="shared" si="6"/>
        <v>300</v>
      </c>
      <c r="P81" s="15">
        <v>365</v>
      </c>
      <c r="Q81" s="15">
        <f t="shared" si="7"/>
        <v>5165</v>
      </c>
    </row>
    <row r="82" spans="1:17">
      <c r="A82" s="5" t="s">
        <v>78</v>
      </c>
      <c r="B82" s="5" t="s">
        <v>317</v>
      </c>
      <c r="C82" s="6" t="str">
        <f>IF(VLOOKUP(A82,身份证校对!$B$3:$W$122,22,0)="正确",VLOOKUP(A82,身份证校对!$B$3:$W$122,2,0),MID(VLOOKUP(A82,身份证校对!$B$3:$W$122,2,0),1,17)&amp;VLOOKUP(A82,身份证校对!$B$3:$W$122,21,0))</f>
        <v>270108197302283156</v>
      </c>
      <c r="D82" s="7"/>
      <c r="E82" s="8">
        <v>26723</v>
      </c>
      <c r="F82" s="9">
        <f t="shared" si="4"/>
        <v>43</v>
      </c>
      <c r="G82" s="5" t="s">
        <v>432</v>
      </c>
      <c r="H82" s="5" t="s">
        <v>417</v>
      </c>
      <c r="I82" s="17" t="s">
        <v>448</v>
      </c>
      <c r="J82" s="11">
        <v>40548</v>
      </c>
      <c r="K82" s="12"/>
      <c r="L82" s="5" t="s">
        <v>433</v>
      </c>
      <c r="M82" s="13">
        <f t="shared" si="5"/>
        <v>6</v>
      </c>
      <c r="N82" s="14">
        <v>6000</v>
      </c>
      <c r="O82" s="15">
        <f t="shared" si="6"/>
        <v>300</v>
      </c>
      <c r="P82" s="15">
        <v>486</v>
      </c>
      <c r="Q82" s="15">
        <f t="shared" si="7"/>
        <v>6786</v>
      </c>
    </row>
    <row r="83" spans="1:17">
      <c r="A83" s="5" t="s">
        <v>80</v>
      </c>
      <c r="B83" s="5" t="s">
        <v>318</v>
      </c>
      <c r="C83" s="6" t="str">
        <f>IF(VLOOKUP(A83,身份证校对!$B$3:$W$122,22,0)="正确",VLOOKUP(A83,身份证校对!$B$3:$W$122,2,0),MID(VLOOKUP(A83,身份证校对!$B$3:$W$122,2,0),1,17)&amp;VLOOKUP(A83,身份证校对!$B$3:$W$122,21,0))</f>
        <v>610008197610020372</v>
      </c>
      <c r="D83" s="7"/>
      <c r="E83" s="8">
        <v>28035</v>
      </c>
      <c r="F83" s="9">
        <f t="shared" si="4"/>
        <v>40</v>
      </c>
      <c r="G83" s="5" t="s">
        <v>432</v>
      </c>
      <c r="H83" s="5" t="s">
        <v>417</v>
      </c>
      <c r="I83" s="17" t="s">
        <v>448</v>
      </c>
      <c r="J83" s="11">
        <v>40549</v>
      </c>
      <c r="K83" s="12"/>
      <c r="L83" s="5" t="s">
        <v>433</v>
      </c>
      <c r="M83" s="13">
        <f t="shared" si="5"/>
        <v>6</v>
      </c>
      <c r="N83" s="14">
        <v>6500</v>
      </c>
      <c r="O83" s="15">
        <f t="shared" si="6"/>
        <v>300</v>
      </c>
      <c r="P83" s="15">
        <v>527</v>
      </c>
      <c r="Q83" s="15">
        <f t="shared" si="7"/>
        <v>7327</v>
      </c>
    </row>
    <row r="84" spans="1:17">
      <c r="A84" s="5" t="s">
        <v>82</v>
      </c>
      <c r="B84" s="5" t="s">
        <v>319</v>
      </c>
      <c r="C84" s="6" t="str">
        <f>IF(VLOOKUP(A84,身份证校对!$B$3:$W$122,22,0)="正确",VLOOKUP(A84,身份证校对!$B$3:$W$122,2,0),MID(VLOOKUP(A84,身份证校对!$B$3:$W$122,2,0),1,17)&amp;VLOOKUP(A84,身份证校对!$B$3:$W$122,21,0))</f>
        <v>420016198409183216</v>
      </c>
      <c r="D84" s="7"/>
      <c r="E84" s="8">
        <v>30943</v>
      </c>
      <c r="F84" s="9">
        <f t="shared" si="4"/>
        <v>32</v>
      </c>
      <c r="G84" s="5" t="s">
        <v>432</v>
      </c>
      <c r="H84" s="5" t="s">
        <v>417</v>
      </c>
      <c r="I84" s="17" t="s">
        <v>448</v>
      </c>
      <c r="J84" s="11">
        <v>40550</v>
      </c>
      <c r="K84" s="12"/>
      <c r="L84" s="5" t="s">
        <v>433</v>
      </c>
      <c r="M84" s="13">
        <f t="shared" si="5"/>
        <v>6</v>
      </c>
      <c r="N84" s="14">
        <v>6500</v>
      </c>
      <c r="O84" s="15">
        <f t="shared" si="6"/>
        <v>300</v>
      </c>
      <c r="P84" s="15">
        <v>527</v>
      </c>
      <c r="Q84" s="15">
        <f t="shared" si="7"/>
        <v>7327</v>
      </c>
    </row>
    <row r="85" spans="1:17">
      <c r="A85" s="5" t="s">
        <v>84</v>
      </c>
      <c r="B85" s="5" t="s">
        <v>320</v>
      </c>
      <c r="C85" s="6" t="str">
        <f>IF(VLOOKUP(A85,身份证校对!$B$3:$W$122,22,0)="正确",VLOOKUP(A85,身份证校对!$B$3:$W$122,2,0),MID(VLOOKUP(A85,身份证校对!$B$3:$W$122,2,0),1,17)&amp;VLOOKUP(A85,身份证校对!$B$3:$W$122,21,0))</f>
        <v>551018197510120015</v>
      </c>
      <c r="D85" s="7"/>
      <c r="E85" s="8">
        <v>27679</v>
      </c>
      <c r="F85" s="9">
        <f t="shared" si="4"/>
        <v>41</v>
      </c>
      <c r="G85" s="5" t="s">
        <v>432</v>
      </c>
      <c r="H85" s="5" t="s">
        <v>417</v>
      </c>
      <c r="I85" s="17" t="s">
        <v>448</v>
      </c>
      <c r="J85" s="11">
        <v>40551</v>
      </c>
      <c r="K85" s="12"/>
      <c r="L85" s="5" t="s">
        <v>433</v>
      </c>
      <c r="M85" s="13">
        <f t="shared" si="5"/>
        <v>6</v>
      </c>
      <c r="N85" s="14">
        <v>6500</v>
      </c>
      <c r="O85" s="15">
        <f t="shared" si="6"/>
        <v>300</v>
      </c>
      <c r="P85" s="15">
        <v>527</v>
      </c>
      <c r="Q85" s="15">
        <f t="shared" si="7"/>
        <v>7327</v>
      </c>
    </row>
    <row r="86" spans="1:17">
      <c r="A86" s="5" t="s">
        <v>86</v>
      </c>
      <c r="B86" s="5" t="s">
        <v>321</v>
      </c>
      <c r="C86" s="6" t="str">
        <f>IF(VLOOKUP(A86,身份证校对!$B$3:$W$122,22,0)="正确",VLOOKUP(A86,身份证校对!$B$3:$W$122,2,0),MID(VLOOKUP(A86,身份证校对!$B$3:$W$122,2,0),1,17)&amp;VLOOKUP(A86,身份证校对!$B$3:$W$122,21,0))</f>
        <v>110105198412090022</v>
      </c>
      <c r="D86" s="7"/>
      <c r="E86" s="8">
        <v>31025</v>
      </c>
      <c r="F86" s="9">
        <f t="shared" si="4"/>
        <v>32</v>
      </c>
      <c r="G86" s="5" t="s">
        <v>432</v>
      </c>
      <c r="H86" s="5" t="s">
        <v>417</v>
      </c>
      <c r="I86" s="17" t="s">
        <v>447</v>
      </c>
      <c r="J86" s="11">
        <v>40552</v>
      </c>
      <c r="K86" s="12"/>
      <c r="L86" s="5" t="s">
        <v>433</v>
      </c>
      <c r="M86" s="13">
        <f t="shared" si="5"/>
        <v>6</v>
      </c>
      <c r="N86" s="14">
        <v>9000</v>
      </c>
      <c r="O86" s="15">
        <f t="shared" si="6"/>
        <v>300</v>
      </c>
      <c r="P86" s="15">
        <v>729</v>
      </c>
      <c r="Q86" s="15">
        <f t="shared" si="7"/>
        <v>10029</v>
      </c>
    </row>
    <row r="87" spans="1:17">
      <c r="A87" s="5" t="s">
        <v>88</v>
      </c>
      <c r="B87" s="5" t="s">
        <v>322</v>
      </c>
      <c r="C87" s="6" t="str">
        <f>IF(VLOOKUP(A87,身份证校对!$B$3:$W$122,22,0)="正确",VLOOKUP(A87,身份证校对!$B$3:$W$122,2,0),MID(VLOOKUP(A87,身份证校对!$B$3:$W$122,2,0),1,17)&amp;VLOOKUP(A87,身份证校对!$B$3:$W$122,21,0))</f>
        <v>120108197606031027</v>
      </c>
      <c r="D87" s="7"/>
      <c r="E87" s="8">
        <v>27914</v>
      </c>
      <c r="F87" s="9">
        <f t="shared" si="4"/>
        <v>40</v>
      </c>
      <c r="G87" s="5" t="s">
        <v>432</v>
      </c>
      <c r="H87" s="5" t="s">
        <v>417</v>
      </c>
      <c r="I87" s="17" t="s">
        <v>448</v>
      </c>
      <c r="J87" s="11">
        <v>40553</v>
      </c>
      <c r="K87" s="12"/>
      <c r="L87" s="5" t="s">
        <v>433</v>
      </c>
      <c r="M87" s="13">
        <f t="shared" si="5"/>
        <v>6</v>
      </c>
      <c r="N87" s="14">
        <v>6500</v>
      </c>
      <c r="O87" s="15">
        <f t="shared" si="6"/>
        <v>300</v>
      </c>
      <c r="P87" s="15">
        <v>527</v>
      </c>
      <c r="Q87" s="15">
        <f t="shared" si="7"/>
        <v>7327</v>
      </c>
    </row>
    <row r="88" spans="1:17">
      <c r="A88" s="5" t="s">
        <v>90</v>
      </c>
      <c r="B88" s="5" t="s">
        <v>323</v>
      </c>
      <c r="C88" s="6" t="str">
        <f>IF(VLOOKUP(A88,身份证校对!$B$3:$W$122,22,0)="正确",VLOOKUP(A88,身份证校对!$B$3:$W$122,2,0),MID(VLOOKUP(A88,身份证校对!$B$3:$W$122,2,0),1,17)&amp;VLOOKUP(A88,身份证校对!$B$3:$W$122,21,0))</f>
        <v>310101198307190322</v>
      </c>
      <c r="D88" s="7"/>
      <c r="E88" s="8">
        <v>30516</v>
      </c>
      <c r="F88" s="9">
        <f t="shared" si="4"/>
        <v>33</v>
      </c>
      <c r="G88" s="5" t="s">
        <v>432</v>
      </c>
      <c r="H88" s="5" t="s">
        <v>417</v>
      </c>
      <c r="I88" s="17" t="s">
        <v>448</v>
      </c>
      <c r="J88" s="11">
        <v>40554</v>
      </c>
      <c r="K88" s="12"/>
      <c r="L88" s="5" t="s">
        <v>433</v>
      </c>
      <c r="M88" s="13">
        <f t="shared" si="5"/>
        <v>6</v>
      </c>
      <c r="N88" s="14">
        <v>5900</v>
      </c>
      <c r="O88" s="15">
        <f t="shared" si="6"/>
        <v>300</v>
      </c>
      <c r="P88" s="15">
        <v>478</v>
      </c>
      <c r="Q88" s="15">
        <f t="shared" si="7"/>
        <v>6678</v>
      </c>
    </row>
    <row r="89" spans="1:17">
      <c r="A89" s="5" t="s">
        <v>42</v>
      </c>
      <c r="B89" s="5" t="s">
        <v>300</v>
      </c>
      <c r="C89" s="6" t="str">
        <f>IF(VLOOKUP(A89,身份证校对!$B$3:$W$122,22,0)="正确",VLOOKUP(A89,身份证校对!$B$3:$W$122,2,0),MID(VLOOKUP(A89,身份证校对!$B$3:$W$122,2,0),1,17)&amp;VLOOKUP(A89,身份证校对!$B$3:$W$122,21,0))</f>
        <v>410205197908278231</v>
      </c>
      <c r="D89" s="7"/>
      <c r="E89" s="8">
        <v>29094</v>
      </c>
      <c r="F89" s="9">
        <f t="shared" si="4"/>
        <v>37</v>
      </c>
      <c r="G89" s="5" t="s">
        <v>432</v>
      </c>
      <c r="H89" s="5" t="s">
        <v>417</v>
      </c>
      <c r="I89" s="17" t="s">
        <v>448</v>
      </c>
      <c r="J89" s="11">
        <v>40634</v>
      </c>
      <c r="K89" s="12"/>
      <c r="L89" s="5" t="s">
        <v>433</v>
      </c>
      <c r="M89" s="13">
        <f t="shared" si="5"/>
        <v>6</v>
      </c>
      <c r="N89" s="14">
        <v>6500</v>
      </c>
      <c r="O89" s="15">
        <f t="shared" si="6"/>
        <v>300</v>
      </c>
      <c r="P89" s="15">
        <v>527</v>
      </c>
      <c r="Q89" s="15">
        <f t="shared" si="7"/>
        <v>7327</v>
      </c>
    </row>
    <row r="90" spans="1:17">
      <c r="A90" s="5" t="s">
        <v>232</v>
      </c>
      <c r="B90" s="5" t="s">
        <v>462</v>
      </c>
      <c r="C90" s="6" t="str">
        <f>IF(VLOOKUP(A90,身份证校对!$B$3:$W$122,22,0)="正确",VLOOKUP(A90,身份证校对!$B$3:$W$122,2,0),MID(VLOOKUP(A90,身份证校对!$B$3:$W$122,2,0),1,17)&amp;VLOOKUP(A90,身份证校对!$B$3:$W$122,21,0))</f>
        <v>110227198612061545</v>
      </c>
      <c r="D90" s="7"/>
      <c r="E90" s="8">
        <v>31752</v>
      </c>
      <c r="F90" s="9">
        <f t="shared" si="4"/>
        <v>30</v>
      </c>
      <c r="G90" s="5" t="s">
        <v>422</v>
      </c>
      <c r="H90" s="5" t="s">
        <v>463</v>
      </c>
      <c r="I90" s="5" t="s">
        <v>423</v>
      </c>
      <c r="J90" s="11">
        <v>40753</v>
      </c>
      <c r="K90" s="12">
        <v>42037</v>
      </c>
      <c r="L90" s="5" t="s">
        <v>436</v>
      </c>
      <c r="M90" s="13">
        <f t="shared" si="5"/>
        <v>4</v>
      </c>
      <c r="N90" s="14">
        <v>8800</v>
      </c>
      <c r="O90" s="15">
        <f t="shared" si="6"/>
        <v>200</v>
      </c>
      <c r="P90" s="15"/>
      <c r="Q90" s="15">
        <f t="shared" si="7"/>
        <v>9000</v>
      </c>
    </row>
    <row r="91" spans="1:17">
      <c r="A91" s="5" t="s">
        <v>24</v>
      </c>
      <c r="B91" s="5" t="s">
        <v>464</v>
      </c>
      <c r="C91" s="6" t="str">
        <f>IF(VLOOKUP(A91,身份证校对!$B$3:$W$122,22,0)="正确",VLOOKUP(A91,身份证校对!$B$3:$W$122,2,0),MID(VLOOKUP(A91,身份证校对!$B$3:$W$122,2,0),1,17)&amp;VLOOKUP(A91,身份证校对!$B$3:$W$122,21,0))</f>
        <v>110105198903040126</v>
      </c>
      <c r="D91" s="7"/>
      <c r="E91" s="8">
        <v>32571</v>
      </c>
      <c r="F91" s="9">
        <f t="shared" si="4"/>
        <v>27</v>
      </c>
      <c r="G91" s="5" t="s">
        <v>422</v>
      </c>
      <c r="H91" s="5" t="s">
        <v>465</v>
      </c>
      <c r="I91" s="18" t="s">
        <v>441</v>
      </c>
      <c r="J91" s="11">
        <v>40969</v>
      </c>
      <c r="K91" s="12">
        <v>41733</v>
      </c>
      <c r="L91" s="5" t="s">
        <v>436</v>
      </c>
      <c r="M91" s="13">
        <f t="shared" si="5"/>
        <v>2.5</v>
      </c>
      <c r="N91" s="14">
        <v>3500</v>
      </c>
      <c r="O91" s="15">
        <f t="shared" si="6"/>
        <v>125</v>
      </c>
      <c r="P91" s="15"/>
      <c r="Q91" s="15">
        <f t="shared" si="7"/>
        <v>3625</v>
      </c>
    </row>
    <row r="92" spans="1:17">
      <c r="A92" s="5" t="s">
        <v>250</v>
      </c>
      <c r="B92" s="5" t="s">
        <v>385</v>
      </c>
      <c r="C92" s="6" t="str">
        <f>IF(VLOOKUP(A92,身份证校对!$B$3:$W$122,22,0)="正确",VLOOKUP(A92,身份证校对!$B$3:$W$122,2,0),MID(VLOOKUP(A92,身份证校对!$B$3:$W$122,2,0),1,17)&amp;VLOOKUP(A92,身份证校对!$B$3:$W$122,21,0))</f>
        <v>110102198905240456</v>
      </c>
      <c r="D92" s="7"/>
      <c r="E92" s="8">
        <v>32652</v>
      </c>
      <c r="F92" s="9">
        <f t="shared" si="4"/>
        <v>27</v>
      </c>
      <c r="G92" s="5" t="s">
        <v>432</v>
      </c>
      <c r="H92" s="5" t="s">
        <v>417</v>
      </c>
      <c r="I92" s="5" t="s">
        <v>418</v>
      </c>
      <c r="J92" s="11">
        <v>40970</v>
      </c>
      <c r="K92" s="12"/>
      <c r="L92" s="5" t="s">
        <v>433</v>
      </c>
      <c r="M92" s="13">
        <f t="shared" si="5"/>
        <v>5</v>
      </c>
      <c r="N92" s="14">
        <v>4000</v>
      </c>
      <c r="O92" s="15">
        <f t="shared" si="6"/>
        <v>250</v>
      </c>
      <c r="P92" s="15">
        <v>324</v>
      </c>
      <c r="Q92" s="15">
        <f t="shared" si="7"/>
        <v>4574</v>
      </c>
    </row>
    <row r="93" spans="1:17">
      <c r="A93" s="5" t="s">
        <v>190</v>
      </c>
      <c r="B93" s="5" t="s">
        <v>364</v>
      </c>
      <c r="C93" s="6" t="str">
        <f>IF(VLOOKUP(A93,身份证校对!$B$3:$W$122,22,0)="正确",VLOOKUP(A93,身份证校对!$B$3:$W$122,2,0),MID(VLOOKUP(A93,身份证校对!$B$3:$W$122,2,0),1,17)&amp;VLOOKUP(A93,身份证校对!$B$3:$W$122,21,0))</f>
        <v>130425198703080073</v>
      </c>
      <c r="D93" s="7"/>
      <c r="E93" s="8">
        <v>31844</v>
      </c>
      <c r="F93" s="9">
        <f t="shared" si="4"/>
        <v>29</v>
      </c>
      <c r="G93" s="5" t="s">
        <v>432</v>
      </c>
      <c r="H93" s="5" t="s">
        <v>417</v>
      </c>
      <c r="I93" s="5" t="s">
        <v>427</v>
      </c>
      <c r="J93" s="11">
        <v>41149</v>
      </c>
      <c r="K93" s="12"/>
      <c r="L93" s="5" t="s">
        <v>433</v>
      </c>
      <c r="M93" s="13">
        <f t="shared" si="5"/>
        <v>4.5</v>
      </c>
      <c r="N93" s="14">
        <v>9300</v>
      </c>
      <c r="O93" s="15">
        <f t="shared" si="6"/>
        <v>225</v>
      </c>
      <c r="P93" s="15">
        <v>753</v>
      </c>
      <c r="Q93" s="15">
        <f t="shared" si="7"/>
        <v>10278</v>
      </c>
    </row>
    <row r="94" spans="1:17">
      <c r="A94" s="5" t="s">
        <v>118</v>
      </c>
      <c r="B94" s="5" t="s">
        <v>337</v>
      </c>
      <c r="C94" s="6" t="str">
        <f>IF(VLOOKUP(A94,身份证校对!$B$3:$W$122,22,0)="正确",VLOOKUP(A94,身份证校对!$B$3:$W$122,2,0),MID(VLOOKUP(A94,身份证校对!$B$3:$W$122,2,0),1,17)&amp;VLOOKUP(A94,身份证校对!$B$3:$W$122,21,0))</f>
        <v>110228197802030047</v>
      </c>
      <c r="D94" s="7"/>
      <c r="E94" s="8">
        <v>28524</v>
      </c>
      <c r="F94" s="9">
        <f t="shared" si="4"/>
        <v>38</v>
      </c>
      <c r="G94" s="5" t="s">
        <v>440</v>
      </c>
      <c r="H94" s="5" t="s">
        <v>417</v>
      </c>
      <c r="I94" s="5" t="s">
        <v>425</v>
      </c>
      <c r="J94" s="11">
        <v>41155</v>
      </c>
      <c r="K94" s="12"/>
      <c r="L94" s="5" t="s">
        <v>433</v>
      </c>
      <c r="M94" s="13">
        <f t="shared" si="5"/>
        <v>4.5</v>
      </c>
      <c r="N94" s="14">
        <v>4500</v>
      </c>
      <c r="O94" s="15">
        <f t="shared" si="6"/>
        <v>225</v>
      </c>
      <c r="P94" s="15">
        <v>365</v>
      </c>
      <c r="Q94" s="15">
        <f t="shared" si="7"/>
        <v>5090</v>
      </c>
    </row>
    <row r="95" spans="1:17">
      <c r="A95" s="5" t="s">
        <v>108</v>
      </c>
      <c r="B95" s="5" t="s">
        <v>332</v>
      </c>
      <c r="C95" s="6" t="str">
        <f>IF(VLOOKUP(A95,身份证校对!$B$3:$W$122,22,0)="正确",VLOOKUP(A95,身份证校对!$B$3:$W$122,2,0),MID(VLOOKUP(A95,身份证校对!$B$3:$W$122,2,0),1,17)&amp;VLOOKUP(A95,身份证校对!$B$3:$W$122,21,0))</f>
        <v>110111198702172242</v>
      </c>
      <c r="D95" s="7"/>
      <c r="E95" s="8">
        <v>31825</v>
      </c>
      <c r="F95" s="9">
        <f t="shared" si="4"/>
        <v>29</v>
      </c>
      <c r="G95" s="5" t="s">
        <v>453</v>
      </c>
      <c r="H95" s="5" t="s">
        <v>417</v>
      </c>
      <c r="I95" s="5" t="s">
        <v>418</v>
      </c>
      <c r="J95" s="11">
        <v>41178</v>
      </c>
      <c r="K95" s="16"/>
      <c r="L95" s="5" t="s">
        <v>433</v>
      </c>
      <c r="M95" s="13">
        <f t="shared" si="5"/>
        <v>4.5</v>
      </c>
      <c r="N95" s="14">
        <v>4400</v>
      </c>
      <c r="O95" s="15">
        <f t="shared" si="6"/>
        <v>225</v>
      </c>
      <c r="P95" s="15">
        <v>356</v>
      </c>
      <c r="Q95" s="15">
        <f t="shared" si="7"/>
        <v>4981</v>
      </c>
    </row>
    <row r="96" spans="1:17">
      <c r="A96" s="5" t="s">
        <v>242</v>
      </c>
      <c r="B96" s="5" t="s">
        <v>382</v>
      </c>
      <c r="C96" s="6" t="str">
        <f>IF(VLOOKUP(A96,身份证校对!$B$3:$W$122,22,0)="正确",VLOOKUP(A96,身份证校对!$B$3:$W$122,2,0),MID(VLOOKUP(A96,身份证校对!$B$3:$W$122,2,0),1,17)&amp;VLOOKUP(A96,身份证校对!$B$3:$W$122,21,0))</f>
        <v>410223198708165563</v>
      </c>
      <c r="D96" s="7"/>
      <c r="E96" s="8">
        <v>32005</v>
      </c>
      <c r="F96" s="9">
        <f t="shared" si="4"/>
        <v>29</v>
      </c>
      <c r="G96" s="5" t="s">
        <v>432</v>
      </c>
      <c r="H96" s="5" t="s">
        <v>417</v>
      </c>
      <c r="I96" s="5" t="s">
        <v>418</v>
      </c>
      <c r="J96" s="11">
        <v>41208</v>
      </c>
      <c r="K96" s="12"/>
      <c r="L96" s="5" t="s">
        <v>433</v>
      </c>
      <c r="M96" s="13">
        <f t="shared" si="5"/>
        <v>4.5</v>
      </c>
      <c r="N96" s="14">
        <v>4300</v>
      </c>
      <c r="O96" s="15">
        <f t="shared" si="6"/>
        <v>225</v>
      </c>
      <c r="P96" s="15">
        <v>348</v>
      </c>
      <c r="Q96" s="15">
        <f t="shared" si="7"/>
        <v>4873</v>
      </c>
    </row>
    <row r="97" spans="1:17">
      <c r="A97" s="5" t="s">
        <v>238</v>
      </c>
      <c r="B97" s="5" t="s">
        <v>380</v>
      </c>
      <c r="C97" s="6" t="str">
        <f>IF(VLOOKUP(A97,身份证校对!$B$3:$W$122,22,0)="正确",VLOOKUP(A97,身份证校对!$B$3:$W$122,2,0),MID(VLOOKUP(A97,身份证校对!$B$3:$W$122,2,0),1,17)&amp;VLOOKUP(A97,身份证校对!$B$3:$W$122,21,0))</f>
        <v>110104198710261727</v>
      </c>
      <c r="D97" s="7"/>
      <c r="E97" s="8">
        <v>32076</v>
      </c>
      <c r="F97" s="9">
        <f t="shared" si="4"/>
        <v>29</v>
      </c>
      <c r="G97" s="5" t="s">
        <v>432</v>
      </c>
      <c r="H97" s="5" t="s">
        <v>417</v>
      </c>
      <c r="I97" s="5" t="s">
        <v>423</v>
      </c>
      <c r="J97" s="11">
        <v>41238</v>
      </c>
      <c r="K97" s="12"/>
      <c r="L97" s="5" t="s">
        <v>433</v>
      </c>
      <c r="M97" s="13">
        <f t="shared" si="5"/>
        <v>4.5</v>
      </c>
      <c r="N97" s="14">
        <v>8900</v>
      </c>
      <c r="O97" s="15">
        <f t="shared" si="6"/>
        <v>225</v>
      </c>
      <c r="P97" s="15">
        <v>721</v>
      </c>
      <c r="Q97" s="15">
        <f t="shared" si="7"/>
        <v>9846</v>
      </c>
    </row>
    <row r="98" spans="1:17">
      <c r="A98" s="5" t="s">
        <v>44</v>
      </c>
      <c r="B98" s="5" t="s">
        <v>301</v>
      </c>
      <c r="C98" s="6" t="str">
        <f>IF(VLOOKUP(A98,身份证校对!$B$3:$W$122,22,0)="正确",VLOOKUP(A98,身份证校对!$B$3:$W$122,2,0),MID(VLOOKUP(A98,身份证校对!$B$3:$W$122,2,0),1,17)&amp;VLOOKUP(A98,身份证校对!$B$3:$W$122,21,0))</f>
        <v>110106198504040125</v>
      </c>
      <c r="D98" s="7"/>
      <c r="E98" s="8">
        <v>31141</v>
      </c>
      <c r="F98" s="9">
        <f t="shared" si="4"/>
        <v>31</v>
      </c>
      <c r="G98" s="5" t="s">
        <v>440</v>
      </c>
      <c r="H98" s="5" t="s">
        <v>417</v>
      </c>
      <c r="I98" s="18" t="s">
        <v>441</v>
      </c>
      <c r="J98" s="11">
        <v>41275</v>
      </c>
      <c r="K98" s="12"/>
      <c r="L98" s="5" t="s">
        <v>433</v>
      </c>
      <c r="M98" s="13">
        <f t="shared" si="5"/>
        <v>4</v>
      </c>
      <c r="N98" s="14">
        <v>3000</v>
      </c>
      <c r="O98" s="15">
        <f t="shared" si="6"/>
        <v>200</v>
      </c>
      <c r="P98" s="15">
        <v>243</v>
      </c>
      <c r="Q98" s="15">
        <f t="shared" si="7"/>
        <v>3443</v>
      </c>
    </row>
    <row r="99" spans="1:17">
      <c r="A99" s="5" t="s">
        <v>192</v>
      </c>
      <c r="B99" s="5" t="s">
        <v>466</v>
      </c>
      <c r="C99" s="6" t="str">
        <f>IF(VLOOKUP(A99,身份证校对!$B$3:$W$122,22,0)="正确",VLOOKUP(A99,身份证校对!$B$3:$W$122,2,0),MID(VLOOKUP(A99,身份证校对!$B$3:$W$122,2,0),1,17)&amp;VLOOKUP(A99,身份证校对!$B$3:$W$122,21,0))</f>
        <v>140724199001150176</v>
      </c>
      <c r="D99" s="7"/>
      <c r="E99" s="8">
        <v>32888</v>
      </c>
      <c r="F99" s="9">
        <f t="shared" si="4"/>
        <v>26</v>
      </c>
      <c r="G99" s="5" t="s">
        <v>432</v>
      </c>
      <c r="H99" s="5" t="s">
        <v>417</v>
      </c>
      <c r="I99" s="5" t="s">
        <v>425</v>
      </c>
      <c r="J99" s="11">
        <v>41395</v>
      </c>
      <c r="K99" s="12">
        <v>42490</v>
      </c>
      <c r="L99" s="5" t="s">
        <v>436</v>
      </c>
      <c r="M99" s="13">
        <f t="shared" si="5"/>
        <v>3</v>
      </c>
      <c r="N99" s="14">
        <v>5500</v>
      </c>
      <c r="O99" s="15">
        <f t="shared" si="6"/>
        <v>150</v>
      </c>
      <c r="P99" s="15"/>
      <c r="Q99" s="15">
        <f t="shared" si="7"/>
        <v>5650</v>
      </c>
    </row>
    <row r="100" spans="1:17">
      <c r="A100" s="5" t="s">
        <v>236</v>
      </c>
      <c r="B100" s="5" t="s">
        <v>379</v>
      </c>
      <c r="C100" s="6" t="str">
        <f>IF(VLOOKUP(A100,身份证校对!$B$3:$W$122,22,0)="正确",VLOOKUP(A100,身份证校对!$B$3:$W$122,2,0),MID(VLOOKUP(A100,身份证校对!$B$3:$W$122,2,0),1,17)&amp;VLOOKUP(A100,身份证校对!$B$3:$W$122,21,0))</f>
        <v>110105199010054517</v>
      </c>
      <c r="D100" s="7"/>
      <c r="E100" s="8">
        <v>33151</v>
      </c>
      <c r="F100" s="9">
        <f t="shared" si="4"/>
        <v>26</v>
      </c>
      <c r="G100" s="5" t="s">
        <v>432</v>
      </c>
      <c r="H100" s="5" t="s">
        <v>417</v>
      </c>
      <c r="I100" s="5" t="s">
        <v>425</v>
      </c>
      <c r="J100" s="11">
        <v>41396</v>
      </c>
      <c r="K100" s="12"/>
      <c r="L100" s="5" t="s">
        <v>433</v>
      </c>
      <c r="M100" s="13">
        <f t="shared" si="5"/>
        <v>4</v>
      </c>
      <c r="N100" s="14">
        <v>6300</v>
      </c>
      <c r="O100" s="15">
        <f t="shared" si="6"/>
        <v>200</v>
      </c>
      <c r="P100" s="15">
        <v>510</v>
      </c>
      <c r="Q100" s="15">
        <f t="shared" si="7"/>
        <v>7010</v>
      </c>
    </row>
    <row r="101" spans="1:17">
      <c r="A101" s="5" t="s">
        <v>98</v>
      </c>
      <c r="B101" s="5" t="s">
        <v>327</v>
      </c>
      <c r="C101" s="6" t="str">
        <f>IF(VLOOKUP(A101,身份证校对!$B$3:$W$122,22,0)="正确",VLOOKUP(A101,身份证校对!$B$3:$W$122,2,0),MID(VLOOKUP(A101,身份证校对!$B$3:$W$122,2,0),1,17)&amp;VLOOKUP(A101,身份证校对!$B$3:$W$122,21,0))</f>
        <v>130822199002021019</v>
      </c>
      <c r="D101" s="7"/>
      <c r="E101" s="8">
        <v>32906</v>
      </c>
      <c r="F101" s="9">
        <f t="shared" si="4"/>
        <v>26</v>
      </c>
      <c r="G101" s="5" t="s">
        <v>432</v>
      </c>
      <c r="H101" s="5" t="s">
        <v>417</v>
      </c>
      <c r="I101" s="5" t="s">
        <v>423</v>
      </c>
      <c r="J101" s="11">
        <v>41489</v>
      </c>
      <c r="K101" s="12"/>
      <c r="L101" s="5" t="s">
        <v>433</v>
      </c>
      <c r="M101" s="13">
        <f t="shared" si="5"/>
        <v>3.5</v>
      </c>
      <c r="N101" s="14">
        <v>7500</v>
      </c>
      <c r="O101" s="15">
        <f t="shared" si="6"/>
        <v>175</v>
      </c>
      <c r="P101" s="15">
        <v>608</v>
      </c>
      <c r="Q101" s="15">
        <f t="shared" si="7"/>
        <v>8283</v>
      </c>
    </row>
    <row r="102" spans="1:17">
      <c r="A102" s="5" t="s">
        <v>240</v>
      </c>
      <c r="B102" s="5" t="s">
        <v>381</v>
      </c>
      <c r="C102" s="6" t="str">
        <f>IF(VLOOKUP(A102,身份证校对!$B$3:$W$122,22,0)="正确",VLOOKUP(A102,身份证校对!$B$3:$W$122,2,0),MID(VLOOKUP(A102,身份证校对!$B$3:$W$122,2,0),1,17)&amp;VLOOKUP(A102,身份证校对!$B$3:$W$122,21,0))</f>
        <v>342222199001061236</v>
      </c>
      <c r="D102" s="7"/>
      <c r="E102" s="8">
        <v>32879</v>
      </c>
      <c r="F102" s="9">
        <f t="shared" si="4"/>
        <v>27</v>
      </c>
      <c r="G102" s="5" t="s">
        <v>432</v>
      </c>
      <c r="H102" s="5" t="s">
        <v>417</v>
      </c>
      <c r="I102" s="5" t="s">
        <v>425</v>
      </c>
      <c r="J102" s="11">
        <v>41518</v>
      </c>
      <c r="K102" s="12"/>
      <c r="L102" s="5" t="s">
        <v>433</v>
      </c>
      <c r="M102" s="13">
        <f t="shared" si="5"/>
        <v>3.5</v>
      </c>
      <c r="N102" s="14">
        <v>6300</v>
      </c>
      <c r="O102" s="15">
        <f t="shared" si="6"/>
        <v>175</v>
      </c>
      <c r="P102" s="15">
        <v>510</v>
      </c>
      <c r="Q102" s="15">
        <f t="shared" si="7"/>
        <v>6985</v>
      </c>
    </row>
    <row r="103" spans="1:17">
      <c r="A103" s="5" t="s">
        <v>254</v>
      </c>
      <c r="B103" s="5" t="s">
        <v>387</v>
      </c>
      <c r="C103" s="6" t="str">
        <f>IF(VLOOKUP(A103,身份证校对!$B$3:$W$122,22,0)="正确",VLOOKUP(A103,身份证校对!$B$3:$W$122,2,0),MID(VLOOKUP(A103,身份证校对!$B$3:$W$122,2,0),1,17)&amp;VLOOKUP(A103,身份证校对!$B$3:$W$122,21,0))</f>
        <v>110224199010234811</v>
      </c>
      <c r="D103" s="7"/>
      <c r="E103" s="8">
        <v>33169</v>
      </c>
      <c r="F103" s="9">
        <f t="shared" si="4"/>
        <v>26</v>
      </c>
      <c r="G103" s="5" t="s">
        <v>432</v>
      </c>
      <c r="H103" s="5" t="s">
        <v>417</v>
      </c>
      <c r="I103" s="5" t="s">
        <v>423</v>
      </c>
      <c r="J103" s="11">
        <v>41521</v>
      </c>
      <c r="K103" s="12"/>
      <c r="L103" s="5" t="s">
        <v>433</v>
      </c>
      <c r="M103" s="13">
        <f t="shared" si="5"/>
        <v>3.5</v>
      </c>
      <c r="N103" s="14">
        <v>7500</v>
      </c>
      <c r="O103" s="15">
        <f t="shared" si="6"/>
        <v>175</v>
      </c>
      <c r="P103" s="15">
        <v>608</v>
      </c>
      <c r="Q103" s="15">
        <f t="shared" si="7"/>
        <v>8283</v>
      </c>
    </row>
    <row r="104" spans="1:17">
      <c r="A104" s="5" t="s">
        <v>142</v>
      </c>
      <c r="B104" s="5" t="s">
        <v>349</v>
      </c>
      <c r="C104" s="6" t="str">
        <f>IF(VLOOKUP(A104,身份证校对!$B$3:$W$122,22,0)="正确",VLOOKUP(A104,身份证校对!$B$3:$W$122,2,0),MID(VLOOKUP(A104,身份证校对!$B$3:$W$122,2,0),1,17)&amp;VLOOKUP(A104,身份证校对!$B$3:$W$122,21,0))</f>
        <v>14112619931006001X</v>
      </c>
      <c r="D104" s="7"/>
      <c r="E104" s="8">
        <v>34248</v>
      </c>
      <c r="F104" s="9">
        <f t="shared" si="4"/>
        <v>23</v>
      </c>
      <c r="G104" s="5" t="s">
        <v>453</v>
      </c>
      <c r="H104" s="5" t="s">
        <v>417</v>
      </c>
      <c r="I104" s="5" t="s">
        <v>418</v>
      </c>
      <c r="J104" s="11">
        <v>41525</v>
      </c>
      <c r="K104" s="16"/>
      <c r="L104" s="5" t="s">
        <v>433</v>
      </c>
      <c r="M104" s="13">
        <f t="shared" si="5"/>
        <v>3.5</v>
      </c>
      <c r="N104" s="14">
        <v>4000</v>
      </c>
      <c r="O104" s="15">
        <f t="shared" si="6"/>
        <v>175</v>
      </c>
      <c r="P104" s="15">
        <v>324</v>
      </c>
      <c r="Q104" s="15">
        <f t="shared" si="7"/>
        <v>4499</v>
      </c>
    </row>
    <row r="105" spans="1:17">
      <c r="A105" s="5" t="s">
        <v>94</v>
      </c>
      <c r="B105" s="5" t="s">
        <v>325</v>
      </c>
      <c r="C105" s="6" t="str">
        <f>IF(VLOOKUP(A105,身份证校对!$B$3:$W$122,22,0)="正确",VLOOKUP(A105,身份证校对!$B$3:$W$122,2,0),MID(VLOOKUP(A105,身份证校对!$B$3:$W$122,2,0),1,17)&amp;VLOOKUP(A105,身份证校对!$B$3:$W$122,21,0))</f>
        <v>110226199207110014</v>
      </c>
      <c r="D105" s="7"/>
      <c r="E105" s="8">
        <v>33796</v>
      </c>
      <c r="F105" s="9">
        <f t="shared" si="4"/>
        <v>24</v>
      </c>
      <c r="G105" s="5" t="s">
        <v>456</v>
      </c>
      <c r="H105" s="5" t="s">
        <v>417</v>
      </c>
      <c r="I105" s="5" t="s">
        <v>418</v>
      </c>
      <c r="J105" s="11">
        <v>41526</v>
      </c>
      <c r="K105" s="12"/>
      <c r="L105" s="5" t="s">
        <v>433</v>
      </c>
      <c r="M105" s="13">
        <f t="shared" si="5"/>
        <v>3.5</v>
      </c>
      <c r="N105" s="14">
        <v>4200</v>
      </c>
      <c r="O105" s="15">
        <f t="shared" si="6"/>
        <v>175</v>
      </c>
      <c r="P105" s="15">
        <v>340</v>
      </c>
      <c r="Q105" s="15">
        <f t="shared" si="7"/>
        <v>4715</v>
      </c>
    </row>
    <row r="106" spans="1:17">
      <c r="A106" s="5" t="s">
        <v>228</v>
      </c>
      <c r="B106" s="5" t="s">
        <v>376</v>
      </c>
      <c r="C106" s="6" t="str">
        <f>IF(VLOOKUP(A106,身份证校对!$B$3:$W$122,22,0)="正确",VLOOKUP(A106,身份证校对!$B$3:$W$122,2,0),MID(VLOOKUP(A106,身份证校对!$B$3:$W$122,2,0),1,17)&amp;VLOOKUP(A106,身份证校对!$B$3:$W$122,21,0))</f>
        <v>110106198807250939</v>
      </c>
      <c r="D106" s="7"/>
      <c r="E106" s="8">
        <v>32349</v>
      </c>
      <c r="F106" s="9">
        <f t="shared" si="4"/>
        <v>28</v>
      </c>
      <c r="G106" s="5" t="s">
        <v>432</v>
      </c>
      <c r="H106" s="5" t="s">
        <v>417</v>
      </c>
      <c r="I106" s="5" t="s">
        <v>425</v>
      </c>
      <c r="J106" s="11">
        <v>41630</v>
      </c>
      <c r="K106" s="12"/>
      <c r="L106" s="5" t="s">
        <v>433</v>
      </c>
      <c r="M106" s="13">
        <f t="shared" si="5"/>
        <v>3.5</v>
      </c>
      <c r="N106" s="14">
        <v>5500</v>
      </c>
      <c r="O106" s="15">
        <f t="shared" si="6"/>
        <v>175</v>
      </c>
      <c r="P106" s="15">
        <v>446</v>
      </c>
      <c r="Q106" s="15">
        <f t="shared" si="7"/>
        <v>6121</v>
      </c>
    </row>
    <row r="107" spans="1:17">
      <c r="A107" s="5" t="s">
        <v>244</v>
      </c>
      <c r="B107" s="5" t="s">
        <v>467</v>
      </c>
      <c r="C107" s="6" t="str">
        <f>IF(VLOOKUP(A107,身份证校对!$B$3:$W$122,22,0)="正确",VLOOKUP(A107,身份证校对!$B$3:$W$122,2,0),MID(VLOOKUP(A107,身份证校对!$B$3:$W$122,2,0),1,17)&amp;VLOOKUP(A107,身份证校对!$B$3:$W$122,21,0))</f>
        <v>412722198811247391</v>
      </c>
      <c r="D107" s="7"/>
      <c r="E107" s="8">
        <v>32471</v>
      </c>
      <c r="F107" s="9">
        <f t="shared" si="4"/>
        <v>28</v>
      </c>
      <c r="G107" s="5" t="s">
        <v>432</v>
      </c>
      <c r="H107" s="5" t="s">
        <v>417</v>
      </c>
      <c r="I107" s="5" t="s">
        <v>425</v>
      </c>
      <c r="J107" s="11">
        <v>41660</v>
      </c>
      <c r="K107" s="12">
        <v>42704</v>
      </c>
      <c r="L107" s="5" t="s">
        <v>436</v>
      </c>
      <c r="M107" s="13">
        <f t="shared" si="5"/>
        <v>3</v>
      </c>
      <c r="N107" s="14">
        <v>5200</v>
      </c>
      <c r="O107" s="15">
        <f t="shared" si="6"/>
        <v>150</v>
      </c>
      <c r="P107" s="15"/>
      <c r="Q107" s="15">
        <f t="shared" si="7"/>
        <v>5350</v>
      </c>
    </row>
    <row r="108" spans="1:17">
      <c r="A108" s="5" t="s">
        <v>162</v>
      </c>
      <c r="B108" s="5" t="s">
        <v>353</v>
      </c>
      <c r="C108" s="6" t="str">
        <f>IF(VLOOKUP(A108,身份证校对!$B$3:$W$122,22,0)="正确",VLOOKUP(A108,身份证校对!$B$3:$W$122,2,0),MID(VLOOKUP(A108,身份证校对!$B$3:$W$122,2,0),1,17)&amp;VLOOKUP(A108,身份证校对!$B$3:$W$122,21,0))</f>
        <v>110103198807011517</v>
      </c>
      <c r="D108" s="7"/>
      <c r="E108" s="8">
        <v>32325</v>
      </c>
      <c r="F108" s="9">
        <f t="shared" si="4"/>
        <v>28</v>
      </c>
      <c r="G108" s="5" t="s">
        <v>432</v>
      </c>
      <c r="H108" s="5" t="s">
        <v>429</v>
      </c>
      <c r="I108" s="5" t="s">
        <v>427</v>
      </c>
      <c r="J108" s="11">
        <v>41689</v>
      </c>
      <c r="K108" s="12"/>
      <c r="L108" s="5" t="s">
        <v>433</v>
      </c>
      <c r="M108" s="13">
        <f t="shared" si="5"/>
        <v>3</v>
      </c>
      <c r="N108" s="14">
        <v>11000</v>
      </c>
      <c r="O108" s="15">
        <f t="shared" si="6"/>
        <v>150</v>
      </c>
      <c r="P108" s="15">
        <v>891</v>
      </c>
      <c r="Q108" s="15">
        <f t="shared" si="7"/>
        <v>12041</v>
      </c>
    </row>
    <row r="109" spans="1:17">
      <c r="A109" s="5" t="s">
        <v>186</v>
      </c>
      <c r="B109" s="5" t="s">
        <v>362</v>
      </c>
      <c r="C109" s="6" t="str">
        <f>IF(VLOOKUP(A109,身份证校对!$B$3:$W$122,22,0)="正确",VLOOKUP(A109,身份证校对!$B$3:$W$122,2,0),MID(VLOOKUP(A109,身份证校对!$B$3:$W$122,2,0),1,17)&amp;VLOOKUP(A109,身份证校对!$B$3:$W$122,21,0))</f>
        <v>410322198903066121</v>
      </c>
      <c r="D109" s="7"/>
      <c r="E109" s="8">
        <v>32573</v>
      </c>
      <c r="F109" s="9">
        <f t="shared" si="4"/>
        <v>27</v>
      </c>
      <c r="G109" s="5" t="s">
        <v>432</v>
      </c>
      <c r="H109" s="5" t="s">
        <v>417</v>
      </c>
      <c r="I109" s="5" t="s">
        <v>423</v>
      </c>
      <c r="J109" s="11">
        <v>41701</v>
      </c>
      <c r="K109" s="12"/>
      <c r="L109" s="5" t="s">
        <v>433</v>
      </c>
      <c r="M109" s="13">
        <f t="shared" si="5"/>
        <v>3</v>
      </c>
      <c r="N109" s="14">
        <v>8500</v>
      </c>
      <c r="O109" s="15">
        <f t="shared" si="6"/>
        <v>150</v>
      </c>
      <c r="P109" s="15">
        <v>689</v>
      </c>
      <c r="Q109" s="15">
        <f t="shared" si="7"/>
        <v>9339</v>
      </c>
    </row>
    <row r="110" spans="1:17">
      <c r="A110" s="5" t="s">
        <v>200</v>
      </c>
      <c r="B110" s="5" t="s">
        <v>367</v>
      </c>
      <c r="C110" s="6" t="str">
        <f>IF(VLOOKUP(A110,身份证校对!$B$3:$W$122,22,0)="正确",VLOOKUP(A110,身份证校对!$B$3:$W$122,2,0),MID(VLOOKUP(A110,身份证校对!$B$3:$W$122,2,0),1,17)&amp;VLOOKUP(A110,身份证校对!$B$3:$W$122,21,0))</f>
        <v>370785198810213684</v>
      </c>
      <c r="D110" s="7"/>
      <c r="E110" s="8">
        <v>32437</v>
      </c>
      <c r="F110" s="9">
        <f t="shared" si="4"/>
        <v>28</v>
      </c>
      <c r="G110" s="5" t="s">
        <v>432</v>
      </c>
      <c r="H110" s="5" t="s">
        <v>417</v>
      </c>
      <c r="I110" s="5" t="s">
        <v>418</v>
      </c>
      <c r="J110" s="11">
        <v>41719</v>
      </c>
      <c r="K110" s="12"/>
      <c r="L110" s="5" t="s">
        <v>433</v>
      </c>
      <c r="M110" s="13">
        <f t="shared" si="5"/>
        <v>3</v>
      </c>
      <c r="N110" s="14">
        <v>4300</v>
      </c>
      <c r="O110" s="15">
        <f t="shared" si="6"/>
        <v>150</v>
      </c>
      <c r="P110" s="15">
        <v>348</v>
      </c>
      <c r="Q110" s="15">
        <f t="shared" si="7"/>
        <v>4798</v>
      </c>
    </row>
    <row r="111" spans="1:17">
      <c r="A111" s="5" t="s">
        <v>230</v>
      </c>
      <c r="B111" s="5" t="s">
        <v>377</v>
      </c>
      <c r="C111" s="6" t="str">
        <f>IF(VLOOKUP(A111,身份证校对!$B$3:$W$122,22,0)="正确",VLOOKUP(A111,身份证校对!$B$3:$W$122,2,0),MID(VLOOKUP(A111,身份证校对!$B$3:$W$122,2,0),1,17)&amp;VLOOKUP(A111,身份证校对!$B$3:$W$122,21,0))</f>
        <v>110108198811063741</v>
      </c>
      <c r="D111" s="7"/>
      <c r="E111" s="8">
        <v>32453</v>
      </c>
      <c r="F111" s="9">
        <f t="shared" si="4"/>
        <v>28</v>
      </c>
      <c r="G111" s="5" t="s">
        <v>432</v>
      </c>
      <c r="H111" s="5" t="s">
        <v>417</v>
      </c>
      <c r="I111" s="5" t="s">
        <v>418</v>
      </c>
      <c r="J111" s="11">
        <v>41748</v>
      </c>
      <c r="K111" s="12"/>
      <c r="L111" s="5" t="s">
        <v>433</v>
      </c>
      <c r="M111" s="13">
        <f t="shared" si="5"/>
        <v>3</v>
      </c>
      <c r="N111" s="14">
        <v>4200</v>
      </c>
      <c r="O111" s="15">
        <f t="shared" si="6"/>
        <v>150</v>
      </c>
      <c r="P111" s="15">
        <v>340</v>
      </c>
      <c r="Q111" s="15">
        <f t="shared" si="7"/>
        <v>4690</v>
      </c>
    </row>
    <row r="112" spans="1:17">
      <c r="A112" s="5" t="s">
        <v>234</v>
      </c>
      <c r="B112" s="5" t="s">
        <v>378</v>
      </c>
      <c r="C112" s="6" t="str">
        <f>IF(VLOOKUP(A112,身份证校对!$B$3:$W$122,22,0)="正确",VLOOKUP(A112,身份证校对!$B$3:$W$122,2,0),MID(VLOOKUP(A112,身份证校对!$B$3:$W$122,2,0),1,17)&amp;VLOOKUP(A112,身份证校对!$B$3:$W$122,21,0))</f>
        <v>110103198903270615</v>
      </c>
      <c r="D112" s="7"/>
      <c r="E112" s="8">
        <v>32594</v>
      </c>
      <c r="F112" s="9">
        <f t="shared" si="4"/>
        <v>27</v>
      </c>
      <c r="G112" s="5" t="s">
        <v>432</v>
      </c>
      <c r="H112" s="5" t="s">
        <v>417</v>
      </c>
      <c r="I112" s="5" t="s">
        <v>423</v>
      </c>
      <c r="J112" s="11">
        <v>41760</v>
      </c>
      <c r="K112" s="12"/>
      <c r="L112" s="5" t="s">
        <v>433</v>
      </c>
      <c r="M112" s="13">
        <f t="shared" si="5"/>
        <v>3</v>
      </c>
      <c r="N112" s="14">
        <v>8300</v>
      </c>
      <c r="O112" s="15">
        <f t="shared" si="6"/>
        <v>150</v>
      </c>
      <c r="P112" s="15">
        <v>672</v>
      </c>
      <c r="Q112" s="15">
        <f t="shared" si="7"/>
        <v>9122</v>
      </c>
    </row>
    <row r="113" spans="1:17">
      <c r="A113" s="5" t="s">
        <v>256</v>
      </c>
      <c r="B113" s="5" t="s">
        <v>388</v>
      </c>
      <c r="C113" s="6" t="str">
        <f>IF(VLOOKUP(A113,身份证校对!$B$3:$W$122,22,0)="正确",VLOOKUP(A113,身份证校对!$B$3:$W$122,2,0),MID(VLOOKUP(A113,身份证校对!$B$3:$W$122,2,0),1,17)&amp;VLOOKUP(A113,身份证校对!$B$3:$W$122,21,0))</f>
        <v>110227198909040059</v>
      </c>
      <c r="D113" s="7"/>
      <c r="E113" s="8">
        <v>32755</v>
      </c>
      <c r="F113" s="9">
        <f t="shared" si="4"/>
        <v>27</v>
      </c>
      <c r="G113" s="5" t="s">
        <v>432</v>
      </c>
      <c r="H113" s="5" t="s">
        <v>417</v>
      </c>
      <c r="I113" s="5" t="s">
        <v>423</v>
      </c>
      <c r="J113" s="11">
        <v>41760</v>
      </c>
      <c r="K113" s="12"/>
      <c r="L113" s="5" t="s">
        <v>433</v>
      </c>
      <c r="M113" s="13">
        <f t="shared" si="5"/>
        <v>3</v>
      </c>
      <c r="N113" s="14">
        <v>8700</v>
      </c>
      <c r="O113" s="15">
        <f t="shared" si="6"/>
        <v>150</v>
      </c>
      <c r="P113" s="15">
        <v>705</v>
      </c>
      <c r="Q113" s="15">
        <f t="shared" si="7"/>
        <v>9555</v>
      </c>
    </row>
    <row r="114" spans="1:17">
      <c r="A114" s="5" t="s">
        <v>188</v>
      </c>
      <c r="B114" s="5" t="s">
        <v>363</v>
      </c>
      <c r="C114" s="6" t="str">
        <f>IF(VLOOKUP(A114,身份证校对!$B$3:$W$122,22,0)="正确",VLOOKUP(A114,身份证校对!$B$3:$W$122,2,0),MID(VLOOKUP(A114,身份证校对!$B$3:$W$122,2,0),1,17)&amp;VLOOKUP(A114,身份证校对!$B$3:$W$122,21,0))</f>
        <v>630102198806100871</v>
      </c>
      <c r="D114" s="7"/>
      <c r="E114" s="8">
        <v>32304</v>
      </c>
      <c r="F114" s="9">
        <f t="shared" si="4"/>
        <v>28</v>
      </c>
      <c r="G114" s="5" t="s">
        <v>432</v>
      </c>
      <c r="H114" s="5" t="s">
        <v>417</v>
      </c>
      <c r="I114" s="5" t="s">
        <v>423</v>
      </c>
      <c r="J114" s="11">
        <v>41778</v>
      </c>
      <c r="K114" s="12"/>
      <c r="L114" s="5" t="s">
        <v>433</v>
      </c>
      <c r="M114" s="13">
        <f t="shared" si="5"/>
        <v>3</v>
      </c>
      <c r="N114" s="14">
        <v>8400</v>
      </c>
      <c r="O114" s="15">
        <f t="shared" si="6"/>
        <v>150</v>
      </c>
      <c r="P114" s="15">
        <v>680</v>
      </c>
      <c r="Q114" s="15">
        <f t="shared" si="7"/>
        <v>9230</v>
      </c>
    </row>
    <row r="115" spans="1:17">
      <c r="A115" s="5" t="s">
        <v>144</v>
      </c>
      <c r="B115" s="5" t="s">
        <v>350</v>
      </c>
      <c r="C115" s="6" t="str">
        <f>IF(VLOOKUP(A115,身份证校对!$B$3:$W$122,22,0)="正确",VLOOKUP(A115,身份证校对!$B$3:$W$122,2,0),MID(VLOOKUP(A115,身份证校对!$B$3:$W$122,2,0),1,17)&amp;VLOOKUP(A115,身份证校对!$B$3:$W$122,21,0))</f>
        <v>110111199109152026</v>
      </c>
      <c r="D115" s="7"/>
      <c r="E115" s="8">
        <v>33496</v>
      </c>
      <c r="F115" s="9">
        <f t="shared" si="4"/>
        <v>25</v>
      </c>
      <c r="G115" s="5" t="s">
        <v>453</v>
      </c>
      <c r="H115" s="5" t="s">
        <v>417</v>
      </c>
      <c r="I115" s="5" t="s">
        <v>425</v>
      </c>
      <c r="J115" s="11">
        <v>41887</v>
      </c>
      <c r="K115" s="16"/>
      <c r="L115" s="5" t="s">
        <v>433</v>
      </c>
      <c r="M115" s="13">
        <f t="shared" si="5"/>
        <v>2.5</v>
      </c>
      <c r="N115" s="14">
        <v>5000</v>
      </c>
      <c r="O115" s="15">
        <f t="shared" si="6"/>
        <v>125</v>
      </c>
      <c r="P115" s="15">
        <v>405</v>
      </c>
      <c r="Q115" s="15">
        <f t="shared" si="7"/>
        <v>5530</v>
      </c>
    </row>
    <row r="116" spans="1:17">
      <c r="A116" s="5" t="s">
        <v>178</v>
      </c>
      <c r="B116" s="5" t="s">
        <v>359</v>
      </c>
      <c r="C116" s="6" t="str">
        <f>IF(VLOOKUP(A116,身份证校对!$B$3:$W$122,22,0)="正确",VLOOKUP(A116,身份证校对!$B$3:$W$122,2,0),MID(VLOOKUP(A116,身份证校对!$B$3:$W$122,2,0),1,17)&amp;VLOOKUP(A116,身份证校对!$B$3:$W$122,21,0))</f>
        <v>370682199103020226</v>
      </c>
      <c r="D116" s="7"/>
      <c r="E116" s="8">
        <v>33299</v>
      </c>
      <c r="F116" s="9">
        <f t="shared" si="4"/>
        <v>25</v>
      </c>
      <c r="G116" s="5" t="s">
        <v>432</v>
      </c>
      <c r="H116" s="5" t="s">
        <v>417</v>
      </c>
      <c r="I116" s="5" t="s">
        <v>425</v>
      </c>
      <c r="J116" s="11">
        <v>41888</v>
      </c>
      <c r="K116" s="12"/>
      <c r="L116" s="5" t="s">
        <v>433</v>
      </c>
      <c r="M116" s="13">
        <f t="shared" si="5"/>
        <v>2.5</v>
      </c>
      <c r="N116" s="14">
        <v>6100</v>
      </c>
      <c r="O116" s="15">
        <f t="shared" si="6"/>
        <v>125</v>
      </c>
      <c r="P116" s="15">
        <v>494</v>
      </c>
      <c r="Q116" s="15">
        <f t="shared" si="7"/>
        <v>6719</v>
      </c>
    </row>
    <row r="117" spans="1:17">
      <c r="A117" s="5" t="s">
        <v>92</v>
      </c>
      <c r="B117" s="5" t="s">
        <v>324</v>
      </c>
      <c r="C117" s="6" t="str">
        <f>IF(VLOOKUP(A117,身份证校对!$B$3:$W$122,22,0)="正确",VLOOKUP(A117,身份证校对!$B$3:$W$122,2,0),MID(VLOOKUP(A117,身份证校对!$B$3:$W$122,2,0),1,17)&amp;VLOOKUP(A117,身份证校对!$B$3:$W$122,21,0))</f>
        <v>110221199204201621</v>
      </c>
      <c r="D117" s="7"/>
      <c r="E117" s="8">
        <v>33714</v>
      </c>
      <c r="F117" s="9">
        <f t="shared" si="4"/>
        <v>24</v>
      </c>
      <c r="G117" s="5" t="s">
        <v>440</v>
      </c>
      <c r="H117" s="5" t="s">
        <v>417</v>
      </c>
      <c r="I117" s="5" t="s">
        <v>425</v>
      </c>
      <c r="J117" s="11">
        <v>41889</v>
      </c>
      <c r="K117" s="12"/>
      <c r="L117" s="5" t="s">
        <v>433</v>
      </c>
      <c r="M117" s="13">
        <f t="shared" si="5"/>
        <v>2.5</v>
      </c>
      <c r="N117" s="14">
        <v>4300</v>
      </c>
      <c r="O117" s="15">
        <f t="shared" si="6"/>
        <v>125</v>
      </c>
      <c r="P117" s="15">
        <v>348</v>
      </c>
      <c r="Q117" s="15">
        <f t="shared" si="7"/>
        <v>4773</v>
      </c>
    </row>
    <row r="118" spans="1:17">
      <c r="A118" s="5" t="s">
        <v>246</v>
      </c>
      <c r="B118" s="5" t="s">
        <v>383</v>
      </c>
      <c r="C118" s="6" t="str">
        <f>IF(VLOOKUP(A118,身份证校对!$B$3:$W$122,22,0)="正确",VLOOKUP(A118,身份证校对!$B$3:$W$122,2,0),MID(VLOOKUP(A118,身份证校对!$B$3:$W$122,2,0),1,17)&amp;VLOOKUP(A118,身份证校对!$B$3:$W$122,21,0))</f>
        <v>341227198812137018</v>
      </c>
      <c r="D118" s="7"/>
      <c r="E118" s="8">
        <v>32490</v>
      </c>
      <c r="F118" s="9">
        <f t="shared" si="4"/>
        <v>28</v>
      </c>
      <c r="G118" s="5" t="s">
        <v>432</v>
      </c>
      <c r="H118" s="5" t="s">
        <v>417</v>
      </c>
      <c r="I118" s="5" t="s">
        <v>423</v>
      </c>
      <c r="J118" s="11">
        <v>41956</v>
      </c>
      <c r="K118" s="12"/>
      <c r="L118" s="5" t="s">
        <v>433</v>
      </c>
      <c r="M118" s="13">
        <f t="shared" si="5"/>
        <v>2.5</v>
      </c>
      <c r="N118" s="14">
        <v>8000</v>
      </c>
      <c r="O118" s="15">
        <f t="shared" si="6"/>
        <v>125</v>
      </c>
      <c r="P118" s="15">
        <v>648</v>
      </c>
      <c r="Q118" s="15">
        <f t="shared" si="7"/>
        <v>8773</v>
      </c>
    </row>
    <row r="119" spans="1:17">
      <c r="A119" s="5" t="s">
        <v>248</v>
      </c>
      <c r="B119" s="5" t="s">
        <v>384</v>
      </c>
      <c r="C119" s="6" t="str">
        <f>IF(VLOOKUP(A119,身份证校对!$B$3:$W$122,22,0)="正确",VLOOKUP(A119,身份证校对!$B$3:$W$122,2,0),MID(VLOOKUP(A119,身份证校对!$B$3:$W$122,2,0),1,17)&amp;VLOOKUP(A119,身份证校对!$B$3:$W$122,21,0))</f>
        <v>110108198908013724</v>
      </c>
      <c r="D119" s="7"/>
      <c r="E119" s="8">
        <v>32721</v>
      </c>
      <c r="F119" s="9">
        <f t="shared" si="4"/>
        <v>27</v>
      </c>
      <c r="G119" s="5" t="s">
        <v>432</v>
      </c>
      <c r="H119" s="5" t="s">
        <v>417</v>
      </c>
      <c r="I119" s="5" t="s">
        <v>425</v>
      </c>
      <c r="J119" s="11">
        <v>42173</v>
      </c>
      <c r="K119" s="12"/>
      <c r="L119" s="5" t="s">
        <v>433</v>
      </c>
      <c r="M119" s="13">
        <f t="shared" si="5"/>
        <v>2</v>
      </c>
      <c r="N119" s="14">
        <v>5100</v>
      </c>
      <c r="O119" s="15">
        <f t="shared" si="6"/>
        <v>100</v>
      </c>
      <c r="P119" s="15">
        <v>413</v>
      </c>
      <c r="Q119" s="15">
        <f t="shared" si="7"/>
        <v>5613</v>
      </c>
    </row>
    <row r="120" spans="1:17">
      <c r="A120" s="5" t="s">
        <v>252</v>
      </c>
      <c r="B120" s="5" t="s">
        <v>386</v>
      </c>
      <c r="C120" s="6" t="str">
        <f>IF(VLOOKUP(A120,身份证校对!$B$3:$W$122,22,0)="正确",VLOOKUP(A120,身份证校对!$B$3:$W$122,2,0),MID(VLOOKUP(A120,身份证校对!$B$3:$W$122,2,0),1,17)&amp;VLOOKUP(A120,身份证校对!$B$3:$W$122,21,0))</f>
        <v>11010619890517487X</v>
      </c>
      <c r="D120" s="7"/>
      <c r="E120" s="8">
        <v>32645</v>
      </c>
      <c r="F120" s="9">
        <f t="shared" si="4"/>
        <v>27</v>
      </c>
      <c r="G120" s="5" t="s">
        <v>432</v>
      </c>
      <c r="H120" s="5" t="s">
        <v>452</v>
      </c>
      <c r="I120" s="5" t="s">
        <v>427</v>
      </c>
      <c r="J120" s="11">
        <v>42202</v>
      </c>
      <c r="K120" s="12"/>
      <c r="L120" s="5" t="s">
        <v>433</v>
      </c>
      <c r="M120" s="13">
        <f t="shared" si="5"/>
        <v>1.5</v>
      </c>
      <c r="N120" s="14">
        <v>11000</v>
      </c>
      <c r="O120" s="15">
        <f t="shared" si="6"/>
        <v>75</v>
      </c>
      <c r="P120" s="15">
        <v>891</v>
      </c>
      <c r="Q120" s="15">
        <f t="shared" si="7"/>
        <v>11966</v>
      </c>
    </row>
    <row r="121" spans="1:17">
      <c r="A121" s="5" t="s">
        <v>126</v>
      </c>
      <c r="B121" s="5" t="s">
        <v>341</v>
      </c>
      <c r="C121" s="6" t="str">
        <f>IF(VLOOKUP(A121,身份证校对!$B$3:$W$122,22,0)="正确",VLOOKUP(A121,身份证校对!$B$3:$W$122,2,0),MID(VLOOKUP(A121,身份证校对!$B$3:$W$122,2,0),1,17)&amp;VLOOKUP(A121,身份证校对!$B$3:$W$122,21,0))</f>
        <v>211282199010112425</v>
      </c>
      <c r="D121" s="7"/>
      <c r="E121" s="8">
        <v>33157</v>
      </c>
      <c r="F121" s="9">
        <f t="shared" si="4"/>
        <v>26</v>
      </c>
      <c r="G121" s="5" t="s">
        <v>416</v>
      </c>
      <c r="H121" s="5" t="s">
        <v>429</v>
      </c>
      <c r="I121" s="5" t="s">
        <v>427</v>
      </c>
      <c r="J121" s="11">
        <v>42249</v>
      </c>
      <c r="K121" s="12"/>
      <c r="L121" s="5" t="s">
        <v>433</v>
      </c>
      <c r="M121" s="13">
        <f t="shared" si="5"/>
        <v>1.5</v>
      </c>
      <c r="N121" s="14">
        <v>15000</v>
      </c>
      <c r="O121" s="15">
        <f t="shared" si="6"/>
        <v>75</v>
      </c>
      <c r="P121" s="15">
        <v>1215</v>
      </c>
      <c r="Q121" s="15">
        <f t="shared" si="7"/>
        <v>16290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身份证校对</vt:lpstr>
      <vt:lpstr>校对参数</vt:lpstr>
      <vt:lpstr>透视分析</vt:lpstr>
      <vt:lpstr>社保计算</vt:lpstr>
      <vt:lpstr>社保费率</vt:lpstr>
      <vt:lpstr>员工档案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</dc:creator>
  <dc:description>123</dc:description>
  <cp:lastModifiedBy>阿福课堂-阿福</cp:lastModifiedBy>
  <dcterms:created xsi:type="dcterms:W3CDTF">2013-01-31T06:56:00Z</dcterms:created>
  <dcterms:modified xsi:type="dcterms:W3CDTF">2025-06-16T15:02:57Z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