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675" activeTab="5"/>
  </bookViews>
  <sheets>
    <sheet name="原始成绩" sheetId="1" r:id="rId1"/>
    <sheet name="成绩统计" sheetId="2" r:id="rId2"/>
    <sheet name="成绩筛选" sheetId="5" r:id="rId3"/>
    <sheet name="成绩分析" sheetId="4" r:id="rId4"/>
    <sheet name="成绩查询" sheetId="6" r:id="rId5"/>
    <sheet name="汇总打印" sheetId="7" r:id="rId6"/>
  </sheets>
  <definedNames>
    <definedName name="_xlnm._FilterDatabase" localSheetId="2" hidden="1">成绩筛选!$A$1:$I$109</definedName>
    <definedName name="_xlnm.Criteria" localSheetId="2">成绩筛选!$L$1:$N$3</definedName>
    <definedName name="_xlnm.Extract" localSheetId="2">成绩筛选!$A$1:$I$1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<sst xmlns="http://schemas.openxmlformats.org/spreadsheetml/2006/main" count="1154" uniqueCount="262">
  <si>
    <t>姓名</t>
  </si>
  <si>
    <t>学号</t>
  </si>
  <si>
    <t>班级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</si>
  <si>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</si>
  <si>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</si>
  <si>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</si>
  <si>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</si>
  <si>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</si>
  <si>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</si>
  <si>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</si>
  <si>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</si>
  <si>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</si>
  <si>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安道全</t>
  </si>
  <si>
    <t>20GZ1001</t>
  </si>
  <si>
    <t>二班</t>
  </si>
  <si>
    <t>白胜</t>
  </si>
  <si>
    <t>20GZ1002</t>
  </si>
  <si>
    <t>三班</t>
  </si>
  <si>
    <t>鲍旭</t>
  </si>
  <si>
    <t>20GZ1003</t>
  </si>
  <si>
    <t>蔡福</t>
  </si>
  <si>
    <t>20GZ1004</t>
  </si>
  <si>
    <t>蔡庆</t>
  </si>
  <si>
    <t>20GZ1005</t>
  </si>
  <si>
    <t>曹正</t>
  </si>
  <si>
    <t>20GZ1006</t>
  </si>
  <si>
    <t>柴进</t>
  </si>
  <si>
    <t>20GZ1007</t>
  </si>
  <si>
    <t>一班</t>
  </si>
  <si>
    <t>陈达</t>
  </si>
  <si>
    <t>20GZ1008</t>
  </si>
  <si>
    <t>戴宗</t>
  </si>
  <si>
    <t>20GZ1009</t>
  </si>
  <si>
    <t>单廷珪</t>
  </si>
  <si>
    <t>20GZ1010</t>
  </si>
  <si>
    <t>邓飞</t>
  </si>
  <si>
    <t>20GZ1011</t>
  </si>
  <si>
    <t>丁得孙</t>
  </si>
  <si>
    <t>20GZ1012</t>
  </si>
  <si>
    <t>董平</t>
  </si>
  <si>
    <t>20GZ1013</t>
  </si>
  <si>
    <t>杜迁</t>
  </si>
  <si>
    <t>20GZ1014</t>
  </si>
  <si>
    <t>杜兴</t>
  </si>
  <si>
    <t>20GZ1015</t>
  </si>
  <si>
    <t>段景住</t>
  </si>
  <si>
    <t>20GZ1016</t>
  </si>
  <si>
    <t>樊瑞</t>
  </si>
  <si>
    <t>20GZ1017</t>
  </si>
  <si>
    <t>公孙胜</t>
  </si>
  <si>
    <t>20GZ1018</t>
  </si>
  <si>
    <t>龚旺</t>
  </si>
  <si>
    <t>20GZ1019</t>
  </si>
  <si>
    <t>顾大嫂</t>
  </si>
  <si>
    <t>20GZ1020</t>
  </si>
  <si>
    <t>关胜</t>
  </si>
  <si>
    <t>20GZ1021</t>
  </si>
  <si>
    <t>郭盛</t>
  </si>
  <si>
    <t>20GZ1022</t>
  </si>
  <si>
    <t>韩滔</t>
  </si>
  <si>
    <t>20GZ1023</t>
  </si>
  <si>
    <t>郝思文</t>
  </si>
  <si>
    <t>20GZ1024</t>
  </si>
  <si>
    <t>侯健</t>
  </si>
  <si>
    <t>20GZ1025</t>
  </si>
  <si>
    <t>呼延灼</t>
  </si>
  <si>
    <t>20GZ1026</t>
  </si>
  <si>
    <t>扈三娘</t>
  </si>
  <si>
    <t>20GZ1027</t>
  </si>
  <si>
    <t>花荣</t>
  </si>
  <si>
    <t>20GZ1028</t>
  </si>
  <si>
    <t>皇甫端</t>
  </si>
  <si>
    <t>20GZ1029</t>
  </si>
  <si>
    <t>黄信</t>
  </si>
  <si>
    <t>20GZ1030</t>
  </si>
  <si>
    <t>蒋敬</t>
  </si>
  <si>
    <t>20GZ1031</t>
  </si>
  <si>
    <t>焦挺</t>
  </si>
  <si>
    <t>20GZ1032</t>
  </si>
  <si>
    <t>解宝</t>
  </si>
  <si>
    <t>20GZ1033</t>
  </si>
  <si>
    <t>解珍</t>
  </si>
  <si>
    <t>20GZ1034</t>
  </si>
  <si>
    <t>金大坚</t>
  </si>
  <si>
    <t>20GZ1035</t>
  </si>
  <si>
    <t>孔亮</t>
  </si>
  <si>
    <t>20GZ1036</t>
  </si>
  <si>
    <t>孔明</t>
  </si>
  <si>
    <t>20GZ1037</t>
  </si>
  <si>
    <t>乐和</t>
  </si>
  <si>
    <t>20GZ1038</t>
  </si>
  <si>
    <t>雷横</t>
  </si>
  <si>
    <t>20GZ1039</t>
  </si>
  <si>
    <t>李衮</t>
  </si>
  <si>
    <t>20GZ1040</t>
  </si>
  <si>
    <t>李俊</t>
  </si>
  <si>
    <t>20GZ1041</t>
  </si>
  <si>
    <t>李逵</t>
  </si>
  <si>
    <t>20GZ1042</t>
  </si>
  <si>
    <t>李立</t>
  </si>
  <si>
    <t>20GZ1043</t>
  </si>
  <si>
    <t>李应</t>
  </si>
  <si>
    <t>20GZ1044</t>
  </si>
  <si>
    <t>李云</t>
  </si>
  <si>
    <t>20GZ1045</t>
  </si>
  <si>
    <t>李忠</t>
  </si>
  <si>
    <t>20GZ1046</t>
  </si>
  <si>
    <t>林冲</t>
  </si>
  <si>
    <t>20GZ1047</t>
  </si>
  <si>
    <t>凌振</t>
  </si>
  <si>
    <t>20GZ1048</t>
  </si>
  <si>
    <t>刘唐</t>
  </si>
  <si>
    <t>20GZ1049</t>
  </si>
  <si>
    <t>卢俊义</t>
  </si>
  <si>
    <t>20GZ1050</t>
  </si>
  <si>
    <t>鲁智深</t>
  </si>
  <si>
    <t>20GZ1051</t>
  </si>
  <si>
    <t>吕方</t>
  </si>
  <si>
    <t>20GZ1052</t>
  </si>
  <si>
    <t>马麟</t>
  </si>
  <si>
    <t>20GZ1053</t>
  </si>
  <si>
    <t>孟康</t>
  </si>
  <si>
    <t>20GZ1054</t>
  </si>
  <si>
    <t>穆春</t>
  </si>
  <si>
    <t>20GZ1055</t>
  </si>
  <si>
    <t>穆弘</t>
  </si>
  <si>
    <t>20GZ1056</t>
  </si>
  <si>
    <t>欧鹏</t>
  </si>
  <si>
    <t>20GZ1057</t>
  </si>
  <si>
    <t>裴宣</t>
  </si>
  <si>
    <t>20GZ1058</t>
  </si>
  <si>
    <t>彭玘</t>
  </si>
  <si>
    <t>20GZ1059</t>
  </si>
  <si>
    <t>秦明</t>
  </si>
  <si>
    <t>20GZ1060</t>
  </si>
  <si>
    <t>阮小二</t>
  </si>
  <si>
    <t>20GZ1061</t>
  </si>
  <si>
    <t>阮小七</t>
  </si>
  <si>
    <t>20GZ1062</t>
  </si>
  <si>
    <t>阮小五</t>
  </si>
  <si>
    <t>20GZ1063</t>
  </si>
  <si>
    <t>施恩</t>
  </si>
  <si>
    <t>20GZ1064</t>
  </si>
  <si>
    <t>石秀</t>
  </si>
  <si>
    <t>20GZ1065</t>
  </si>
  <si>
    <t>石勇</t>
  </si>
  <si>
    <t>20GZ1066</t>
  </si>
  <si>
    <t>时迁</t>
  </si>
  <si>
    <t>20GZ1067</t>
  </si>
  <si>
    <t>史进</t>
  </si>
  <si>
    <t>20GZ1068</t>
  </si>
  <si>
    <t>宋江</t>
  </si>
  <si>
    <t>20GZ1069</t>
  </si>
  <si>
    <t>宋清</t>
  </si>
  <si>
    <t>20GZ1070</t>
  </si>
  <si>
    <t>宋万</t>
  </si>
  <si>
    <t>20GZ1071</t>
  </si>
  <si>
    <t>孙二娘</t>
  </si>
  <si>
    <t>20GZ1072</t>
  </si>
  <si>
    <t>孙立</t>
  </si>
  <si>
    <t>20GZ1073</t>
  </si>
  <si>
    <t>孙新</t>
  </si>
  <si>
    <t>20GZ1074</t>
  </si>
  <si>
    <t>索超</t>
  </si>
  <si>
    <t>20GZ1075</t>
  </si>
  <si>
    <t>汤隆</t>
  </si>
  <si>
    <t>20GZ1076</t>
  </si>
  <si>
    <t>陶宗旺</t>
  </si>
  <si>
    <t>20GZ1077</t>
  </si>
  <si>
    <t>童猛</t>
  </si>
  <si>
    <t>20GZ1078</t>
  </si>
  <si>
    <t>童威</t>
  </si>
  <si>
    <t>20GZ1079</t>
  </si>
  <si>
    <t>王定六</t>
  </si>
  <si>
    <t>20GZ1080</t>
  </si>
  <si>
    <t>王英</t>
  </si>
  <si>
    <t>20GZ1081</t>
  </si>
  <si>
    <t>魏定国</t>
  </si>
  <si>
    <t>20GZ1082</t>
  </si>
  <si>
    <t>吴用</t>
  </si>
  <si>
    <t>20GZ1083</t>
  </si>
  <si>
    <t>武松</t>
  </si>
  <si>
    <t>20GZ1084</t>
  </si>
  <si>
    <t>项充</t>
  </si>
  <si>
    <t>20GZ1085</t>
  </si>
  <si>
    <t>萧让</t>
  </si>
  <si>
    <t>20GZ1086</t>
  </si>
  <si>
    <t>徐宁</t>
  </si>
  <si>
    <t>20GZ1087</t>
  </si>
  <si>
    <t>宣赞</t>
  </si>
  <si>
    <t>20GZ1088</t>
  </si>
  <si>
    <t>薛永</t>
  </si>
  <si>
    <t>20GZ1089</t>
  </si>
  <si>
    <t>燕青</t>
  </si>
  <si>
    <t>20GZ1090</t>
  </si>
  <si>
    <t>燕顺</t>
  </si>
  <si>
    <t>20GZ1091</t>
  </si>
  <si>
    <t>杨春</t>
  </si>
  <si>
    <t>20GZ1092</t>
  </si>
  <si>
    <t>杨林</t>
  </si>
  <si>
    <t>20GZ1093</t>
  </si>
  <si>
    <t>杨雄</t>
  </si>
  <si>
    <t>20GZ1094</t>
  </si>
  <si>
    <t>杨志</t>
  </si>
  <si>
    <t>20GZ1095</t>
  </si>
  <si>
    <t>郁保四</t>
  </si>
  <si>
    <t>20GZ1096</t>
  </si>
  <si>
    <t>张横</t>
  </si>
  <si>
    <t>20GZ1097</t>
  </si>
  <si>
    <t>张青</t>
  </si>
  <si>
    <t>20GZ1098</t>
  </si>
  <si>
    <t>张清</t>
  </si>
  <si>
    <t>20GZ1099</t>
  </si>
  <si>
    <t>张顺</t>
  </si>
  <si>
    <t>20GZ1100</t>
  </si>
  <si>
    <t>郑天寿</t>
  </si>
  <si>
    <t>20GZ1101</t>
  </si>
  <si>
    <t>周通</t>
  </si>
  <si>
    <t>20GZ1102</t>
  </si>
  <si>
    <t>朱富</t>
  </si>
  <si>
    <t>20GZ1103</t>
  </si>
  <si>
    <t>朱贵</t>
  </si>
  <si>
    <t>20GZ1104</t>
  </si>
  <si>
    <t>朱仝</t>
  </si>
  <si>
    <t>20GZ1105</t>
  </si>
  <si>
    <t>朱武</t>
  </si>
  <si>
    <t>20GZ1106</t>
  </si>
  <si>
    <t>邹润</t>
  </si>
  <si>
    <t>20GZ1107</t>
  </si>
  <si>
    <t>邹渊</t>
  </si>
  <si>
    <t>20GZ1108</t>
  </si>
  <si>
    <t>总分成绩</t>
  </si>
  <si>
    <t>文综成绩</t>
  </si>
  <si>
    <t>理综成绩</t>
  </si>
  <si>
    <t>总分排名</t>
  </si>
  <si>
    <t>文综排名</t>
  </si>
  <si>
    <t>理综排名</t>
  </si>
  <si>
    <t>&lt;=20</t>
  </si>
  <si>
    <t>学科</t>
  </si>
  <si>
    <t>最高分</t>
  </si>
  <si>
    <t>最低分</t>
  </si>
  <si>
    <t>平均分</t>
  </si>
  <si>
    <t>众数</t>
  </si>
  <si>
    <t>及格人数</t>
  </si>
  <si>
    <t>不及格人数</t>
  </si>
  <si>
    <t>计数项:姓名</t>
  </si>
  <si>
    <t>552-651</t>
  </si>
  <si>
    <t>652-751</t>
  </si>
  <si>
    <t>752-851</t>
  </si>
  <si>
    <t>852-951</t>
  </si>
  <si>
    <t>952-978</t>
  </si>
  <si>
    <t>总计</t>
  </si>
  <si>
    <t>语数英成绩</t>
  </si>
  <si>
    <t>等级</t>
  </si>
  <si>
    <t>其他学科成绩</t>
  </si>
  <si>
    <t>D</t>
  </si>
  <si>
    <t>分科建议（仅供参考）</t>
  </si>
  <si>
    <t>单科评级</t>
  </si>
  <si>
    <t>C</t>
  </si>
  <si>
    <t>B</t>
  </si>
  <si>
    <t>A</t>
  </si>
  <si>
    <t>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</si>
</sst>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5" borderId="26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3" borderId="25" applyNumberFormat="0" applyAlignment="0" applyProtection="0">
      <alignment vertical="center"/>
    </xf>
    <xf numFmtId="0" fontId="19" fillId="33" borderId="22" applyNumberFormat="0" applyAlignment="0" applyProtection="0">
      <alignment vertical="center"/>
    </xf>
    <xf numFmtId="0" fontId="6" fillId="11" borderId="19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2" fontId="0" fillId="3" borderId="15" xfId="0" applyNumberFormat="1" applyFont="1" applyFill="1" applyBorder="1" applyAlignment="1">
      <alignment vertical="center"/>
    </xf>
    <xf numFmtId="2" fontId="0" fillId="3" borderId="16" xfId="0" applyNumberFormat="1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4" borderId="17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[ET-02.xlsx]成绩分析!数据透视表1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高一年级统考成绩分布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成绩分析!$B$10:$B$11</c:f>
              <c:strCache>
                <c:ptCount val="1"/>
                <c:pt idx="0">
                  <c:v>552-651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成绩分析!$B$12:$B$15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成绩分析!$C$10:$C$11</c:f>
              <c:strCache>
                <c:ptCount val="1"/>
                <c:pt idx="0">
                  <c:v>652-751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成绩分析!$C$12:$C$15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成绩分析!$D$10:$D$11</c:f>
              <c:strCache>
                <c:ptCount val="1"/>
                <c:pt idx="0">
                  <c:v>752-851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成绩分析!$D$12:$D$15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ser>
          <c:idx val="3"/>
          <c:order val="3"/>
          <c:tx>
            <c:strRef>
              <c:f>成绩分析!$E$10:$E$11</c:f>
              <c:strCache>
                <c:ptCount val="1"/>
                <c:pt idx="0">
                  <c:v>852-951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成绩分析!$E$12:$E$15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4"/>
          <c:order val="4"/>
          <c:tx>
            <c:strRef>
              <c:f>成绩分析!$F$10:$F$11</c:f>
              <c:strCache>
                <c:ptCount val="1"/>
                <c:pt idx="0">
                  <c:v>952-978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成绩分析!$A$12:$A$15</c:f>
              <c:strCache>
                <c:ptCount val="3"/>
                <c:pt idx="0">
                  <c:v>二班</c:v>
                </c:pt>
                <c:pt idx="1">
                  <c:v>三班</c:v>
                </c:pt>
                <c:pt idx="2">
                  <c:v>一班</c:v>
                </c:pt>
              </c:strCache>
            </c:strRef>
          </c:cat>
          <c:val>
            <c:numRef>
              <c:f>成绩分析!$F$12:$F$15</c:f>
              <c:numCache>
                <c:formatCode>General</c:formatCode>
                <c:ptCount val="3"/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362947"/>
        <c:axId val="19241032"/>
      </c:barChart>
      <c:catAx>
        <c:axId val="3113629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41032"/>
        <c:crosses val="autoZero"/>
        <c:auto val="1"/>
        <c:lblAlgn val="ctr"/>
        <c:lblOffset val="100"/>
        <c:noMultiLvlLbl val="0"/>
      </c:catAx>
      <c:valAx>
        <c:axId val="192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362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158750</xdr:colOff>
      <xdr:row>13</xdr:row>
      <xdr:rowOff>22225</xdr:rowOff>
    </xdr:from>
    <xdr:to>
      <xdr:col>7</xdr:col>
      <xdr:colOff>196850</xdr:colOff>
      <xdr:row>29</xdr:row>
      <xdr:rowOff>22225</xdr:rowOff>
    </xdr:to>
    <xdr:graphicFrame>
      <xdr:nvGraphicFramePr>
        <xdr:cNvPr id="4" name="图表 3"/>
        <xdr:cNvGraphicFramePr/>
      </xdr:nvGraphicFramePr>
      <xdr:xfrm>
        <a:off x="1033145" y="2418715"/>
        <a:ext cx="412051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14.8953009259" refreshedBy="DG" recordCount="108">
  <cacheSource type="worksheet">
    <worksheetSource ref="A1:R109" sheet="成绩统计"/>
  </cacheSource>
  <cacheFields count="18">
    <cacheField name="姓名" numFmtId="0">
      <sharedItems count="108">
        <s v="安道全"/>
        <s v="白胜"/>
        <s v="鲍旭"/>
        <s v="蔡福"/>
        <s v="蔡庆"/>
        <s v="曹正"/>
        <s v="柴进"/>
        <s v="陈达"/>
        <s v="戴宗"/>
        <s v="单廷珪"/>
        <s v="邓飞"/>
        <s v="丁得孙"/>
        <s v="董平"/>
        <s v="杜迁"/>
        <s v="杜兴"/>
        <s v="段景住"/>
        <s v="樊瑞"/>
        <s v="公孙胜"/>
        <s v="龚旺"/>
        <s v="顾大嫂"/>
        <s v="关胜"/>
        <s v="郭盛"/>
        <s v="韩滔"/>
        <s v="郝思文"/>
        <s v="侯健"/>
        <s v="呼延灼"/>
        <s v="扈三娘"/>
        <s v="花荣"/>
        <s v="皇甫端"/>
        <s v="黄信"/>
        <s v="蒋敬"/>
        <s v="焦挺"/>
        <s v="解宝"/>
        <s v="解珍"/>
        <s v="金大坚"/>
        <s v="孔亮"/>
        <s v="孔明"/>
        <s v="乐和"/>
        <s v="雷横"/>
        <s v="李衮"/>
        <s v="李俊"/>
        <s v="李逵"/>
        <s v="李立"/>
        <s v="李应"/>
        <s v="李云"/>
        <s v="李忠"/>
        <s v="林冲"/>
        <s v="凌振"/>
        <s v="刘唐"/>
        <s v="卢俊义"/>
        <s v="鲁智深"/>
        <s v="吕方"/>
        <s v="马麟"/>
        <s v="孟康"/>
        <s v="穆春"/>
        <s v="穆弘"/>
        <s v="欧鹏"/>
        <s v="裴宣"/>
        <s v="彭玘"/>
        <s v="秦明"/>
        <s v="阮小二"/>
        <s v="阮小七"/>
        <s v="阮小五"/>
        <s v="施恩"/>
        <s v="石秀"/>
        <s v="石勇"/>
        <s v="时迁"/>
        <s v="史进"/>
        <s v="宋江"/>
        <s v="宋清"/>
        <s v="宋万"/>
        <s v="孙二娘"/>
        <s v="孙立"/>
        <s v="孙新"/>
        <s v="索超"/>
        <s v="汤隆"/>
        <s v="陶宗旺"/>
        <s v="童猛"/>
        <s v="童威"/>
        <s v="王定六"/>
        <s v="王英"/>
        <s v="魏定国"/>
        <s v="吴用"/>
        <s v="武松"/>
        <s v="项充"/>
        <s v="萧让"/>
        <s v="徐宁"/>
        <s v="宣赞"/>
        <s v="薛永"/>
        <s v="燕青"/>
        <s v="燕顺"/>
        <s v="杨春"/>
        <s v="杨林"/>
        <s v="杨雄"/>
        <s v="杨志"/>
        <s v="郁保四"/>
        <s v="张横"/>
        <s v="张青"/>
        <s v="张清"/>
        <s v="张顺"/>
        <s v="郑天寿"/>
        <s v="周通"/>
        <s v="朱富"/>
        <s v="朱贵"/>
        <s v="朱仝"/>
        <s v="朱武"/>
        <s v="邹润"/>
        <s v="邹渊"/>
      </sharedItems>
    </cacheField>
    <cacheField name="学号" numFmtId="0">
      <sharedItems count="108">
        <s v="20GZ1001"/>
        <s v="20GZ1002"/>
        <s v="20GZ1003"/>
        <s v="20GZ1004"/>
        <s v="20GZ1005"/>
        <s v="20GZ1006"/>
        <s v="20GZ1007"/>
        <s v="20GZ1008"/>
        <s v="20GZ1009"/>
        <s v="20GZ1010"/>
        <s v="20GZ1011"/>
        <s v="20GZ1012"/>
        <s v="20GZ1013"/>
        <s v="20GZ1014"/>
        <s v="20GZ1015"/>
        <s v="20GZ1016"/>
        <s v="20GZ1017"/>
        <s v="20GZ1018"/>
        <s v="20GZ1019"/>
        <s v="20GZ1020"/>
        <s v="20GZ1021"/>
        <s v="20GZ1022"/>
        <s v="20GZ1023"/>
        <s v="20GZ1024"/>
        <s v="20GZ1025"/>
        <s v="20GZ1026"/>
        <s v="20GZ1027"/>
        <s v="20GZ1028"/>
        <s v="20GZ1029"/>
        <s v="20GZ1030"/>
        <s v="20GZ1031"/>
        <s v="20GZ1032"/>
        <s v="20GZ1033"/>
        <s v="20GZ1034"/>
        <s v="20GZ1035"/>
        <s v="20GZ1036"/>
        <s v="20GZ1037"/>
        <s v="20GZ1038"/>
        <s v="20GZ1039"/>
        <s v="20GZ1040"/>
        <s v="20GZ1041"/>
        <s v="20GZ1042"/>
        <s v="20GZ1043"/>
        <s v="20GZ1044"/>
        <s v="20GZ1045"/>
        <s v="20GZ1046"/>
        <s v="20GZ1047"/>
        <s v="20GZ1048"/>
        <s v="20GZ1049"/>
        <s v="20GZ1050"/>
        <s v="20GZ1051"/>
        <s v="20GZ1052"/>
        <s v="20GZ1053"/>
        <s v="20GZ1054"/>
        <s v="20GZ1055"/>
        <s v="20GZ1056"/>
        <s v="20GZ1057"/>
        <s v="20GZ1058"/>
        <s v="20GZ1059"/>
        <s v="20GZ1060"/>
        <s v="20GZ1061"/>
        <s v="20GZ1062"/>
        <s v="20GZ1063"/>
        <s v="20GZ1064"/>
        <s v="20GZ1065"/>
        <s v="20GZ1066"/>
        <s v="20GZ1067"/>
        <s v="20GZ1068"/>
        <s v="20GZ1069"/>
        <s v="20GZ1070"/>
        <s v="20GZ1071"/>
        <s v="20GZ1072"/>
        <s v="20GZ1073"/>
        <s v="20GZ1074"/>
        <s v="20GZ1075"/>
        <s v="20GZ1076"/>
        <s v="20GZ1077"/>
        <s v="20GZ1078"/>
        <s v="20GZ1079"/>
        <s v="20GZ1080"/>
        <s v="20GZ1081"/>
        <s v="20GZ1082"/>
        <s v="20GZ1083"/>
        <s v="20GZ1084"/>
        <s v="20GZ1085"/>
        <s v="20GZ1086"/>
        <s v="20GZ1087"/>
        <s v="20GZ1088"/>
        <s v="20GZ1089"/>
        <s v="20GZ1090"/>
        <s v="20GZ1091"/>
        <s v="20GZ1092"/>
        <s v="20GZ1093"/>
        <s v="20GZ1094"/>
        <s v="20GZ1095"/>
        <s v="20GZ1096"/>
        <s v="20GZ1097"/>
        <s v="20GZ1098"/>
        <s v="20GZ1099"/>
        <s v="20GZ1100"/>
        <s v="20GZ1101"/>
        <s v="20GZ1102"/>
        <s v="20GZ1103"/>
        <s v="20GZ1104"/>
        <s v="20GZ1105"/>
        <s v="20GZ1106"/>
        <s v="20GZ1107"/>
        <s v="20GZ1108"/>
      </sharedItems>
    </cacheField>
    <cacheField name="班级" numFmtId="0">
      <sharedItems count="3">
        <s v="二班"/>
        <s v="三班"/>
        <s v="一班"/>
      </sharedItems>
    </cacheField>
    <cacheField name="语文" numFmtId="0">
      <sharedItems containsSemiMixedTypes="0" containsString="0" containsNumber="1" containsInteger="1" minValue="0" maxValue="141" count="55">
        <n v="137"/>
        <n v="138"/>
        <n v="94"/>
        <n v="78"/>
        <n v="100"/>
        <n v="133"/>
        <n v="79"/>
        <n v="93"/>
        <n v="126"/>
        <n v="110"/>
        <n v="97"/>
        <n v="130"/>
        <n v="127"/>
        <n v="103"/>
        <n v="95"/>
        <n v="114"/>
        <n v="134"/>
        <n v="82"/>
        <n v="128"/>
        <n v="101"/>
        <n v="107"/>
        <n v="113"/>
        <n v="108"/>
        <n v="86"/>
        <n v="84"/>
        <n v="90"/>
        <n v="117"/>
        <n v="141"/>
        <n v="80"/>
        <n v="87"/>
        <n v="119"/>
        <n v="112"/>
        <n v="140"/>
        <n v="121"/>
        <n v="89"/>
        <n v="91"/>
        <n v="99"/>
        <n v="115"/>
        <n v="139"/>
        <n v="104"/>
        <n v="77"/>
        <n v="136"/>
        <n v="106"/>
        <n v="135"/>
        <n v="83"/>
        <n v="125"/>
        <n v="124"/>
        <n v="92"/>
        <n v="96"/>
        <n v="116"/>
        <n v="129"/>
        <n v="98"/>
        <n v="132"/>
        <n v="75"/>
        <n v="111"/>
      </sharedItems>
    </cacheField>
    <cacheField name="数学" numFmtId="0">
      <sharedItems containsSemiMixedTypes="0" containsString="0" containsNumber="1" containsInteger="1" minValue="0" maxValue="150" count="54">
        <n v="117"/>
        <n v="146"/>
        <n v="83"/>
        <n v="89"/>
        <n v="121"/>
        <n v="129"/>
        <n v="130"/>
        <n v="102"/>
        <n v="92"/>
        <n v="104"/>
        <n v="80"/>
        <n v="133"/>
        <n v="100"/>
        <n v="136"/>
        <n v="124"/>
        <n v="101"/>
        <n v="137"/>
        <n v="85"/>
        <n v="119"/>
        <n v="84"/>
        <n v="112"/>
        <n v="90"/>
        <n v="98"/>
        <n v="96"/>
        <n v="103"/>
        <n v="87"/>
        <n v="95"/>
        <n v="107"/>
        <n v="128"/>
        <n v="139"/>
        <n v="99"/>
        <n v="82"/>
        <n v="91"/>
        <n v="88"/>
        <n v="118"/>
        <n v="125"/>
        <n v="150"/>
        <n v="126"/>
        <n v="142"/>
        <n v="145"/>
        <n v="115"/>
        <n v="116"/>
        <n v="106"/>
        <n v="127"/>
        <n v="138"/>
        <n v="114"/>
        <n v="131"/>
        <n v="123"/>
        <n v="135"/>
        <n v="97"/>
        <n v="147"/>
        <n v="143"/>
        <n v="105"/>
        <n v="141"/>
      </sharedItems>
    </cacheField>
    <cacheField name="英语" numFmtId="0">
      <sharedItems containsSemiMixedTypes="0" containsString="0" containsNumber="1" containsInteger="1" minValue="0" maxValue="147" count="58">
        <n v="145"/>
        <n v="139"/>
        <n v="71"/>
        <n v="77"/>
        <n v="103"/>
        <n v="121"/>
        <n v="135"/>
        <n v="85"/>
        <n v="93"/>
        <n v="140"/>
        <n v="122"/>
        <n v="98"/>
        <n v="136"/>
        <n v="115"/>
        <n v="110"/>
        <n v="117"/>
        <n v="112"/>
        <n v="101"/>
        <n v="111"/>
        <n v="127"/>
        <n v="86"/>
        <n v="123"/>
        <n v="74"/>
        <n v="83"/>
        <n v="87"/>
        <n v="96"/>
        <n v="100"/>
        <n v="146"/>
        <n v="113"/>
        <n v="79"/>
        <n v="92"/>
        <n v="95"/>
        <n v="94"/>
        <n v="80"/>
        <n v="81"/>
        <n v="118"/>
        <n v="134"/>
        <n v="141"/>
        <n v="89"/>
        <n v="143"/>
        <n v="138"/>
        <n v="116"/>
        <n v="99"/>
        <n v="106"/>
        <n v="114"/>
        <n v="147"/>
        <n v="128"/>
        <n v="137"/>
        <n v="131"/>
        <n v="144"/>
        <n v="73"/>
        <n v="125"/>
        <n v="132"/>
        <n v="124"/>
        <n v="133"/>
        <n v="70"/>
        <n v="75"/>
        <n v="82"/>
      </sharedItems>
    </cacheField>
    <cacheField name="政治" numFmtId="0">
      <sharedItems containsSemiMixedTypes="0" containsString="0" containsNumber="1" containsInteger="1" minValue="0" maxValue="98" count="47">
        <n v="80"/>
        <n v="85"/>
        <n v="69"/>
        <n v="63"/>
        <n v="82"/>
        <n v="77"/>
        <n v="87"/>
        <n v="47"/>
        <n v="71"/>
        <n v="76"/>
        <n v="98"/>
        <n v="60"/>
        <n v="83"/>
        <n v="62"/>
        <n v="58"/>
        <n v="75"/>
        <n v="78"/>
        <n v="70"/>
        <n v="67"/>
        <n v="68"/>
        <n v="91"/>
        <n v="65"/>
        <n v="72"/>
        <n v="43"/>
        <n v="55"/>
        <n v="51"/>
        <n v="61"/>
        <n v="79"/>
        <n v="97"/>
        <n v="46"/>
        <n v="48"/>
        <n v="89"/>
        <n v="86"/>
        <n v="44"/>
        <n v="95"/>
        <n v="92"/>
        <n v="73"/>
        <n v="84"/>
        <n v="93"/>
        <n v="56"/>
        <n v="90"/>
        <n v="94"/>
        <n v="66"/>
        <n v="59"/>
        <n v="81"/>
        <n v="45"/>
        <n v="88"/>
      </sharedItems>
    </cacheField>
    <cacheField name="历史" numFmtId="0">
      <sharedItems containsSemiMixedTypes="0" containsString="0" containsNumber="1" containsInteger="1" minValue="0" maxValue="97" count="44">
        <n v="81"/>
        <n v="82"/>
        <n v="57"/>
        <n v="66"/>
        <n v="91"/>
        <n v="97"/>
        <n v="73"/>
        <n v="43"/>
        <n v="79"/>
        <n v="76"/>
        <n v="63"/>
        <n v="52"/>
        <n v="83"/>
        <n v="71"/>
        <n v="88"/>
        <n v="74"/>
        <n v="80"/>
        <n v="41"/>
        <n v="45"/>
        <n v="65"/>
        <n v="67"/>
        <n v="96"/>
        <n v="90"/>
        <n v="64"/>
        <n v="58"/>
        <n v="44"/>
        <n v="39"/>
        <n v="59"/>
        <n v="87"/>
        <n v="75"/>
        <n v="77"/>
        <n v="69"/>
        <n v="86"/>
        <n v="85"/>
        <n v="54"/>
        <n v="70"/>
        <n v="78"/>
        <n v="84"/>
        <n v="68"/>
        <n v="53"/>
        <n v="95"/>
        <n v="46"/>
        <n v="72"/>
        <n v="89"/>
      </sharedItems>
    </cacheField>
    <cacheField name="地理" numFmtId="0">
      <sharedItems containsSemiMixedTypes="0" containsString="0" containsNumber="1" containsInteger="1" minValue="0" maxValue="98" count="46">
        <n v="98"/>
        <n v="73"/>
        <n v="52"/>
        <n v="68"/>
        <n v="87"/>
        <n v="84"/>
        <n v="78"/>
        <n v="65"/>
        <n v="89"/>
        <n v="88"/>
        <n v="86"/>
        <n v="80"/>
        <n v="75"/>
        <n v="95"/>
        <n v="48"/>
        <n v="64"/>
        <n v="53"/>
        <n v="45"/>
        <n v="72"/>
        <n v="69"/>
        <n v="81"/>
        <n v="66"/>
        <n v="61"/>
        <n v="94"/>
        <n v="54"/>
        <n v="77"/>
        <n v="71"/>
        <n v="49"/>
        <n v="34"/>
        <n v="79"/>
        <n v="56"/>
        <n v="67"/>
        <n v="92"/>
        <n v="82"/>
        <n v="57"/>
        <n v="91"/>
        <n v="39"/>
        <n v="85"/>
        <n v="55"/>
        <n v="74"/>
        <n v="63"/>
        <n v="97"/>
        <n v="83"/>
        <n v="43"/>
        <n v="59"/>
        <n v="62"/>
      </sharedItems>
    </cacheField>
    <cacheField name="物理" numFmtId="0">
      <sharedItems containsSemiMixedTypes="0" containsString="0" containsNumber="1" containsInteger="1" minValue="0" maxValue="99" count="46">
        <n v="89"/>
        <n v="82"/>
        <n v="49"/>
        <n v="71"/>
        <n v="67"/>
        <n v="90"/>
        <n v="92"/>
        <n v="46"/>
        <n v="44"/>
        <n v="79"/>
        <n v="87"/>
        <n v="52"/>
        <n v="86"/>
        <n v="69"/>
        <n v="56"/>
        <n v="77"/>
        <n v="78"/>
        <n v="76"/>
        <n v="40"/>
        <n v="63"/>
        <n v="72"/>
        <n v="45"/>
        <n v="66"/>
        <n v="91"/>
        <n v="61"/>
        <n v="74"/>
        <n v="53"/>
        <n v="57"/>
        <n v="68"/>
        <n v="73"/>
        <n v="81"/>
        <n v="99"/>
        <n v="62"/>
        <n v="95"/>
        <n v="98"/>
        <n v="83"/>
        <n v="88"/>
        <n v="80"/>
        <n v="75"/>
        <n v="96"/>
        <n v="85"/>
        <n v="64"/>
        <n v="84"/>
        <n v="41"/>
        <n v="47"/>
        <n v="55"/>
      </sharedItems>
    </cacheField>
    <cacheField name="化学" numFmtId="0">
      <sharedItems containsSemiMixedTypes="0" containsString="0" containsNumber="1" containsInteger="1" minValue="0" maxValue="97" count="45">
        <n v="79"/>
        <n v="82"/>
        <n v="47"/>
        <n v="66"/>
        <n v="85"/>
        <n v="78"/>
        <n v="83"/>
        <n v="54"/>
        <n v="57"/>
        <n v="56"/>
        <n v="86"/>
        <n v="72"/>
        <n v="70"/>
        <n v="74"/>
        <n v="77"/>
        <n v="76"/>
        <n v="88"/>
        <n v="69"/>
        <n v="53"/>
        <n v="46"/>
        <n v="97"/>
        <n v="43"/>
        <n v="71"/>
        <n v="89"/>
        <n v="81"/>
        <n v="62"/>
        <n v="75"/>
        <n v="67"/>
        <n v="42"/>
        <n v="45"/>
        <n v="93"/>
        <n v="44"/>
        <n v="96"/>
        <n v="61"/>
        <n v="65"/>
        <n v="68"/>
        <n v="91"/>
        <n v="60"/>
        <n v="49"/>
        <n v="73"/>
        <n v="41"/>
        <n v="94"/>
        <n v="84"/>
        <n v="55"/>
        <n v="59"/>
      </sharedItems>
    </cacheField>
    <cacheField name="生物" numFmtId="0">
      <sharedItems containsSemiMixedTypes="0" containsString="0" containsNumber="1" containsInteger="1" minValue="0" maxValue="98" count="46">
        <n v="78"/>
        <n v="68"/>
        <n v="47"/>
        <n v="71"/>
        <n v="82"/>
        <n v="86"/>
        <n v="65"/>
        <n v="72"/>
        <n v="97"/>
        <n v="74"/>
        <n v="75"/>
        <n v="56"/>
        <n v="81"/>
        <n v="88"/>
        <n v="55"/>
        <n v="76"/>
        <n v="66"/>
        <n v="52"/>
        <n v="69"/>
        <n v="64"/>
        <n v="93"/>
        <n v="80"/>
        <n v="53"/>
        <n v="60"/>
        <n v="94"/>
        <n v="87"/>
        <n v="63"/>
        <n v="73"/>
        <n v="51"/>
        <n v="54"/>
        <n v="79"/>
        <n v="90"/>
        <n v="85"/>
        <n v="92"/>
        <n v="67"/>
        <n v="70"/>
        <n v="50"/>
        <n v="83"/>
        <n v="95"/>
        <n v="98"/>
        <n v="84"/>
        <n v="91"/>
        <n v="96"/>
        <n v="61"/>
        <n v="89"/>
        <n v="49"/>
      </sharedItems>
    </cacheField>
    <cacheField name="总分成绩" numFmtId="0">
      <sharedItems containsSemiMixedTypes="0" containsString="0" containsNumber="1" containsInteger="1" minValue="0" maxValue="978" count="97">
        <n v="904"/>
        <n v="905"/>
        <n v="590"/>
        <n v="625"/>
        <n v="793"/>
        <n v="894"/>
        <n v="908"/>
        <n v="599"/>
        <n v="666"/>
        <n v="840"/>
        <n v="883"/>
        <n v="723"/>
        <n v="854"/>
        <n v="676"/>
        <n v="896"/>
        <n v="823"/>
        <n v="675"/>
        <n v="834"/>
        <n v="733"/>
        <n v="849"/>
        <n v="673"/>
        <n v="656"/>
        <n v="724"/>
        <n v="737"/>
        <n v="684"/>
        <n v="826"/>
        <n v="791"/>
        <n v="655"/>
        <n v="611"/>
        <n v="664"/>
        <n v="695"/>
        <n v="828"/>
        <n v="964"/>
        <n v="763"/>
        <n v="616"/>
        <n v="717"/>
        <n v="613"/>
        <n v="632"/>
        <n v="552"/>
        <n v="638"/>
        <n v="578"/>
        <n v="784"/>
        <n v="819"/>
        <n v="978"/>
        <n v="852"/>
        <n v="858"/>
        <n v="662"/>
        <n v="721"/>
        <n v="658"/>
        <n v="667"/>
        <n v="824"/>
        <n v="843"/>
        <n v="935"/>
        <n v="682"/>
        <n v="963"/>
        <n v="897"/>
        <n v="713"/>
        <n v="782"/>
        <n v="644"/>
        <n v="821"/>
        <n v="878"/>
        <n v="932"/>
        <n v="863"/>
        <n v="670"/>
        <n v="856"/>
        <n v="876"/>
        <n v="778"/>
        <n v="787"/>
        <n v="926"/>
        <n v="945"/>
        <n v="615"/>
        <n v="812"/>
        <n v="803"/>
        <n v="851"/>
        <n v="848"/>
        <n v="918"/>
        <n v="816"/>
        <n v="813"/>
        <n v="939"/>
        <n v="627"/>
        <n v="643"/>
        <n v="623"/>
        <n v="722"/>
        <n v="827"/>
        <n v="635"/>
        <n v="900"/>
        <n v="952"/>
        <n v="592"/>
        <n v="734"/>
        <n v="895"/>
        <n v="665"/>
        <n v="641"/>
        <n v="940"/>
        <n v="612"/>
        <n v="920"/>
        <n v="606"/>
        <n v="677"/>
      </sharedItems>
      <fieldGroup base="12">
        <rangePr startNum="0" endNum="978" groupInterval="100"/>
        <groupItems count="7">
          <s v="&lt;552"/>
          <s v="552-651"/>
          <s v="652-751"/>
          <s v="752-851"/>
          <s v="852-951"/>
          <s v="952-978"/>
          <s v="&gt;978"/>
        </groupItems>
      </fieldGroup>
    </cacheField>
    <cacheField name="文综成绩" numFmtId="0">
      <sharedItems containsSemiMixedTypes="0" containsString="0" containsNumber="1" containsInteger="1" minValue="0" maxValue="281" count="73">
        <n v="259"/>
        <n v="240"/>
        <n v="178"/>
        <n v="197"/>
        <n v="246"/>
        <n v="261"/>
        <n v="244"/>
        <n v="168"/>
        <n v="215"/>
        <n v="241"/>
        <n v="267"/>
        <n v="229"/>
        <n v="207"/>
        <n v="256"/>
        <n v="250"/>
        <n v="181"/>
        <n v="234"/>
        <n v="222"/>
        <n v="223"/>
        <n v="187"/>
        <n v="160"/>
        <n v="226"/>
        <n v="205"/>
        <n v="217"/>
        <n v="213"/>
        <n v="174"/>
        <n v="186"/>
        <n v="281"/>
        <n v="235"/>
        <n v="200"/>
        <n v="220"/>
        <n v="176"/>
        <n v="185"/>
        <n v="184"/>
        <n v="140"/>
        <n v="196"/>
        <n v="172"/>
        <n v="210"/>
        <n v="254"/>
        <n v="230"/>
        <n v="243"/>
        <n v="170"/>
        <n v="248"/>
        <n v="206"/>
        <n v="203"/>
        <n v="264"/>
        <n v="228"/>
        <n v="237"/>
        <n v="189"/>
        <n v="166"/>
        <n v="251"/>
        <n v="252"/>
        <n v="249"/>
        <n v="247"/>
        <n v="258"/>
        <n v="231"/>
        <n v="208"/>
        <n v="209"/>
        <n v="265"/>
        <n v="245"/>
        <n v="212"/>
        <n v="270"/>
        <n v="157"/>
        <n v="204"/>
        <n v="202"/>
        <n v="224"/>
        <n v="154"/>
        <n v="260"/>
        <n v="144"/>
        <n v="221"/>
        <n v="238"/>
        <n v="169"/>
        <n v="266"/>
      </sharedItems>
    </cacheField>
    <cacheField name="理综成绩" numFmtId="0">
      <sharedItems containsSemiMixedTypes="0" containsString="0" containsNumber="1" containsInteger="1" minValue="0" maxValue="289" count="75">
        <n v="246"/>
        <n v="242"/>
        <n v="164"/>
        <n v="184"/>
        <n v="223"/>
        <n v="250"/>
        <n v="261"/>
        <n v="165"/>
        <n v="173"/>
        <n v="235"/>
        <n v="262"/>
        <n v="240"/>
        <n v="229"/>
        <n v="178"/>
        <n v="241"/>
        <n v="231"/>
        <n v="188"/>
        <n v="232"/>
        <n v="219"/>
        <n v="238"/>
        <n v="145"/>
        <n v="180"/>
        <n v="253"/>
        <n v="153"/>
        <n v="179"/>
        <n v="212"/>
        <n v="195"/>
        <n v="270"/>
        <n v="257"/>
        <n v="213"/>
        <n v="158"/>
        <n v="236"/>
        <n v="172"/>
        <n v="150"/>
        <n v="159"/>
        <n v="207"/>
        <n v="286"/>
        <n v="226"/>
        <n v="198"/>
        <n v="204"/>
        <n v="200"/>
        <n v="251"/>
        <n v="289"/>
        <n v="216"/>
        <n v="272"/>
        <n v="265"/>
        <n v="191"/>
        <n v="237"/>
        <n v="174"/>
        <n v="199"/>
        <n v="247"/>
        <n v="230"/>
        <n v="269"/>
        <n v="276"/>
        <n v="254"/>
        <n v="201"/>
        <n v="256"/>
        <n v="193"/>
        <n v="239"/>
        <n v="220"/>
        <n v="271"/>
        <n v="177"/>
        <n v="183"/>
        <n v="171"/>
        <n v="182"/>
        <n v="214"/>
        <n v="228"/>
        <n v="277"/>
        <n v="218"/>
        <n v="255"/>
        <n v="190"/>
        <n v="166"/>
        <n v="194"/>
        <n v="151"/>
        <n v="163"/>
      </sharedItems>
    </cacheField>
    <cacheField name="总分排名" numFmtId="0">
      <sharedItems containsSemiMixedTypes="0" containsString="0" containsNumber="1" containsInteger="1" minValue="0" maxValue="108" count="97">
        <n v="15"/>
        <n v="14"/>
        <n v="106"/>
        <n v="96"/>
        <n v="54"/>
        <n v="20"/>
        <n v="13"/>
        <n v="104"/>
        <n v="80"/>
        <n v="37"/>
        <n v="21"/>
        <n v="65"/>
        <n v="29"/>
        <n v="74"/>
        <n v="18"/>
        <n v="46"/>
        <n v="76"/>
        <n v="39"/>
        <n v="63"/>
        <n v="32"/>
        <n v="77"/>
        <n v="86"/>
        <n v="64"/>
        <n v="61"/>
        <n v="71"/>
        <n v="43"/>
        <n v="55"/>
        <n v="87"/>
        <n v="102"/>
        <n v="83"/>
        <n v="70"/>
        <n v="41"/>
        <n v="2"/>
        <n v="60"/>
        <n v="98"/>
        <n v="68"/>
        <n v="100"/>
        <n v="94"/>
        <n v="108"/>
        <n v="92"/>
        <n v="107"/>
        <n v="57"/>
        <n v="48"/>
        <n v="1"/>
        <n v="30"/>
        <n v="26"/>
        <n v="84"/>
        <n v="67"/>
        <n v="85"/>
        <n v="79"/>
        <n v="45"/>
        <n v="34"/>
        <n v="8"/>
        <n v="72"/>
        <n v="3"/>
        <n v="17"/>
        <n v="69"/>
        <n v="58"/>
        <n v="89"/>
        <n v="47"/>
        <n v="22"/>
        <n v="9"/>
        <n v="24"/>
        <n v="78"/>
        <n v="27"/>
        <n v="23"/>
        <n v="59"/>
        <n v="56"/>
        <n v="10"/>
        <n v="5"/>
        <n v="99"/>
        <n v="51"/>
        <n v="52"/>
        <n v="31"/>
        <n v="33"/>
        <n v="12"/>
        <n v="49"/>
        <n v="50"/>
        <n v="7"/>
        <n v="95"/>
        <n v="90"/>
        <n v="97"/>
        <n v="66"/>
        <n v="42"/>
        <n v="93"/>
        <n v="16"/>
        <n v="4"/>
        <n v="105"/>
        <n v="62"/>
        <n v="19"/>
        <n v="82"/>
        <n v="91"/>
        <n v="6"/>
        <n v="101"/>
        <n v="11"/>
        <n v="103"/>
        <n v="73"/>
      </sharedItems>
    </cacheField>
    <cacheField name="文综排名" numFmtId="0">
      <sharedItems containsSemiMixedTypes="0" containsString="0" containsNumber="1" containsInteger="1" minValue="0" maxValue="108" count="73">
        <n v="12"/>
        <n v="36"/>
        <n v="94"/>
        <n v="85"/>
        <n v="27"/>
        <n v="8"/>
        <n v="29"/>
        <n v="102"/>
        <n v="65"/>
        <n v="35"/>
        <n v="3"/>
        <n v="49"/>
        <n v="75"/>
        <n v="14"/>
        <n v="21"/>
        <n v="93"/>
        <n v="43"/>
        <n v="57"/>
        <n v="55"/>
        <n v="89"/>
        <n v="104"/>
        <n v="53"/>
        <n v="78"/>
        <n v="64"/>
        <n v="66"/>
        <n v="97"/>
        <n v="90"/>
        <n v="1"/>
        <n v="42"/>
        <n v="84"/>
        <n v="62"/>
        <n v="95"/>
        <n v="91"/>
        <n v="92"/>
        <n v="108"/>
        <n v="87"/>
        <n v="98"/>
        <n v="70"/>
        <n v="15"/>
        <n v="47"/>
        <n v="33"/>
        <n v="99"/>
        <n v="24"/>
        <n v="77"/>
        <n v="82"/>
        <n v="6"/>
        <n v="51"/>
        <n v="41"/>
        <n v="88"/>
        <n v="103"/>
        <n v="20"/>
        <n v="18"/>
        <n v="23"/>
        <n v="25"/>
        <n v="13"/>
        <n v="45"/>
        <n v="74"/>
        <n v="72"/>
        <n v="5"/>
        <n v="28"/>
        <n v="69"/>
        <n v="2"/>
        <n v="105"/>
        <n v="80"/>
        <n v="83"/>
        <n v="54"/>
        <n v="106"/>
        <n v="11"/>
        <n v="107"/>
        <n v="60"/>
        <n v="40"/>
        <n v="101"/>
        <n v="4"/>
      </sharedItems>
    </cacheField>
    <cacheField name="理综排名" numFmtId="0">
      <sharedItems containsSemiMixedTypes="0" containsString="0" containsNumber="1" containsInteger="1" minValue="0" maxValue="108" count="75">
        <n v="29"/>
        <n v="31"/>
        <n v="99"/>
        <n v="83"/>
        <n v="55"/>
        <n v="26"/>
        <n v="14"/>
        <n v="98"/>
        <n v="94"/>
        <n v="47"/>
        <n v="12"/>
        <n v="33"/>
        <n v="52"/>
        <n v="91"/>
        <n v="32"/>
        <n v="50"/>
        <n v="82"/>
        <n v="49"/>
        <n v="60"/>
        <n v="37"/>
        <n v="108"/>
        <n v="87"/>
        <n v="21"/>
        <n v="104"/>
        <n v="89"/>
        <n v="68"/>
        <n v="77"/>
        <n v="7"/>
        <n v="17"/>
        <n v="66"/>
        <n v="103"/>
        <n v="44"/>
        <n v="95"/>
        <n v="107"/>
        <n v="102"/>
        <n v="70"/>
        <n v="2"/>
        <n v="54"/>
        <n v="75"/>
        <n v="71"/>
        <n v="73"/>
        <n v="25"/>
        <n v="1"/>
        <n v="63"/>
        <n v="5"/>
        <n v="9"/>
        <n v="80"/>
        <n v="41"/>
        <n v="93"/>
        <n v="74"/>
        <n v="27"/>
        <n v="51"/>
        <n v="8"/>
        <n v="4"/>
        <n v="20"/>
        <n v="72"/>
        <n v="18"/>
        <n v="79"/>
        <n v="36"/>
        <n v="59"/>
        <n v="6"/>
        <n v="92"/>
        <n v="85"/>
        <n v="96"/>
        <n v="86"/>
        <n v="65"/>
        <n v="53"/>
        <n v="3"/>
        <n v="62"/>
        <n v="19"/>
        <n v="81"/>
        <n v="97"/>
        <n v="78"/>
        <n v="106"/>
        <n v="1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0:G15" firstHeaderRow="1" firstDataRow="2" firstDataCol="1"/>
  <pivotFields count="18">
    <pivotField dataField="1" compact="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2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姓名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D34" sqref="D34"/>
    </sheetView>
  </sheetViews>
  <sheetFormatPr defaultColWidth="9" defaultRowHeight="14.4"/>
  <sheetData>
    <row r="1" spans="1:1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>
      <c r="A2" s="32" t="s">
        <v>12</v>
      </c>
      <c r="B2" s="32" t="s">
        <v>13</v>
      </c>
      <c r="C2" s="32" t="s">
        <v>14</v>
      </c>
      <c r="D2" s="32">
        <v>137</v>
      </c>
      <c r="E2" s="32">
        <v>117</v>
      </c>
      <c r="F2" s="32">
        <v>145</v>
      </c>
      <c r="G2" s="32">
        <v>80</v>
      </c>
      <c r="H2" s="32">
        <v>81</v>
      </c>
      <c r="I2" s="32">
        <v>98</v>
      </c>
      <c r="J2" s="32">
        <v>89</v>
      </c>
      <c r="K2" s="32">
        <v>79</v>
      </c>
      <c r="L2" s="32">
        <v>78</v>
      </c>
    </row>
    <row r="3" spans="1:12">
      <c r="A3" s="32" t="s">
        <v>15</v>
      </c>
      <c r="B3" s="32" t="s">
        <v>16</v>
      </c>
      <c r="C3" s="32" t="s">
        <v>17</v>
      </c>
      <c r="D3" s="32">
        <v>138</v>
      </c>
      <c r="E3" s="32">
        <v>146</v>
      </c>
      <c r="F3" s="32">
        <v>139</v>
      </c>
      <c r="G3" s="32">
        <v>85</v>
      </c>
      <c r="H3" s="32">
        <v>82</v>
      </c>
      <c r="I3" s="32">
        <v>73</v>
      </c>
      <c r="J3" s="32">
        <v>82</v>
      </c>
      <c r="K3" s="32">
        <v>82</v>
      </c>
      <c r="L3" s="32">
        <v>78</v>
      </c>
    </row>
    <row r="4" spans="1:12">
      <c r="A4" s="32" t="s">
        <v>18</v>
      </c>
      <c r="B4" s="32" t="s">
        <v>19</v>
      </c>
      <c r="C4" s="32" t="s">
        <v>14</v>
      </c>
      <c r="D4" s="32">
        <v>94</v>
      </c>
      <c r="E4" s="32">
        <v>83</v>
      </c>
      <c r="F4" s="32">
        <v>71</v>
      </c>
      <c r="G4" s="32">
        <v>69</v>
      </c>
      <c r="H4" s="32">
        <v>57</v>
      </c>
      <c r="I4" s="32">
        <v>52</v>
      </c>
      <c r="J4" s="32">
        <v>49</v>
      </c>
      <c r="K4" s="32">
        <v>47</v>
      </c>
      <c r="L4" s="32">
        <v>68</v>
      </c>
    </row>
    <row r="5" spans="1:12">
      <c r="A5" s="32" t="s">
        <v>20</v>
      </c>
      <c r="B5" s="32" t="s">
        <v>21</v>
      </c>
      <c r="C5" s="32" t="s">
        <v>17</v>
      </c>
      <c r="D5" s="32">
        <v>78</v>
      </c>
      <c r="E5" s="32">
        <v>89</v>
      </c>
      <c r="F5" s="32">
        <v>77</v>
      </c>
      <c r="G5" s="32">
        <v>63</v>
      </c>
      <c r="H5" s="32">
        <v>66</v>
      </c>
      <c r="I5" s="32">
        <v>68</v>
      </c>
      <c r="J5" s="32">
        <v>71</v>
      </c>
      <c r="K5" s="32">
        <v>66</v>
      </c>
      <c r="L5" s="32">
        <v>47</v>
      </c>
    </row>
    <row r="6" spans="1:12">
      <c r="A6" s="32" t="s">
        <v>22</v>
      </c>
      <c r="B6" s="32" t="s">
        <v>23</v>
      </c>
      <c r="C6" s="32" t="s">
        <v>17</v>
      </c>
      <c r="D6" s="32">
        <v>100</v>
      </c>
      <c r="E6" s="32">
        <v>121</v>
      </c>
      <c r="F6" s="32">
        <v>103</v>
      </c>
      <c r="G6" s="32">
        <v>82</v>
      </c>
      <c r="H6" s="32">
        <v>91</v>
      </c>
      <c r="I6" s="32">
        <v>73</v>
      </c>
      <c r="J6" s="32">
        <v>67</v>
      </c>
      <c r="K6" s="32">
        <v>85</v>
      </c>
      <c r="L6" s="32">
        <v>71</v>
      </c>
    </row>
    <row r="7" spans="1:12">
      <c r="A7" s="32" t="s">
        <v>24</v>
      </c>
      <c r="B7" s="32" t="s">
        <v>25</v>
      </c>
      <c r="C7" s="32" t="s">
        <v>17</v>
      </c>
      <c r="D7" s="32">
        <v>133</v>
      </c>
      <c r="E7" s="32">
        <v>129</v>
      </c>
      <c r="F7" s="32">
        <v>121</v>
      </c>
      <c r="G7" s="32">
        <v>77</v>
      </c>
      <c r="H7" s="32">
        <v>97</v>
      </c>
      <c r="I7" s="32">
        <v>87</v>
      </c>
      <c r="J7" s="32">
        <v>90</v>
      </c>
      <c r="K7" s="32">
        <v>78</v>
      </c>
      <c r="L7" s="32">
        <v>82</v>
      </c>
    </row>
    <row r="8" spans="1:12">
      <c r="A8" s="32" t="s">
        <v>26</v>
      </c>
      <c r="B8" s="32" t="s">
        <v>27</v>
      </c>
      <c r="C8" s="32" t="s">
        <v>28</v>
      </c>
      <c r="D8" s="32">
        <v>138</v>
      </c>
      <c r="E8" s="32">
        <v>130</v>
      </c>
      <c r="F8" s="32">
        <v>135</v>
      </c>
      <c r="G8" s="32">
        <v>87</v>
      </c>
      <c r="H8" s="32">
        <v>73</v>
      </c>
      <c r="I8" s="32">
        <v>84</v>
      </c>
      <c r="J8" s="32">
        <v>92</v>
      </c>
      <c r="K8" s="32">
        <v>83</v>
      </c>
      <c r="L8" s="32">
        <v>86</v>
      </c>
    </row>
    <row r="9" spans="1:12">
      <c r="A9" s="32" t="s">
        <v>29</v>
      </c>
      <c r="B9" s="32" t="s">
        <v>30</v>
      </c>
      <c r="C9" s="32" t="s">
        <v>14</v>
      </c>
      <c r="D9" s="32">
        <v>79</v>
      </c>
      <c r="E9" s="32">
        <v>102</v>
      </c>
      <c r="F9" s="32">
        <v>85</v>
      </c>
      <c r="G9" s="32">
        <v>47</v>
      </c>
      <c r="H9" s="32">
        <v>43</v>
      </c>
      <c r="I9" s="32">
        <v>78</v>
      </c>
      <c r="J9" s="32">
        <v>46</v>
      </c>
      <c r="K9" s="32">
        <v>54</v>
      </c>
      <c r="L9" s="32">
        <v>65</v>
      </c>
    </row>
    <row r="10" spans="1:12">
      <c r="A10" s="32" t="s">
        <v>31</v>
      </c>
      <c r="B10" s="32" t="s">
        <v>32</v>
      </c>
      <c r="C10" s="32" t="s">
        <v>28</v>
      </c>
      <c r="D10" s="32">
        <v>93</v>
      </c>
      <c r="E10" s="32">
        <v>92</v>
      </c>
      <c r="F10" s="32">
        <v>93</v>
      </c>
      <c r="G10" s="32">
        <v>71</v>
      </c>
      <c r="H10" s="32">
        <v>79</v>
      </c>
      <c r="I10" s="32">
        <v>65</v>
      </c>
      <c r="J10" s="32">
        <v>44</v>
      </c>
      <c r="K10" s="32">
        <v>57</v>
      </c>
      <c r="L10" s="32">
        <v>72</v>
      </c>
    </row>
    <row r="11" spans="1:12">
      <c r="A11" s="32" t="s">
        <v>33</v>
      </c>
      <c r="B11" s="32" t="s">
        <v>34</v>
      </c>
      <c r="C11" s="32" t="s">
        <v>14</v>
      </c>
      <c r="D11" s="32">
        <v>126</v>
      </c>
      <c r="E11" s="32">
        <v>117</v>
      </c>
      <c r="F11" s="32">
        <v>121</v>
      </c>
      <c r="G11" s="32">
        <v>76</v>
      </c>
      <c r="H11" s="32">
        <v>76</v>
      </c>
      <c r="I11" s="32">
        <v>89</v>
      </c>
      <c r="J11" s="32">
        <v>82</v>
      </c>
      <c r="K11" s="32">
        <v>56</v>
      </c>
      <c r="L11" s="32">
        <v>97</v>
      </c>
    </row>
    <row r="12" spans="1:12">
      <c r="A12" s="32" t="s">
        <v>35</v>
      </c>
      <c r="B12" s="32" t="s">
        <v>36</v>
      </c>
      <c r="C12" s="32" t="s">
        <v>14</v>
      </c>
      <c r="D12" s="32">
        <v>110</v>
      </c>
      <c r="E12" s="32">
        <v>104</v>
      </c>
      <c r="F12" s="32">
        <v>140</v>
      </c>
      <c r="G12" s="32">
        <v>98</v>
      </c>
      <c r="H12" s="32">
        <v>81</v>
      </c>
      <c r="I12" s="32">
        <v>88</v>
      </c>
      <c r="J12" s="32">
        <v>79</v>
      </c>
      <c r="K12" s="32">
        <v>86</v>
      </c>
      <c r="L12" s="32">
        <v>97</v>
      </c>
    </row>
    <row r="13" spans="1:12">
      <c r="A13" s="32" t="s">
        <v>37</v>
      </c>
      <c r="B13" s="32" t="s">
        <v>38</v>
      </c>
      <c r="C13" s="32" t="s">
        <v>17</v>
      </c>
      <c r="D13" s="32">
        <v>97</v>
      </c>
      <c r="E13" s="32">
        <v>80</v>
      </c>
      <c r="F13" s="32">
        <v>77</v>
      </c>
      <c r="G13" s="32">
        <v>80</v>
      </c>
      <c r="H13" s="32">
        <v>63</v>
      </c>
      <c r="I13" s="32">
        <v>86</v>
      </c>
      <c r="J13" s="32">
        <v>87</v>
      </c>
      <c r="K13" s="32">
        <v>79</v>
      </c>
      <c r="L13" s="32">
        <v>74</v>
      </c>
    </row>
    <row r="14" spans="1:12">
      <c r="A14" s="32" t="s">
        <v>39</v>
      </c>
      <c r="B14" s="32" t="s">
        <v>40</v>
      </c>
      <c r="C14" s="32" t="s">
        <v>28</v>
      </c>
      <c r="D14" s="32">
        <v>130</v>
      </c>
      <c r="E14" s="32">
        <v>133</v>
      </c>
      <c r="F14" s="32">
        <v>122</v>
      </c>
      <c r="G14" s="32">
        <v>87</v>
      </c>
      <c r="H14" s="32">
        <v>73</v>
      </c>
      <c r="I14" s="32">
        <v>80</v>
      </c>
      <c r="J14" s="32">
        <v>82</v>
      </c>
      <c r="K14" s="32">
        <v>72</v>
      </c>
      <c r="L14" s="32">
        <v>75</v>
      </c>
    </row>
    <row r="15" spans="1:12">
      <c r="A15" s="32" t="s">
        <v>41</v>
      </c>
      <c r="B15" s="32" t="s">
        <v>42</v>
      </c>
      <c r="C15" s="32" t="s">
        <v>17</v>
      </c>
      <c r="D15" s="32">
        <v>93</v>
      </c>
      <c r="E15" s="32">
        <v>100</v>
      </c>
      <c r="F15" s="32">
        <v>98</v>
      </c>
      <c r="G15" s="32">
        <v>80</v>
      </c>
      <c r="H15" s="32">
        <v>52</v>
      </c>
      <c r="I15" s="32">
        <v>75</v>
      </c>
      <c r="J15" s="32">
        <v>52</v>
      </c>
      <c r="K15" s="32">
        <v>70</v>
      </c>
      <c r="L15" s="32">
        <v>56</v>
      </c>
    </row>
    <row r="16" spans="1:12">
      <c r="A16" s="32" t="s">
        <v>43</v>
      </c>
      <c r="B16" s="32" t="s">
        <v>44</v>
      </c>
      <c r="C16" s="32" t="s">
        <v>17</v>
      </c>
      <c r="D16" s="32">
        <v>127</v>
      </c>
      <c r="E16" s="32">
        <v>136</v>
      </c>
      <c r="F16" s="33">
        <v>136</v>
      </c>
      <c r="G16" s="32">
        <v>80</v>
      </c>
      <c r="H16" s="32">
        <v>81</v>
      </c>
      <c r="I16" s="32">
        <v>95</v>
      </c>
      <c r="J16" s="32">
        <v>86</v>
      </c>
      <c r="K16" s="32">
        <v>74</v>
      </c>
      <c r="L16" s="32">
        <v>81</v>
      </c>
    </row>
    <row r="17" spans="1:12">
      <c r="A17" s="32" t="s">
        <v>45</v>
      </c>
      <c r="B17" s="32" t="s">
        <v>46</v>
      </c>
      <c r="C17" s="32" t="s">
        <v>17</v>
      </c>
      <c r="D17" s="32">
        <v>103</v>
      </c>
      <c r="E17" s="32">
        <v>124</v>
      </c>
      <c r="F17" s="32">
        <v>115</v>
      </c>
      <c r="G17" s="32">
        <v>80</v>
      </c>
      <c r="H17" s="32">
        <v>83</v>
      </c>
      <c r="I17" s="32">
        <v>87</v>
      </c>
      <c r="J17" s="32">
        <v>69</v>
      </c>
      <c r="K17" s="32">
        <v>74</v>
      </c>
      <c r="L17" s="32">
        <v>88</v>
      </c>
    </row>
    <row r="18" spans="1:12">
      <c r="A18" s="32" t="s">
        <v>47</v>
      </c>
      <c r="B18" s="32" t="s">
        <v>48</v>
      </c>
      <c r="C18" s="32" t="s">
        <v>14</v>
      </c>
      <c r="D18" s="32">
        <v>95</v>
      </c>
      <c r="E18" s="32">
        <v>101</v>
      </c>
      <c r="F18" s="32">
        <v>110</v>
      </c>
      <c r="G18" s="32">
        <v>60</v>
      </c>
      <c r="H18" s="32">
        <v>73</v>
      </c>
      <c r="I18" s="32">
        <v>48</v>
      </c>
      <c r="J18" s="32">
        <v>56</v>
      </c>
      <c r="K18" s="32">
        <v>77</v>
      </c>
      <c r="L18" s="32">
        <v>55</v>
      </c>
    </row>
    <row r="19" spans="1:12">
      <c r="A19" s="32" t="s">
        <v>49</v>
      </c>
      <c r="B19" s="32" t="s">
        <v>50</v>
      </c>
      <c r="C19" s="32" t="s">
        <v>28</v>
      </c>
      <c r="D19" s="32">
        <v>114</v>
      </c>
      <c r="E19" s="32">
        <v>137</v>
      </c>
      <c r="F19" s="32">
        <v>117</v>
      </c>
      <c r="G19" s="33">
        <v>83</v>
      </c>
      <c r="H19" s="32">
        <v>76</v>
      </c>
      <c r="I19" s="32">
        <v>75</v>
      </c>
      <c r="J19" s="32">
        <v>71</v>
      </c>
      <c r="K19" s="32">
        <v>85</v>
      </c>
      <c r="L19" s="32">
        <v>76</v>
      </c>
    </row>
    <row r="20" spans="1:12">
      <c r="A20" s="32" t="s">
        <v>51</v>
      </c>
      <c r="B20" s="32" t="s">
        <v>52</v>
      </c>
      <c r="C20" s="32" t="s">
        <v>17</v>
      </c>
      <c r="D20" s="32">
        <v>95</v>
      </c>
      <c r="E20" s="32">
        <v>85</v>
      </c>
      <c r="F20" s="32">
        <v>112</v>
      </c>
      <c r="G20" s="32">
        <v>62</v>
      </c>
      <c r="H20" s="32">
        <v>82</v>
      </c>
      <c r="I20" s="32">
        <v>78</v>
      </c>
      <c r="J20" s="32">
        <v>77</v>
      </c>
      <c r="K20" s="32">
        <v>76</v>
      </c>
      <c r="L20" s="32">
        <v>66</v>
      </c>
    </row>
    <row r="21" spans="1:12">
      <c r="A21" s="32" t="s">
        <v>53</v>
      </c>
      <c r="B21" s="32" t="s">
        <v>54</v>
      </c>
      <c r="C21" s="32" t="s">
        <v>17</v>
      </c>
      <c r="D21" s="32">
        <v>134</v>
      </c>
      <c r="E21" s="32">
        <v>119</v>
      </c>
      <c r="F21" s="32">
        <v>135</v>
      </c>
      <c r="G21" s="32">
        <v>83</v>
      </c>
      <c r="H21" s="32">
        <v>76</v>
      </c>
      <c r="I21" s="32">
        <v>64</v>
      </c>
      <c r="J21" s="32">
        <v>78</v>
      </c>
      <c r="K21" s="32">
        <v>88</v>
      </c>
      <c r="L21" s="32">
        <v>72</v>
      </c>
    </row>
    <row r="22" spans="1:12">
      <c r="A22" s="32" t="s">
        <v>55</v>
      </c>
      <c r="B22" s="32" t="s">
        <v>56</v>
      </c>
      <c r="C22" s="32" t="s">
        <v>28</v>
      </c>
      <c r="D22" s="32">
        <v>82</v>
      </c>
      <c r="E22" s="32">
        <v>84</v>
      </c>
      <c r="F22" s="32">
        <v>101</v>
      </c>
      <c r="G22" s="32">
        <v>71</v>
      </c>
      <c r="H22" s="32">
        <v>63</v>
      </c>
      <c r="I22" s="32">
        <v>53</v>
      </c>
      <c r="J22" s="32">
        <v>76</v>
      </c>
      <c r="K22" s="32">
        <v>69</v>
      </c>
      <c r="L22" s="32">
        <v>74</v>
      </c>
    </row>
    <row r="23" spans="1:12">
      <c r="A23" s="32" t="s">
        <v>57</v>
      </c>
      <c r="B23" s="32" t="s">
        <v>58</v>
      </c>
      <c r="C23" s="32" t="s">
        <v>14</v>
      </c>
      <c r="D23" s="32">
        <v>128</v>
      </c>
      <c r="E23" s="32">
        <v>112</v>
      </c>
      <c r="F23" s="32">
        <v>111</v>
      </c>
      <c r="G23" s="32">
        <v>58</v>
      </c>
      <c r="H23" s="32">
        <v>57</v>
      </c>
      <c r="I23" s="32">
        <v>45</v>
      </c>
      <c r="J23" s="32">
        <v>40</v>
      </c>
      <c r="K23" s="32">
        <v>53</v>
      </c>
      <c r="L23" s="32">
        <v>52</v>
      </c>
    </row>
    <row r="24" spans="1:12">
      <c r="A24" s="32" t="s">
        <v>59</v>
      </c>
      <c r="B24" s="32" t="s">
        <v>60</v>
      </c>
      <c r="C24" s="32" t="s">
        <v>14</v>
      </c>
      <c r="D24" s="32">
        <v>101</v>
      </c>
      <c r="E24" s="32">
        <v>90</v>
      </c>
      <c r="F24" s="32">
        <v>127</v>
      </c>
      <c r="G24" s="32">
        <v>75</v>
      </c>
      <c r="H24" s="32">
        <v>79</v>
      </c>
      <c r="I24" s="32">
        <v>72</v>
      </c>
      <c r="J24" s="32">
        <v>63</v>
      </c>
      <c r="K24" s="32">
        <v>46</v>
      </c>
      <c r="L24" s="32">
        <v>71</v>
      </c>
    </row>
    <row r="25" spans="1:12">
      <c r="A25" s="32" t="s">
        <v>61</v>
      </c>
      <c r="B25" s="32" t="s">
        <v>62</v>
      </c>
      <c r="C25" s="32" t="s">
        <v>14</v>
      </c>
      <c r="D25" s="32">
        <v>78</v>
      </c>
      <c r="E25" s="32">
        <v>98</v>
      </c>
      <c r="F25" s="32">
        <v>86</v>
      </c>
      <c r="G25" s="32">
        <v>78</v>
      </c>
      <c r="H25" s="32">
        <v>71</v>
      </c>
      <c r="I25" s="32">
        <v>73</v>
      </c>
      <c r="J25" s="32">
        <v>87</v>
      </c>
      <c r="K25" s="32">
        <v>97</v>
      </c>
      <c r="L25" s="32">
        <v>69</v>
      </c>
    </row>
    <row r="26" spans="1:12">
      <c r="A26" s="32" t="s">
        <v>63</v>
      </c>
      <c r="B26" s="32" t="s">
        <v>64</v>
      </c>
      <c r="C26" s="32" t="s">
        <v>14</v>
      </c>
      <c r="D26" s="32">
        <v>107</v>
      </c>
      <c r="E26" s="32">
        <v>96</v>
      </c>
      <c r="F26" s="32">
        <v>123</v>
      </c>
      <c r="G26" s="32">
        <v>70</v>
      </c>
      <c r="H26" s="32">
        <v>66</v>
      </c>
      <c r="I26" s="32">
        <v>69</v>
      </c>
      <c r="J26" s="32">
        <v>46</v>
      </c>
      <c r="K26" s="32">
        <v>43</v>
      </c>
      <c r="L26" s="32">
        <v>64</v>
      </c>
    </row>
    <row r="27" spans="1:12">
      <c r="A27" s="32" t="s">
        <v>65</v>
      </c>
      <c r="B27" s="32" t="s">
        <v>66</v>
      </c>
      <c r="C27" s="32" t="s">
        <v>28</v>
      </c>
      <c r="D27" s="33">
        <v>113</v>
      </c>
      <c r="E27" s="32">
        <v>117</v>
      </c>
      <c r="F27" s="32">
        <v>112</v>
      </c>
      <c r="G27" s="32">
        <v>75</v>
      </c>
      <c r="H27" s="32">
        <v>88</v>
      </c>
      <c r="I27" s="32">
        <v>81</v>
      </c>
      <c r="J27" s="32">
        <v>78</v>
      </c>
      <c r="K27" s="32">
        <v>69</v>
      </c>
      <c r="L27" s="32">
        <v>93</v>
      </c>
    </row>
    <row r="28" spans="1:12">
      <c r="A28" s="32" t="s">
        <v>67</v>
      </c>
      <c r="B28" s="32" t="s">
        <v>68</v>
      </c>
      <c r="C28" s="32" t="s">
        <v>14</v>
      </c>
      <c r="D28" s="32">
        <v>108</v>
      </c>
      <c r="E28" s="32">
        <v>103</v>
      </c>
      <c r="F28" s="32">
        <v>140</v>
      </c>
      <c r="G28" s="32">
        <v>78</v>
      </c>
      <c r="H28" s="32">
        <v>74</v>
      </c>
      <c r="I28" s="32">
        <v>65</v>
      </c>
      <c r="J28" s="32">
        <v>72</v>
      </c>
      <c r="K28" s="32">
        <v>71</v>
      </c>
      <c r="L28" s="32">
        <v>80</v>
      </c>
    </row>
    <row r="29" spans="1:12">
      <c r="A29" s="32" t="s">
        <v>69</v>
      </c>
      <c r="B29" s="32" t="s">
        <v>70</v>
      </c>
      <c r="C29" s="32" t="s">
        <v>28</v>
      </c>
      <c r="D29" s="32">
        <v>97</v>
      </c>
      <c r="E29" s="32">
        <v>87</v>
      </c>
      <c r="F29" s="32">
        <v>74</v>
      </c>
      <c r="G29" s="32">
        <v>67</v>
      </c>
      <c r="H29" s="32">
        <v>80</v>
      </c>
      <c r="I29" s="32">
        <v>66</v>
      </c>
      <c r="J29" s="32">
        <v>45</v>
      </c>
      <c r="K29" s="32">
        <v>86</v>
      </c>
      <c r="L29" s="33">
        <v>53</v>
      </c>
    </row>
    <row r="30" spans="1:12">
      <c r="A30" s="32" t="s">
        <v>71</v>
      </c>
      <c r="B30" s="32" t="s">
        <v>72</v>
      </c>
      <c r="C30" s="32" t="s">
        <v>14</v>
      </c>
      <c r="D30" s="32">
        <v>86</v>
      </c>
      <c r="E30" s="32">
        <v>89</v>
      </c>
      <c r="F30" s="32">
        <v>83</v>
      </c>
      <c r="G30" s="32">
        <v>68</v>
      </c>
      <c r="H30" s="32">
        <v>41</v>
      </c>
      <c r="I30" s="32">
        <v>65</v>
      </c>
      <c r="J30" s="32">
        <v>66</v>
      </c>
      <c r="K30" s="32">
        <v>53</v>
      </c>
      <c r="L30" s="32">
        <v>60</v>
      </c>
    </row>
    <row r="31" spans="1:12">
      <c r="A31" s="32" t="s">
        <v>73</v>
      </c>
      <c r="B31" s="32" t="s">
        <v>74</v>
      </c>
      <c r="C31" s="32" t="s">
        <v>14</v>
      </c>
      <c r="D31" s="32">
        <v>84</v>
      </c>
      <c r="E31" s="32">
        <v>95</v>
      </c>
      <c r="F31" s="32">
        <v>87</v>
      </c>
      <c r="G31" s="32">
        <v>69</v>
      </c>
      <c r="H31" s="32">
        <v>45</v>
      </c>
      <c r="I31" s="32">
        <v>72</v>
      </c>
      <c r="J31" s="32">
        <v>91</v>
      </c>
      <c r="K31" s="32">
        <v>56</v>
      </c>
      <c r="L31" s="32">
        <v>65</v>
      </c>
    </row>
    <row r="32" spans="1:12">
      <c r="A32" s="32" t="s">
        <v>75</v>
      </c>
      <c r="B32" s="32" t="s">
        <v>76</v>
      </c>
      <c r="C32" s="32" t="s">
        <v>14</v>
      </c>
      <c r="D32" s="33">
        <v>90</v>
      </c>
      <c r="E32" s="32">
        <v>107</v>
      </c>
      <c r="F32" s="32">
        <v>96</v>
      </c>
      <c r="G32" s="32">
        <v>78</v>
      </c>
      <c r="H32" s="32">
        <v>65</v>
      </c>
      <c r="I32" s="32">
        <v>64</v>
      </c>
      <c r="J32" s="32">
        <v>61</v>
      </c>
      <c r="K32" s="32">
        <v>53</v>
      </c>
      <c r="L32" s="32">
        <v>81</v>
      </c>
    </row>
    <row r="33" spans="1:12">
      <c r="A33" s="32" t="s">
        <v>77</v>
      </c>
      <c r="B33" s="32" t="s">
        <v>78</v>
      </c>
      <c r="C33" s="32" t="s">
        <v>17</v>
      </c>
      <c r="D33" s="32">
        <v>117</v>
      </c>
      <c r="E33" s="32">
        <v>128</v>
      </c>
      <c r="F33" s="32">
        <v>100</v>
      </c>
      <c r="G33" s="33">
        <v>85</v>
      </c>
      <c r="H33" s="32">
        <v>67</v>
      </c>
      <c r="I33" s="32">
        <v>61</v>
      </c>
      <c r="J33" s="32">
        <v>87</v>
      </c>
      <c r="K33" s="32">
        <v>89</v>
      </c>
      <c r="L33" s="32">
        <v>94</v>
      </c>
    </row>
    <row r="34" spans="1:12">
      <c r="A34" s="32" t="s">
        <v>79</v>
      </c>
      <c r="B34" s="32" t="s">
        <v>80</v>
      </c>
      <c r="C34" s="32" t="s">
        <v>28</v>
      </c>
      <c r="D34" s="32">
        <v>141</v>
      </c>
      <c r="E34" s="32">
        <v>139</v>
      </c>
      <c r="F34" s="32">
        <v>146</v>
      </c>
      <c r="G34" s="32">
        <v>91</v>
      </c>
      <c r="H34" s="32">
        <v>96</v>
      </c>
      <c r="I34" s="32">
        <v>94</v>
      </c>
      <c r="J34" s="32">
        <v>82</v>
      </c>
      <c r="K34" s="32">
        <v>88</v>
      </c>
      <c r="L34" s="32">
        <v>87</v>
      </c>
    </row>
    <row r="35" spans="1:12">
      <c r="A35" s="32" t="s">
        <v>81</v>
      </c>
      <c r="B35" s="32" t="s">
        <v>82</v>
      </c>
      <c r="C35" s="32" t="s">
        <v>28</v>
      </c>
      <c r="D35" s="32">
        <v>100</v>
      </c>
      <c r="E35" s="32">
        <v>102</v>
      </c>
      <c r="F35" s="32">
        <v>113</v>
      </c>
      <c r="G35" s="32">
        <v>65</v>
      </c>
      <c r="H35" s="32">
        <v>90</v>
      </c>
      <c r="I35" s="32">
        <v>80</v>
      </c>
      <c r="J35" s="32">
        <v>69</v>
      </c>
      <c r="K35" s="32">
        <v>81</v>
      </c>
      <c r="L35" s="32">
        <v>63</v>
      </c>
    </row>
    <row r="36" spans="1:12">
      <c r="A36" s="32" t="s">
        <v>83</v>
      </c>
      <c r="B36" s="32" t="s">
        <v>84</v>
      </c>
      <c r="C36" s="32" t="s">
        <v>14</v>
      </c>
      <c r="D36" s="32">
        <v>80</v>
      </c>
      <c r="E36" s="32">
        <v>99</v>
      </c>
      <c r="F36" s="32">
        <v>79</v>
      </c>
      <c r="G36" s="32">
        <v>82</v>
      </c>
      <c r="H36" s="32">
        <v>64</v>
      </c>
      <c r="I36" s="32">
        <v>54</v>
      </c>
      <c r="J36" s="32">
        <v>40</v>
      </c>
      <c r="K36" s="32">
        <v>62</v>
      </c>
      <c r="L36" s="32">
        <v>56</v>
      </c>
    </row>
    <row r="37" spans="1:12">
      <c r="A37" s="32" t="s">
        <v>85</v>
      </c>
      <c r="B37" s="32" t="s">
        <v>86</v>
      </c>
      <c r="C37" s="32" t="s">
        <v>14</v>
      </c>
      <c r="D37" s="32">
        <v>87</v>
      </c>
      <c r="E37" s="32">
        <v>82</v>
      </c>
      <c r="F37" s="32">
        <v>92</v>
      </c>
      <c r="G37" s="32">
        <v>72</v>
      </c>
      <c r="H37" s="32">
        <v>71</v>
      </c>
      <c r="I37" s="32">
        <v>77</v>
      </c>
      <c r="J37" s="32">
        <v>74</v>
      </c>
      <c r="K37" s="32">
        <v>75</v>
      </c>
      <c r="L37" s="32">
        <v>87</v>
      </c>
    </row>
    <row r="38" spans="1:12">
      <c r="A38" s="32" t="s">
        <v>87</v>
      </c>
      <c r="B38" s="32" t="s">
        <v>88</v>
      </c>
      <c r="C38" s="32" t="s">
        <v>14</v>
      </c>
      <c r="D38" s="32">
        <v>79</v>
      </c>
      <c r="E38" s="32">
        <v>91</v>
      </c>
      <c r="F38" s="32">
        <v>95</v>
      </c>
      <c r="G38" s="32">
        <v>43</v>
      </c>
      <c r="H38" s="32">
        <v>58</v>
      </c>
      <c r="I38" s="32">
        <v>75</v>
      </c>
      <c r="J38" s="32">
        <v>53</v>
      </c>
      <c r="K38" s="32">
        <v>67</v>
      </c>
      <c r="L38" s="32">
        <v>52</v>
      </c>
    </row>
    <row r="39" spans="1:12">
      <c r="A39" s="32" t="s">
        <v>89</v>
      </c>
      <c r="B39" s="32" t="s">
        <v>90</v>
      </c>
      <c r="C39" s="32" t="s">
        <v>17</v>
      </c>
      <c r="D39" s="32">
        <v>93</v>
      </c>
      <c r="E39" s="32">
        <v>90</v>
      </c>
      <c r="F39" s="32">
        <v>85</v>
      </c>
      <c r="G39" s="32">
        <v>70</v>
      </c>
      <c r="H39" s="32">
        <v>44</v>
      </c>
      <c r="I39" s="32">
        <v>71</v>
      </c>
      <c r="J39" s="32">
        <v>66</v>
      </c>
      <c r="K39" s="32">
        <v>74</v>
      </c>
      <c r="L39" s="32">
        <v>73</v>
      </c>
    </row>
    <row r="40" spans="1:12">
      <c r="A40" s="32" t="s">
        <v>91</v>
      </c>
      <c r="B40" s="32" t="s">
        <v>92</v>
      </c>
      <c r="C40" s="32" t="s">
        <v>28</v>
      </c>
      <c r="D40" s="32">
        <v>90</v>
      </c>
      <c r="E40" s="32">
        <v>84</v>
      </c>
      <c r="F40" s="32">
        <v>94</v>
      </c>
      <c r="G40" s="32">
        <v>55</v>
      </c>
      <c r="H40" s="32">
        <v>80</v>
      </c>
      <c r="I40" s="32">
        <v>49</v>
      </c>
      <c r="J40" s="32">
        <v>57</v>
      </c>
      <c r="K40" s="32">
        <v>67</v>
      </c>
      <c r="L40" s="32">
        <v>56</v>
      </c>
    </row>
    <row r="41" spans="1:12">
      <c r="A41" s="32" t="s">
        <v>93</v>
      </c>
      <c r="B41" s="32" t="s">
        <v>94</v>
      </c>
      <c r="C41" s="32" t="s">
        <v>14</v>
      </c>
      <c r="D41" s="32">
        <v>93</v>
      </c>
      <c r="E41" s="32">
        <v>89</v>
      </c>
      <c r="F41" s="32">
        <v>80</v>
      </c>
      <c r="G41" s="32">
        <v>67</v>
      </c>
      <c r="H41" s="32">
        <v>39</v>
      </c>
      <c r="I41" s="32">
        <v>34</v>
      </c>
      <c r="J41" s="32">
        <v>56</v>
      </c>
      <c r="K41" s="32">
        <v>43</v>
      </c>
      <c r="L41" s="32">
        <v>51</v>
      </c>
    </row>
    <row r="42" spans="1:12">
      <c r="A42" s="32" t="s">
        <v>95</v>
      </c>
      <c r="B42" s="32" t="s">
        <v>96</v>
      </c>
      <c r="C42" s="32" t="s">
        <v>28</v>
      </c>
      <c r="D42" s="32">
        <v>80</v>
      </c>
      <c r="E42" s="32">
        <v>95</v>
      </c>
      <c r="F42" s="32">
        <v>103</v>
      </c>
      <c r="G42" s="32">
        <v>58</v>
      </c>
      <c r="H42" s="32">
        <v>59</v>
      </c>
      <c r="I42" s="32">
        <v>79</v>
      </c>
      <c r="J42" s="32">
        <v>68</v>
      </c>
      <c r="K42" s="32">
        <v>42</v>
      </c>
      <c r="L42" s="32">
        <v>54</v>
      </c>
    </row>
    <row r="43" spans="1:12">
      <c r="A43" s="32" t="s">
        <v>97</v>
      </c>
      <c r="B43" s="32" t="s">
        <v>98</v>
      </c>
      <c r="C43" s="32" t="s">
        <v>28</v>
      </c>
      <c r="D43" s="32">
        <v>78</v>
      </c>
      <c r="E43" s="32">
        <v>88</v>
      </c>
      <c r="F43" s="33">
        <v>81</v>
      </c>
      <c r="G43" s="32">
        <v>51</v>
      </c>
      <c r="H43" s="32">
        <v>65</v>
      </c>
      <c r="I43" s="32">
        <v>56</v>
      </c>
      <c r="J43" s="32">
        <v>49</v>
      </c>
      <c r="K43" s="32">
        <v>45</v>
      </c>
      <c r="L43" s="32">
        <v>65</v>
      </c>
    </row>
    <row r="44" spans="1:12">
      <c r="A44" s="32" t="s">
        <v>99</v>
      </c>
      <c r="B44" s="32" t="s">
        <v>100</v>
      </c>
      <c r="C44" s="32" t="s">
        <v>17</v>
      </c>
      <c r="D44" s="32">
        <v>119</v>
      </c>
      <c r="E44" s="32">
        <v>118</v>
      </c>
      <c r="F44" s="32">
        <v>118</v>
      </c>
      <c r="G44" s="32">
        <v>61</v>
      </c>
      <c r="H44" s="32">
        <v>83</v>
      </c>
      <c r="I44" s="32">
        <v>78</v>
      </c>
      <c r="J44" s="32">
        <v>73</v>
      </c>
      <c r="K44" s="32">
        <v>74</v>
      </c>
      <c r="L44" s="32">
        <v>60</v>
      </c>
    </row>
    <row r="45" spans="1:12">
      <c r="A45" s="32" t="s">
        <v>101</v>
      </c>
      <c r="B45" s="32" t="s">
        <v>102</v>
      </c>
      <c r="C45" s="32" t="s">
        <v>28</v>
      </c>
      <c r="D45" s="32">
        <v>112</v>
      </c>
      <c r="E45" s="32">
        <v>125</v>
      </c>
      <c r="F45" s="32">
        <v>134</v>
      </c>
      <c r="G45" s="32">
        <v>85</v>
      </c>
      <c r="H45" s="32">
        <v>58</v>
      </c>
      <c r="I45" s="32">
        <v>67</v>
      </c>
      <c r="J45" s="32">
        <v>81</v>
      </c>
      <c r="K45" s="32">
        <v>78</v>
      </c>
      <c r="L45" s="32">
        <v>79</v>
      </c>
    </row>
    <row r="46" spans="1:12">
      <c r="A46" s="32" t="s">
        <v>103</v>
      </c>
      <c r="B46" s="32" t="s">
        <v>104</v>
      </c>
      <c r="C46" s="32" t="s">
        <v>17</v>
      </c>
      <c r="D46" s="32">
        <v>140</v>
      </c>
      <c r="E46" s="32">
        <v>150</v>
      </c>
      <c r="F46" s="32">
        <v>141</v>
      </c>
      <c r="G46" s="32">
        <v>82</v>
      </c>
      <c r="H46" s="32">
        <v>87</v>
      </c>
      <c r="I46" s="33">
        <v>92</v>
      </c>
      <c r="J46" s="32">
        <v>99</v>
      </c>
      <c r="K46" s="32">
        <v>97</v>
      </c>
      <c r="L46" s="32">
        <v>90</v>
      </c>
    </row>
    <row r="47" spans="1:12">
      <c r="A47" s="32" t="s">
        <v>105</v>
      </c>
      <c r="B47" s="32" t="s">
        <v>106</v>
      </c>
      <c r="C47" s="32" t="s">
        <v>17</v>
      </c>
      <c r="D47" s="32">
        <v>107</v>
      </c>
      <c r="E47" s="32">
        <v>126</v>
      </c>
      <c r="F47" s="32">
        <v>103</v>
      </c>
      <c r="G47" s="32">
        <v>87</v>
      </c>
      <c r="H47" s="32">
        <v>81</v>
      </c>
      <c r="I47" s="32">
        <v>86</v>
      </c>
      <c r="J47" s="32">
        <v>89</v>
      </c>
      <c r="K47" s="32">
        <v>93</v>
      </c>
      <c r="L47" s="32">
        <v>80</v>
      </c>
    </row>
    <row r="48" spans="1:12">
      <c r="A48" s="32" t="s">
        <v>107</v>
      </c>
      <c r="B48" s="32" t="s">
        <v>108</v>
      </c>
      <c r="C48" s="32" t="s">
        <v>28</v>
      </c>
      <c r="D48" s="32">
        <v>121</v>
      </c>
      <c r="E48" s="32">
        <v>142</v>
      </c>
      <c r="F48" s="32">
        <v>139</v>
      </c>
      <c r="G48" s="32">
        <v>69</v>
      </c>
      <c r="H48" s="32">
        <v>79</v>
      </c>
      <c r="I48" s="32">
        <v>82</v>
      </c>
      <c r="J48" s="32">
        <v>71</v>
      </c>
      <c r="K48" s="32">
        <v>70</v>
      </c>
      <c r="L48" s="32">
        <v>85</v>
      </c>
    </row>
    <row r="49" spans="1:12">
      <c r="A49" s="32" t="s">
        <v>109</v>
      </c>
      <c r="B49" s="32" t="s">
        <v>110</v>
      </c>
      <c r="C49" s="32" t="s">
        <v>14</v>
      </c>
      <c r="D49" s="32">
        <v>82</v>
      </c>
      <c r="E49" s="32">
        <v>85</v>
      </c>
      <c r="F49" s="32">
        <v>87</v>
      </c>
      <c r="G49" s="32">
        <v>79</v>
      </c>
      <c r="H49" s="32">
        <v>63</v>
      </c>
      <c r="I49" s="32">
        <v>68</v>
      </c>
      <c r="J49" s="32">
        <v>62</v>
      </c>
      <c r="K49" s="32">
        <v>44</v>
      </c>
      <c r="L49" s="32">
        <v>92</v>
      </c>
    </row>
    <row r="50" spans="1:12">
      <c r="A50" s="32" t="s">
        <v>111</v>
      </c>
      <c r="B50" s="32" t="s">
        <v>112</v>
      </c>
      <c r="C50" s="32" t="s">
        <v>28</v>
      </c>
      <c r="D50" s="32">
        <v>89</v>
      </c>
      <c r="E50" s="32">
        <v>87</v>
      </c>
      <c r="F50" s="32">
        <v>98</v>
      </c>
      <c r="G50" s="32">
        <v>97</v>
      </c>
      <c r="H50" s="32">
        <v>64</v>
      </c>
      <c r="I50" s="32">
        <v>82</v>
      </c>
      <c r="J50" s="32">
        <v>52</v>
      </c>
      <c r="K50" s="32">
        <v>85</v>
      </c>
      <c r="L50" s="32">
        <v>67</v>
      </c>
    </row>
    <row r="51" spans="1:12">
      <c r="A51" s="32" t="s">
        <v>113</v>
      </c>
      <c r="B51" s="32" t="s">
        <v>114</v>
      </c>
      <c r="C51" s="32" t="s">
        <v>28</v>
      </c>
      <c r="D51" s="33">
        <v>91</v>
      </c>
      <c r="E51" s="32">
        <v>99</v>
      </c>
      <c r="F51" s="32">
        <v>98</v>
      </c>
      <c r="G51" s="32">
        <v>46</v>
      </c>
      <c r="H51" s="32">
        <v>75</v>
      </c>
      <c r="I51" s="32">
        <v>49</v>
      </c>
      <c r="J51" s="32">
        <v>45</v>
      </c>
      <c r="K51" s="32">
        <v>85</v>
      </c>
      <c r="L51" s="32">
        <v>70</v>
      </c>
    </row>
    <row r="52" spans="1:12">
      <c r="A52" s="32" t="s">
        <v>115</v>
      </c>
      <c r="B52" s="32" t="s">
        <v>116</v>
      </c>
      <c r="C52" s="32" t="s">
        <v>28</v>
      </c>
      <c r="D52" s="32">
        <v>99</v>
      </c>
      <c r="E52" s="32">
        <v>89</v>
      </c>
      <c r="F52" s="32">
        <v>103</v>
      </c>
      <c r="G52" s="32">
        <v>48</v>
      </c>
      <c r="H52" s="32">
        <v>76</v>
      </c>
      <c r="I52" s="32">
        <v>73</v>
      </c>
      <c r="J52" s="32">
        <v>72</v>
      </c>
      <c r="K52" s="32">
        <v>57</v>
      </c>
      <c r="L52" s="32">
        <v>50</v>
      </c>
    </row>
    <row r="53" spans="1:12">
      <c r="A53" s="32" t="s">
        <v>117</v>
      </c>
      <c r="B53" s="32" t="s">
        <v>118</v>
      </c>
      <c r="C53" s="32" t="s">
        <v>14</v>
      </c>
      <c r="D53" s="32">
        <v>94</v>
      </c>
      <c r="E53" s="32">
        <v>118</v>
      </c>
      <c r="F53" s="32">
        <v>113</v>
      </c>
      <c r="G53" s="32">
        <v>85</v>
      </c>
      <c r="H53" s="32">
        <v>77</v>
      </c>
      <c r="I53" s="32">
        <v>86</v>
      </c>
      <c r="J53" s="32">
        <v>90</v>
      </c>
      <c r="K53" s="32">
        <v>78</v>
      </c>
      <c r="L53" s="32">
        <v>83</v>
      </c>
    </row>
    <row r="54" spans="1:12">
      <c r="A54" s="32" t="s">
        <v>119</v>
      </c>
      <c r="B54" s="32" t="s">
        <v>120</v>
      </c>
      <c r="C54" s="32" t="s">
        <v>14</v>
      </c>
      <c r="D54" s="32">
        <v>115</v>
      </c>
      <c r="E54" s="32">
        <v>129</v>
      </c>
      <c r="F54" s="32">
        <v>140</v>
      </c>
      <c r="G54" s="32">
        <v>69</v>
      </c>
      <c r="H54" s="32">
        <v>69</v>
      </c>
      <c r="I54" s="32">
        <v>68</v>
      </c>
      <c r="J54" s="32">
        <v>95</v>
      </c>
      <c r="K54" s="32">
        <v>70</v>
      </c>
      <c r="L54" s="32">
        <v>88</v>
      </c>
    </row>
    <row r="55" spans="1:12">
      <c r="A55" s="32" t="s">
        <v>121</v>
      </c>
      <c r="B55" s="32" t="s">
        <v>122</v>
      </c>
      <c r="C55" s="32" t="s">
        <v>14</v>
      </c>
      <c r="D55" s="32">
        <v>114</v>
      </c>
      <c r="E55" s="32">
        <v>139</v>
      </c>
      <c r="F55" s="32">
        <v>139</v>
      </c>
      <c r="G55" s="32">
        <v>83</v>
      </c>
      <c r="H55" s="32">
        <v>82</v>
      </c>
      <c r="I55" s="32">
        <v>89</v>
      </c>
      <c r="J55" s="32">
        <v>98</v>
      </c>
      <c r="K55" s="32">
        <v>96</v>
      </c>
      <c r="L55" s="32">
        <v>95</v>
      </c>
    </row>
    <row r="56" spans="1:12">
      <c r="A56" s="32" t="s">
        <v>123</v>
      </c>
      <c r="B56" s="32" t="s">
        <v>124</v>
      </c>
      <c r="C56" s="32" t="s">
        <v>17</v>
      </c>
      <c r="D56" s="32">
        <v>90</v>
      </c>
      <c r="E56" s="32">
        <v>84</v>
      </c>
      <c r="F56" s="32">
        <v>89</v>
      </c>
      <c r="G56" s="32">
        <v>79</v>
      </c>
      <c r="H56" s="32">
        <v>67</v>
      </c>
      <c r="I56" s="32">
        <v>57</v>
      </c>
      <c r="J56" s="32">
        <v>83</v>
      </c>
      <c r="K56" s="32">
        <v>82</v>
      </c>
      <c r="L56" s="32">
        <v>51</v>
      </c>
    </row>
    <row r="57" spans="1:12">
      <c r="A57" s="32" t="s">
        <v>125</v>
      </c>
      <c r="B57" s="32" t="s">
        <v>126</v>
      </c>
      <c r="C57" s="32" t="s">
        <v>28</v>
      </c>
      <c r="D57" s="32">
        <v>139</v>
      </c>
      <c r="E57" s="32">
        <v>145</v>
      </c>
      <c r="F57" s="32">
        <v>143</v>
      </c>
      <c r="G57" s="32">
        <v>87</v>
      </c>
      <c r="H57" s="32">
        <v>86</v>
      </c>
      <c r="I57" s="32">
        <v>91</v>
      </c>
      <c r="J57" s="32">
        <v>88</v>
      </c>
      <c r="K57" s="32">
        <v>89</v>
      </c>
      <c r="L57" s="32">
        <v>95</v>
      </c>
    </row>
    <row r="58" spans="1:12">
      <c r="A58" s="32" t="s">
        <v>127</v>
      </c>
      <c r="B58" s="32" t="s">
        <v>128</v>
      </c>
      <c r="C58" s="32" t="s">
        <v>14</v>
      </c>
      <c r="D58" s="32">
        <v>130</v>
      </c>
      <c r="E58" s="32">
        <v>136</v>
      </c>
      <c r="F58" s="32">
        <v>138</v>
      </c>
      <c r="G58" s="32">
        <v>77</v>
      </c>
      <c r="H58" s="32">
        <v>83</v>
      </c>
      <c r="I58" s="33">
        <v>68</v>
      </c>
      <c r="J58" s="32">
        <v>82</v>
      </c>
      <c r="K58" s="32">
        <v>85</v>
      </c>
      <c r="L58" s="32">
        <v>98</v>
      </c>
    </row>
    <row r="59" spans="1:12">
      <c r="A59" s="32" t="s">
        <v>129</v>
      </c>
      <c r="B59" s="32" t="s">
        <v>130</v>
      </c>
      <c r="C59" s="32" t="s">
        <v>14</v>
      </c>
      <c r="D59" s="32">
        <v>104</v>
      </c>
      <c r="E59" s="32">
        <v>92</v>
      </c>
      <c r="F59" s="32">
        <v>113</v>
      </c>
      <c r="G59" s="32">
        <v>89</v>
      </c>
      <c r="H59" s="32">
        <v>85</v>
      </c>
      <c r="I59" s="32">
        <v>39</v>
      </c>
      <c r="J59" s="32">
        <v>80</v>
      </c>
      <c r="K59" s="32">
        <v>61</v>
      </c>
      <c r="L59" s="32">
        <v>50</v>
      </c>
    </row>
    <row r="60" spans="1:12">
      <c r="A60" s="32" t="s">
        <v>131</v>
      </c>
      <c r="B60" s="32" t="s">
        <v>132</v>
      </c>
      <c r="C60" s="32" t="s">
        <v>14</v>
      </c>
      <c r="D60" s="32">
        <v>77</v>
      </c>
      <c r="E60" s="32">
        <v>115</v>
      </c>
      <c r="F60" s="32">
        <v>116</v>
      </c>
      <c r="G60" s="32">
        <v>86</v>
      </c>
      <c r="H60" s="32">
        <v>73</v>
      </c>
      <c r="I60" s="32">
        <v>78</v>
      </c>
      <c r="J60" s="32">
        <v>81</v>
      </c>
      <c r="K60" s="32">
        <v>78</v>
      </c>
      <c r="L60" s="32">
        <v>78</v>
      </c>
    </row>
    <row r="61" spans="1:12">
      <c r="A61" s="32" t="s">
        <v>133</v>
      </c>
      <c r="B61" s="32" t="s">
        <v>134</v>
      </c>
      <c r="C61" s="32" t="s">
        <v>28</v>
      </c>
      <c r="D61" s="32">
        <v>93</v>
      </c>
      <c r="E61" s="32">
        <v>100</v>
      </c>
      <c r="F61" s="32">
        <v>99</v>
      </c>
      <c r="G61" s="32">
        <v>48</v>
      </c>
      <c r="H61" s="32">
        <v>64</v>
      </c>
      <c r="I61" s="32">
        <v>77</v>
      </c>
      <c r="J61" s="33">
        <v>71</v>
      </c>
      <c r="K61" s="32">
        <v>53</v>
      </c>
      <c r="L61" s="32">
        <v>50</v>
      </c>
    </row>
    <row r="62" spans="1:12">
      <c r="A62" s="32" t="s">
        <v>135</v>
      </c>
      <c r="B62" s="32" t="s">
        <v>136</v>
      </c>
      <c r="C62" s="32" t="s">
        <v>28</v>
      </c>
      <c r="D62" s="32">
        <v>93</v>
      </c>
      <c r="E62" s="32">
        <v>80</v>
      </c>
      <c r="F62" s="32">
        <v>106</v>
      </c>
      <c r="G62" s="32">
        <v>44</v>
      </c>
      <c r="H62" s="32">
        <v>54</v>
      </c>
      <c r="I62" s="32">
        <v>68</v>
      </c>
      <c r="J62" s="32">
        <v>86</v>
      </c>
      <c r="K62" s="32">
        <v>61</v>
      </c>
      <c r="L62" s="32">
        <v>52</v>
      </c>
    </row>
    <row r="63" spans="1:12">
      <c r="A63" s="32" t="s">
        <v>137</v>
      </c>
      <c r="B63" s="32" t="s">
        <v>138</v>
      </c>
      <c r="C63" s="32" t="s">
        <v>28</v>
      </c>
      <c r="D63" s="32">
        <v>115</v>
      </c>
      <c r="E63" s="32">
        <v>116</v>
      </c>
      <c r="F63" s="32">
        <v>114</v>
      </c>
      <c r="G63" s="32">
        <v>75</v>
      </c>
      <c r="H63" s="32">
        <v>79</v>
      </c>
      <c r="I63" s="32">
        <v>75</v>
      </c>
      <c r="J63" s="32">
        <v>68</v>
      </c>
      <c r="K63" s="32">
        <v>93</v>
      </c>
      <c r="L63" s="32">
        <v>86</v>
      </c>
    </row>
    <row r="64" spans="1:12">
      <c r="A64" s="32" t="s">
        <v>139</v>
      </c>
      <c r="B64" s="32" t="s">
        <v>140</v>
      </c>
      <c r="C64" s="32" t="s">
        <v>28</v>
      </c>
      <c r="D64" s="32">
        <v>136</v>
      </c>
      <c r="E64" s="32">
        <v>121</v>
      </c>
      <c r="F64" s="32">
        <v>147</v>
      </c>
      <c r="G64" s="32">
        <v>95</v>
      </c>
      <c r="H64" s="32">
        <v>81</v>
      </c>
      <c r="I64" s="32">
        <v>75</v>
      </c>
      <c r="J64" s="32">
        <v>75</v>
      </c>
      <c r="K64" s="32">
        <v>79</v>
      </c>
      <c r="L64" s="32">
        <v>69</v>
      </c>
    </row>
    <row r="65" spans="1:12">
      <c r="A65" s="32" t="s">
        <v>141</v>
      </c>
      <c r="B65" s="32" t="s">
        <v>142</v>
      </c>
      <c r="C65" s="32" t="s">
        <v>17</v>
      </c>
      <c r="D65" s="32">
        <v>106</v>
      </c>
      <c r="E65" s="32">
        <v>125</v>
      </c>
      <c r="F65" s="32">
        <v>128</v>
      </c>
      <c r="G65" s="32">
        <v>80</v>
      </c>
      <c r="H65" s="32">
        <v>80</v>
      </c>
      <c r="I65" s="32">
        <v>94</v>
      </c>
      <c r="J65" s="32">
        <v>74</v>
      </c>
      <c r="K65" s="32">
        <v>69</v>
      </c>
      <c r="L65" s="32">
        <v>87</v>
      </c>
    </row>
    <row r="66" spans="1:12">
      <c r="A66" s="32" t="s">
        <v>143</v>
      </c>
      <c r="B66" s="32" t="s">
        <v>144</v>
      </c>
      <c r="C66" s="32" t="s">
        <v>28</v>
      </c>
      <c r="D66" s="32">
        <v>135</v>
      </c>
      <c r="E66" s="33">
        <v>139</v>
      </c>
      <c r="F66" s="32">
        <v>137</v>
      </c>
      <c r="G66" s="32">
        <v>87</v>
      </c>
      <c r="H66" s="32">
        <v>80</v>
      </c>
      <c r="I66" s="32">
        <v>85</v>
      </c>
      <c r="J66" s="32">
        <v>89</v>
      </c>
      <c r="K66" s="32">
        <v>97</v>
      </c>
      <c r="L66" s="32">
        <v>83</v>
      </c>
    </row>
    <row r="67" spans="1:12">
      <c r="A67" s="32" t="s">
        <v>145</v>
      </c>
      <c r="B67" s="32" t="s">
        <v>146</v>
      </c>
      <c r="C67" s="32" t="s">
        <v>17</v>
      </c>
      <c r="D67" s="32">
        <v>101</v>
      </c>
      <c r="E67" s="32">
        <v>116</v>
      </c>
      <c r="F67" s="32">
        <v>121</v>
      </c>
      <c r="G67" s="32">
        <v>91</v>
      </c>
      <c r="H67" s="32">
        <v>64</v>
      </c>
      <c r="I67" s="32">
        <v>94</v>
      </c>
      <c r="J67" s="32">
        <v>95</v>
      </c>
      <c r="K67" s="32">
        <v>86</v>
      </c>
      <c r="L67" s="32">
        <v>95</v>
      </c>
    </row>
    <row r="68" spans="1:12">
      <c r="A68" s="32" t="s">
        <v>147</v>
      </c>
      <c r="B68" s="32" t="s">
        <v>148</v>
      </c>
      <c r="C68" s="32" t="s">
        <v>17</v>
      </c>
      <c r="D68" s="32">
        <v>83</v>
      </c>
      <c r="E68" s="32">
        <v>107</v>
      </c>
      <c r="F68" s="32">
        <v>92</v>
      </c>
      <c r="G68" s="32">
        <v>51</v>
      </c>
      <c r="H68" s="32">
        <v>70</v>
      </c>
      <c r="I68" s="32">
        <v>55</v>
      </c>
      <c r="J68" s="32">
        <v>74</v>
      </c>
      <c r="K68" s="32">
        <v>71</v>
      </c>
      <c r="L68" s="32">
        <v>67</v>
      </c>
    </row>
    <row r="69" spans="1:12">
      <c r="A69" s="32" t="s">
        <v>149</v>
      </c>
      <c r="B69" s="32" t="s">
        <v>150</v>
      </c>
      <c r="C69" s="32" t="s">
        <v>28</v>
      </c>
      <c r="D69" s="32">
        <v>125</v>
      </c>
      <c r="E69" s="32">
        <v>106</v>
      </c>
      <c r="F69" s="32">
        <v>131</v>
      </c>
      <c r="G69" s="32">
        <v>92</v>
      </c>
      <c r="H69" s="32">
        <v>71</v>
      </c>
      <c r="I69" s="32">
        <v>84</v>
      </c>
      <c r="J69" s="32">
        <v>96</v>
      </c>
      <c r="K69" s="32">
        <v>76</v>
      </c>
      <c r="L69" s="32">
        <v>82</v>
      </c>
    </row>
    <row r="70" spans="1:12">
      <c r="A70" s="32" t="s">
        <v>151</v>
      </c>
      <c r="B70" s="32" t="s">
        <v>152</v>
      </c>
      <c r="C70" s="32" t="s">
        <v>28</v>
      </c>
      <c r="D70" s="33">
        <v>124</v>
      </c>
      <c r="E70" s="32">
        <v>107</v>
      </c>
      <c r="F70" s="32">
        <v>114</v>
      </c>
      <c r="G70" s="32">
        <v>83</v>
      </c>
      <c r="H70" s="32">
        <v>80</v>
      </c>
      <c r="I70" s="32">
        <v>95</v>
      </c>
      <c r="J70" s="32">
        <v>92</v>
      </c>
      <c r="K70" s="32">
        <v>93</v>
      </c>
      <c r="L70" s="32">
        <v>68</v>
      </c>
    </row>
    <row r="71" spans="1:12">
      <c r="A71" s="32" t="s">
        <v>153</v>
      </c>
      <c r="B71" s="32" t="s">
        <v>154</v>
      </c>
      <c r="C71" s="32" t="s">
        <v>17</v>
      </c>
      <c r="D71" s="32">
        <v>117</v>
      </c>
      <c r="E71" s="32">
        <v>133</v>
      </c>
      <c r="F71" s="32">
        <v>139</v>
      </c>
      <c r="G71" s="32">
        <v>82</v>
      </c>
      <c r="H71" s="32">
        <v>78</v>
      </c>
      <c r="I71" s="32">
        <v>92</v>
      </c>
      <c r="J71" s="32">
        <v>80</v>
      </c>
      <c r="K71" s="32">
        <v>72</v>
      </c>
      <c r="L71" s="32">
        <v>83</v>
      </c>
    </row>
    <row r="72" spans="1:12">
      <c r="A72" s="32" t="s">
        <v>155</v>
      </c>
      <c r="B72" s="32" t="s">
        <v>156</v>
      </c>
      <c r="C72" s="32" t="s">
        <v>17</v>
      </c>
      <c r="D72" s="32">
        <v>128</v>
      </c>
      <c r="E72" s="32">
        <v>127</v>
      </c>
      <c r="F72" s="32">
        <v>118</v>
      </c>
      <c r="G72" s="32">
        <v>73</v>
      </c>
      <c r="H72" s="32">
        <v>84</v>
      </c>
      <c r="I72" s="32">
        <v>74</v>
      </c>
      <c r="J72" s="32">
        <v>89</v>
      </c>
      <c r="K72" s="32">
        <v>71</v>
      </c>
      <c r="L72" s="32">
        <v>76</v>
      </c>
    </row>
    <row r="73" spans="1:12">
      <c r="A73" s="32" t="s">
        <v>157</v>
      </c>
      <c r="B73" s="32" t="s">
        <v>158</v>
      </c>
      <c r="C73" s="32" t="s">
        <v>17</v>
      </c>
      <c r="D73" s="32">
        <v>115</v>
      </c>
      <c r="E73" s="32">
        <v>102</v>
      </c>
      <c r="F73" s="33">
        <v>122</v>
      </c>
      <c r="G73" s="32">
        <v>84</v>
      </c>
      <c r="H73" s="32">
        <v>87</v>
      </c>
      <c r="I73" s="32">
        <v>52</v>
      </c>
      <c r="J73" s="32">
        <v>82</v>
      </c>
      <c r="K73" s="32">
        <v>65</v>
      </c>
      <c r="L73" s="33">
        <v>69</v>
      </c>
    </row>
    <row r="74" spans="1:12">
      <c r="A74" s="32" t="s">
        <v>159</v>
      </c>
      <c r="B74" s="32" t="s">
        <v>160</v>
      </c>
      <c r="C74" s="32" t="s">
        <v>14</v>
      </c>
      <c r="D74" s="32">
        <v>92</v>
      </c>
      <c r="E74" s="32">
        <v>80</v>
      </c>
      <c r="F74" s="32">
        <v>95</v>
      </c>
      <c r="G74" s="32">
        <v>71</v>
      </c>
      <c r="H74" s="32">
        <v>66</v>
      </c>
      <c r="I74" s="32">
        <v>71</v>
      </c>
      <c r="J74" s="32">
        <v>80</v>
      </c>
      <c r="K74" s="32">
        <v>68</v>
      </c>
      <c r="L74" s="32">
        <v>53</v>
      </c>
    </row>
    <row r="75" spans="1:12">
      <c r="A75" s="32" t="s">
        <v>161</v>
      </c>
      <c r="B75" s="32" t="s">
        <v>162</v>
      </c>
      <c r="C75" s="32" t="s">
        <v>17</v>
      </c>
      <c r="D75" s="32">
        <v>106</v>
      </c>
      <c r="E75" s="32">
        <v>129</v>
      </c>
      <c r="F75" s="32">
        <v>106</v>
      </c>
      <c r="G75" s="32">
        <v>67</v>
      </c>
      <c r="H75" s="32">
        <v>79</v>
      </c>
      <c r="I75" s="32">
        <v>63</v>
      </c>
      <c r="J75" s="32">
        <v>78</v>
      </c>
      <c r="K75" s="32">
        <v>75</v>
      </c>
      <c r="L75" s="32">
        <v>84</v>
      </c>
    </row>
    <row r="76" spans="1:12">
      <c r="A76" s="32" t="s">
        <v>163</v>
      </c>
      <c r="B76" s="32" t="s">
        <v>164</v>
      </c>
      <c r="C76" s="32" t="s">
        <v>28</v>
      </c>
      <c r="D76" s="32">
        <v>138</v>
      </c>
      <c r="E76" s="32">
        <v>142</v>
      </c>
      <c r="F76" s="32">
        <v>147</v>
      </c>
      <c r="G76" s="32">
        <v>79</v>
      </c>
      <c r="H76" s="32">
        <v>91</v>
      </c>
      <c r="I76" s="32">
        <v>73</v>
      </c>
      <c r="J76" s="32">
        <v>83</v>
      </c>
      <c r="K76" s="32">
        <v>78</v>
      </c>
      <c r="L76" s="32">
        <v>95</v>
      </c>
    </row>
    <row r="77" spans="1:12">
      <c r="A77" s="32" t="s">
        <v>165</v>
      </c>
      <c r="B77" s="32" t="s">
        <v>166</v>
      </c>
      <c r="C77" s="32" t="s">
        <v>17</v>
      </c>
      <c r="D77" s="32">
        <v>133</v>
      </c>
      <c r="E77" s="32">
        <v>138</v>
      </c>
      <c r="F77" s="32">
        <v>144</v>
      </c>
      <c r="G77" s="32">
        <v>93</v>
      </c>
      <c r="H77" s="32">
        <v>90</v>
      </c>
      <c r="I77" s="32">
        <v>82</v>
      </c>
      <c r="J77" s="32">
        <v>83</v>
      </c>
      <c r="K77" s="32">
        <v>91</v>
      </c>
      <c r="L77" s="32">
        <v>91</v>
      </c>
    </row>
    <row r="78" spans="1:12">
      <c r="A78" s="32" t="s">
        <v>167</v>
      </c>
      <c r="B78" s="32" t="s">
        <v>168</v>
      </c>
      <c r="C78" s="32" t="s">
        <v>17</v>
      </c>
      <c r="D78" s="32">
        <v>96</v>
      </c>
      <c r="E78" s="32">
        <v>83</v>
      </c>
      <c r="F78" s="32">
        <v>73</v>
      </c>
      <c r="G78" s="32">
        <v>56</v>
      </c>
      <c r="H78" s="32">
        <v>45</v>
      </c>
      <c r="I78" s="32">
        <v>69</v>
      </c>
      <c r="J78" s="32">
        <v>67</v>
      </c>
      <c r="K78" s="32">
        <v>60</v>
      </c>
      <c r="L78" s="32">
        <v>66</v>
      </c>
    </row>
    <row r="79" spans="1:12">
      <c r="A79" s="32" t="s">
        <v>169</v>
      </c>
      <c r="B79" s="32" t="s">
        <v>170</v>
      </c>
      <c r="C79" s="32" t="s">
        <v>14</v>
      </c>
      <c r="D79" s="32">
        <v>106</v>
      </c>
      <c r="E79" s="32">
        <v>100</v>
      </c>
      <c r="F79" s="32">
        <v>125</v>
      </c>
      <c r="G79" s="32">
        <v>73</v>
      </c>
      <c r="H79" s="32">
        <v>80</v>
      </c>
      <c r="I79" s="32">
        <v>81</v>
      </c>
      <c r="J79" s="32">
        <v>83</v>
      </c>
      <c r="K79" s="32">
        <v>77</v>
      </c>
      <c r="L79" s="32">
        <v>87</v>
      </c>
    </row>
    <row r="80" spans="1:12">
      <c r="A80" s="32" t="s">
        <v>171</v>
      </c>
      <c r="B80" s="32" t="s">
        <v>172</v>
      </c>
      <c r="C80" s="32" t="s">
        <v>14</v>
      </c>
      <c r="D80" s="32">
        <v>110</v>
      </c>
      <c r="E80" s="32">
        <v>136</v>
      </c>
      <c r="F80" s="32">
        <v>131</v>
      </c>
      <c r="G80" s="32">
        <v>76</v>
      </c>
      <c r="H80" s="32">
        <v>85</v>
      </c>
      <c r="I80" s="32">
        <v>67</v>
      </c>
      <c r="J80" s="32">
        <v>75</v>
      </c>
      <c r="K80" s="32">
        <v>49</v>
      </c>
      <c r="L80" s="32">
        <v>74</v>
      </c>
    </row>
    <row r="81" spans="1:12">
      <c r="A81" s="32" t="s">
        <v>173</v>
      </c>
      <c r="B81" s="32" t="s">
        <v>174</v>
      </c>
      <c r="C81" s="32" t="s">
        <v>17</v>
      </c>
      <c r="D81" s="32">
        <v>116</v>
      </c>
      <c r="E81" s="32">
        <v>114</v>
      </c>
      <c r="F81" s="32">
        <v>136</v>
      </c>
      <c r="G81" s="32">
        <v>72</v>
      </c>
      <c r="H81" s="32">
        <v>90</v>
      </c>
      <c r="I81" s="32">
        <v>85</v>
      </c>
      <c r="J81" s="32">
        <v>85</v>
      </c>
      <c r="K81" s="32">
        <v>67</v>
      </c>
      <c r="L81" s="32">
        <v>86</v>
      </c>
    </row>
    <row r="82" spans="1:12">
      <c r="A82" s="32" t="s">
        <v>175</v>
      </c>
      <c r="B82" s="32" t="s">
        <v>176</v>
      </c>
      <c r="C82" s="32" t="s">
        <v>14</v>
      </c>
      <c r="D82" s="32">
        <v>108</v>
      </c>
      <c r="E82" s="32">
        <v>124</v>
      </c>
      <c r="F82" s="32">
        <v>132</v>
      </c>
      <c r="G82" s="32">
        <v>89</v>
      </c>
      <c r="H82" s="32">
        <v>75</v>
      </c>
      <c r="I82" s="32">
        <v>81</v>
      </c>
      <c r="J82" s="32">
        <v>86</v>
      </c>
      <c r="K82" s="32">
        <v>81</v>
      </c>
      <c r="L82" s="32">
        <v>72</v>
      </c>
    </row>
    <row r="83" spans="1:12">
      <c r="A83" s="32" t="s">
        <v>177</v>
      </c>
      <c r="B83" s="32" t="s">
        <v>178</v>
      </c>
      <c r="C83" s="32" t="s">
        <v>14</v>
      </c>
      <c r="D83" s="32">
        <v>137</v>
      </c>
      <c r="E83" s="32">
        <v>131</v>
      </c>
      <c r="F83" s="32">
        <v>143</v>
      </c>
      <c r="G83" s="32">
        <v>56</v>
      </c>
      <c r="H83" s="32">
        <v>79</v>
      </c>
      <c r="I83" s="32">
        <v>77</v>
      </c>
      <c r="J83" s="32">
        <v>79</v>
      </c>
      <c r="K83" s="32">
        <v>89</v>
      </c>
      <c r="L83" s="32">
        <v>52</v>
      </c>
    </row>
    <row r="84" spans="1:12">
      <c r="A84" s="32" t="s">
        <v>179</v>
      </c>
      <c r="B84" s="32" t="s">
        <v>180</v>
      </c>
      <c r="C84" s="32" t="s">
        <v>28</v>
      </c>
      <c r="D84" s="33">
        <v>129</v>
      </c>
      <c r="E84" s="32">
        <v>136</v>
      </c>
      <c r="F84" s="32">
        <v>122</v>
      </c>
      <c r="G84" s="32">
        <v>90</v>
      </c>
      <c r="H84" s="32">
        <v>83</v>
      </c>
      <c r="I84" s="32">
        <v>97</v>
      </c>
      <c r="J84" s="32">
        <v>90</v>
      </c>
      <c r="K84" s="32">
        <v>86</v>
      </c>
      <c r="L84" s="32">
        <v>85</v>
      </c>
    </row>
    <row r="85" spans="1:12">
      <c r="A85" s="32" t="s">
        <v>181</v>
      </c>
      <c r="B85" s="32" t="s">
        <v>182</v>
      </c>
      <c r="C85" s="32" t="s">
        <v>28</v>
      </c>
      <c r="D85" s="32">
        <v>106</v>
      </c>
      <c r="E85" s="32">
        <v>123</v>
      </c>
      <c r="F85" s="32">
        <v>124</v>
      </c>
      <c r="G85" s="32">
        <v>87</v>
      </c>
      <c r="H85" s="32">
        <v>82</v>
      </c>
      <c r="I85" s="32">
        <v>71</v>
      </c>
      <c r="J85" s="32">
        <v>79</v>
      </c>
      <c r="K85" s="32">
        <v>73</v>
      </c>
      <c r="L85" s="32">
        <v>71</v>
      </c>
    </row>
    <row r="86" spans="1:12">
      <c r="A86" s="32" t="s">
        <v>183</v>
      </c>
      <c r="B86" s="32" t="s">
        <v>184</v>
      </c>
      <c r="C86" s="32" t="s">
        <v>14</v>
      </c>
      <c r="D86" s="32">
        <v>106</v>
      </c>
      <c r="E86" s="32">
        <v>119</v>
      </c>
      <c r="F86" s="32">
        <v>121</v>
      </c>
      <c r="G86" s="32">
        <v>72</v>
      </c>
      <c r="H86" s="32">
        <v>96</v>
      </c>
      <c r="I86" s="32">
        <v>63</v>
      </c>
      <c r="J86" s="32">
        <v>64</v>
      </c>
      <c r="K86" s="32">
        <v>85</v>
      </c>
      <c r="L86" s="32">
        <v>87</v>
      </c>
    </row>
    <row r="87" spans="1:12">
      <c r="A87" s="32" t="s">
        <v>185</v>
      </c>
      <c r="B87" s="32" t="s">
        <v>186</v>
      </c>
      <c r="C87" s="32" t="s">
        <v>14</v>
      </c>
      <c r="D87" s="32">
        <v>139</v>
      </c>
      <c r="E87" s="32">
        <v>135</v>
      </c>
      <c r="F87" s="32">
        <v>133</v>
      </c>
      <c r="G87" s="32">
        <v>94</v>
      </c>
      <c r="H87" s="32">
        <v>85</v>
      </c>
      <c r="I87" s="32">
        <v>82</v>
      </c>
      <c r="J87" s="32">
        <v>84</v>
      </c>
      <c r="K87" s="32">
        <v>91</v>
      </c>
      <c r="L87" s="32">
        <v>96</v>
      </c>
    </row>
    <row r="88" spans="1:12">
      <c r="A88" s="32" t="s">
        <v>187</v>
      </c>
      <c r="B88" s="32" t="s">
        <v>188</v>
      </c>
      <c r="C88" s="32" t="s">
        <v>28</v>
      </c>
      <c r="D88" s="32">
        <v>104</v>
      </c>
      <c r="E88" s="32">
        <v>89</v>
      </c>
      <c r="F88" s="32">
        <v>100</v>
      </c>
      <c r="G88" s="32">
        <v>79</v>
      </c>
      <c r="H88" s="32">
        <v>39</v>
      </c>
      <c r="I88" s="32">
        <v>39</v>
      </c>
      <c r="J88" s="32">
        <v>74</v>
      </c>
      <c r="K88" s="32">
        <v>49</v>
      </c>
      <c r="L88" s="32">
        <v>54</v>
      </c>
    </row>
    <row r="89" spans="1:12">
      <c r="A89" s="32" t="s">
        <v>189</v>
      </c>
      <c r="B89" s="32" t="s">
        <v>190</v>
      </c>
      <c r="C89" s="32" t="s">
        <v>14</v>
      </c>
      <c r="D89" s="32">
        <v>82</v>
      </c>
      <c r="E89" s="32">
        <v>87</v>
      </c>
      <c r="F89" s="32">
        <v>87</v>
      </c>
      <c r="G89" s="32">
        <v>66</v>
      </c>
      <c r="H89" s="32">
        <v>73</v>
      </c>
      <c r="I89" s="32">
        <v>65</v>
      </c>
      <c r="J89" s="32">
        <v>40</v>
      </c>
      <c r="K89" s="32">
        <v>73</v>
      </c>
      <c r="L89" s="32">
        <v>70</v>
      </c>
    </row>
    <row r="90" spans="1:12">
      <c r="A90" s="32" t="s">
        <v>191</v>
      </c>
      <c r="B90" s="32" t="s">
        <v>192</v>
      </c>
      <c r="C90" s="32" t="s">
        <v>17</v>
      </c>
      <c r="D90" s="33">
        <v>98</v>
      </c>
      <c r="E90" s="32">
        <v>82</v>
      </c>
      <c r="F90" s="32">
        <v>70</v>
      </c>
      <c r="G90" s="32">
        <v>67</v>
      </c>
      <c r="H90" s="32">
        <v>68</v>
      </c>
      <c r="I90" s="32">
        <v>67</v>
      </c>
      <c r="J90" s="32">
        <v>40</v>
      </c>
      <c r="K90" s="32">
        <v>66</v>
      </c>
      <c r="L90" s="32">
        <v>65</v>
      </c>
    </row>
    <row r="91" spans="1:12">
      <c r="A91" s="32" t="s">
        <v>193</v>
      </c>
      <c r="B91" s="32" t="s">
        <v>194</v>
      </c>
      <c r="C91" s="32" t="s">
        <v>28</v>
      </c>
      <c r="D91" s="32">
        <v>104</v>
      </c>
      <c r="E91" s="32">
        <v>100</v>
      </c>
      <c r="F91" s="32">
        <v>131</v>
      </c>
      <c r="G91" s="32">
        <v>59</v>
      </c>
      <c r="H91" s="32">
        <v>78</v>
      </c>
      <c r="I91" s="32">
        <v>68</v>
      </c>
      <c r="J91" s="32">
        <v>80</v>
      </c>
      <c r="K91" s="32">
        <v>41</v>
      </c>
      <c r="L91" s="32">
        <v>61</v>
      </c>
    </row>
    <row r="92" spans="1:12">
      <c r="A92" s="32" t="s">
        <v>195</v>
      </c>
      <c r="B92" s="32" t="s">
        <v>196</v>
      </c>
      <c r="C92" s="32" t="s">
        <v>14</v>
      </c>
      <c r="D92" s="32">
        <v>110</v>
      </c>
      <c r="E92" s="32">
        <v>116</v>
      </c>
      <c r="F92" s="32">
        <v>137</v>
      </c>
      <c r="G92" s="32">
        <v>65</v>
      </c>
      <c r="H92" s="32">
        <v>82</v>
      </c>
      <c r="I92" s="32">
        <v>77</v>
      </c>
      <c r="J92" s="32">
        <v>69</v>
      </c>
      <c r="K92" s="32">
        <v>82</v>
      </c>
      <c r="L92" s="32">
        <v>89</v>
      </c>
    </row>
    <row r="93" spans="1:12">
      <c r="A93" s="32" t="s">
        <v>197</v>
      </c>
      <c r="B93" s="32" t="s">
        <v>198</v>
      </c>
      <c r="C93" s="32" t="s">
        <v>17</v>
      </c>
      <c r="D93" s="32">
        <v>121</v>
      </c>
      <c r="E93" s="32">
        <v>107</v>
      </c>
      <c r="F93" s="32">
        <v>141</v>
      </c>
      <c r="G93" s="32">
        <v>81</v>
      </c>
      <c r="H93" s="32">
        <v>86</v>
      </c>
      <c r="I93" s="32">
        <v>83</v>
      </c>
      <c r="J93" s="32">
        <v>79</v>
      </c>
      <c r="K93" s="32">
        <v>85</v>
      </c>
      <c r="L93" s="32">
        <v>73</v>
      </c>
    </row>
    <row r="94" spans="1:12">
      <c r="A94" s="32" t="s">
        <v>199</v>
      </c>
      <c r="B94" s="32" t="s">
        <v>200</v>
      </c>
      <c r="C94" s="32" t="s">
        <v>14</v>
      </c>
      <c r="D94" s="32">
        <v>93</v>
      </c>
      <c r="E94" s="32">
        <v>97</v>
      </c>
      <c r="F94" s="32">
        <v>77</v>
      </c>
      <c r="G94" s="32">
        <v>45</v>
      </c>
      <c r="H94" s="32">
        <v>53</v>
      </c>
      <c r="I94" s="32">
        <v>56</v>
      </c>
      <c r="J94" s="32">
        <v>67</v>
      </c>
      <c r="K94" s="32">
        <v>93</v>
      </c>
      <c r="L94" s="32">
        <v>54</v>
      </c>
    </row>
    <row r="95" spans="1:12">
      <c r="A95" s="32" t="s">
        <v>201</v>
      </c>
      <c r="B95" s="32" t="s">
        <v>202</v>
      </c>
      <c r="C95" s="32" t="s">
        <v>28</v>
      </c>
      <c r="D95" s="32">
        <v>135</v>
      </c>
      <c r="E95" s="32">
        <v>147</v>
      </c>
      <c r="F95" s="32">
        <v>146</v>
      </c>
      <c r="G95" s="32">
        <v>89</v>
      </c>
      <c r="H95" s="32">
        <v>81</v>
      </c>
      <c r="I95" s="32">
        <v>74</v>
      </c>
      <c r="J95" s="32">
        <v>79</v>
      </c>
      <c r="K95" s="32">
        <v>83</v>
      </c>
      <c r="L95" s="32">
        <v>66</v>
      </c>
    </row>
    <row r="96" spans="1:12">
      <c r="A96" s="32" t="s">
        <v>203</v>
      </c>
      <c r="B96" s="32" t="s">
        <v>204</v>
      </c>
      <c r="C96" s="32" t="s">
        <v>28</v>
      </c>
      <c r="D96" s="33">
        <v>132</v>
      </c>
      <c r="E96" s="32">
        <v>146</v>
      </c>
      <c r="F96" s="32">
        <v>137</v>
      </c>
      <c r="G96" s="32">
        <v>85</v>
      </c>
      <c r="H96" s="32">
        <v>95</v>
      </c>
      <c r="I96" s="32">
        <v>80</v>
      </c>
      <c r="J96" s="32">
        <v>89</v>
      </c>
      <c r="K96" s="32">
        <v>97</v>
      </c>
      <c r="L96" s="32">
        <v>91</v>
      </c>
    </row>
    <row r="97" spans="1:12">
      <c r="A97" s="32" t="s">
        <v>205</v>
      </c>
      <c r="B97" s="32" t="s">
        <v>206</v>
      </c>
      <c r="C97" s="32" t="s">
        <v>17</v>
      </c>
      <c r="D97" s="32">
        <v>96</v>
      </c>
      <c r="E97" s="32">
        <v>107</v>
      </c>
      <c r="F97" s="32">
        <v>92</v>
      </c>
      <c r="G97" s="32">
        <v>55</v>
      </c>
      <c r="H97" s="32">
        <v>46</v>
      </c>
      <c r="I97" s="32">
        <v>43</v>
      </c>
      <c r="J97" s="32">
        <v>40</v>
      </c>
      <c r="K97" s="32">
        <v>46</v>
      </c>
      <c r="L97" s="32">
        <v>67</v>
      </c>
    </row>
    <row r="98" spans="1:12">
      <c r="A98" s="32" t="s">
        <v>207</v>
      </c>
      <c r="B98" s="32" t="s">
        <v>208</v>
      </c>
      <c r="C98" s="32" t="s">
        <v>28</v>
      </c>
      <c r="D98" s="32">
        <v>75</v>
      </c>
      <c r="E98" s="32">
        <v>107</v>
      </c>
      <c r="F98" s="32">
        <v>113</v>
      </c>
      <c r="G98" s="32">
        <v>93</v>
      </c>
      <c r="H98" s="32">
        <v>69</v>
      </c>
      <c r="I98" s="32">
        <v>59</v>
      </c>
      <c r="J98" s="32">
        <v>74</v>
      </c>
      <c r="K98" s="32">
        <v>62</v>
      </c>
      <c r="L98" s="32">
        <v>82</v>
      </c>
    </row>
    <row r="99" spans="1:12">
      <c r="A99" s="32" t="s">
        <v>209</v>
      </c>
      <c r="B99" s="32" t="s">
        <v>210</v>
      </c>
      <c r="C99" s="32" t="s">
        <v>17</v>
      </c>
      <c r="D99" s="33">
        <v>136</v>
      </c>
      <c r="E99" s="32">
        <v>143</v>
      </c>
      <c r="F99" s="32">
        <v>141</v>
      </c>
      <c r="G99" s="32">
        <v>77</v>
      </c>
      <c r="H99" s="32">
        <v>75</v>
      </c>
      <c r="I99" s="33">
        <v>68</v>
      </c>
      <c r="J99" s="32">
        <v>83</v>
      </c>
      <c r="K99" s="32">
        <v>94</v>
      </c>
      <c r="L99" s="32">
        <v>78</v>
      </c>
    </row>
    <row r="100" spans="1:12">
      <c r="A100" s="32" t="s">
        <v>211</v>
      </c>
      <c r="B100" s="32" t="s">
        <v>212</v>
      </c>
      <c r="C100" s="32" t="s">
        <v>28</v>
      </c>
      <c r="D100" s="32">
        <v>77</v>
      </c>
      <c r="E100" s="32">
        <v>89</v>
      </c>
      <c r="F100" s="32">
        <v>100</v>
      </c>
      <c r="G100" s="32">
        <v>78</v>
      </c>
      <c r="H100" s="32">
        <v>64</v>
      </c>
      <c r="I100" s="32">
        <v>67</v>
      </c>
      <c r="J100" s="32">
        <v>68</v>
      </c>
      <c r="K100" s="32">
        <v>70</v>
      </c>
      <c r="L100" s="32">
        <v>52</v>
      </c>
    </row>
    <row r="101" spans="1:12">
      <c r="A101" s="32" t="s">
        <v>213</v>
      </c>
      <c r="B101" s="32" t="s">
        <v>214</v>
      </c>
      <c r="C101" s="32" t="s">
        <v>28</v>
      </c>
      <c r="D101" s="32">
        <v>110</v>
      </c>
      <c r="E101" s="32">
        <v>100</v>
      </c>
      <c r="F101" s="32">
        <v>140</v>
      </c>
      <c r="G101" s="32">
        <v>72</v>
      </c>
      <c r="H101" s="32">
        <v>83</v>
      </c>
      <c r="I101" s="32">
        <v>75</v>
      </c>
      <c r="J101" s="32">
        <v>74</v>
      </c>
      <c r="K101" s="32">
        <v>91</v>
      </c>
      <c r="L101" s="32">
        <v>81</v>
      </c>
    </row>
    <row r="102" spans="1:12">
      <c r="A102" s="32" t="s">
        <v>215</v>
      </c>
      <c r="B102" s="32" t="s">
        <v>216</v>
      </c>
      <c r="C102" s="32" t="s">
        <v>17</v>
      </c>
      <c r="D102" s="32">
        <v>87</v>
      </c>
      <c r="E102" s="32">
        <v>92</v>
      </c>
      <c r="F102" s="32">
        <v>75</v>
      </c>
      <c r="G102" s="32">
        <v>87</v>
      </c>
      <c r="H102" s="32">
        <v>72</v>
      </c>
      <c r="I102" s="32">
        <v>62</v>
      </c>
      <c r="J102" s="32">
        <v>41</v>
      </c>
      <c r="K102" s="32">
        <v>57</v>
      </c>
      <c r="L102" s="32">
        <v>68</v>
      </c>
    </row>
    <row r="103" spans="1:12">
      <c r="A103" s="32" t="s">
        <v>217</v>
      </c>
      <c r="B103" s="32" t="s">
        <v>218</v>
      </c>
      <c r="C103" s="32" t="s">
        <v>17</v>
      </c>
      <c r="D103" s="32">
        <v>107</v>
      </c>
      <c r="E103" s="32">
        <v>105</v>
      </c>
      <c r="F103" s="32">
        <v>115</v>
      </c>
      <c r="G103" s="32">
        <v>83</v>
      </c>
      <c r="H103" s="32">
        <v>84</v>
      </c>
      <c r="I103" s="32">
        <v>71</v>
      </c>
      <c r="J103" s="32">
        <v>87</v>
      </c>
      <c r="K103" s="32">
        <v>75</v>
      </c>
      <c r="L103" s="32">
        <v>76</v>
      </c>
    </row>
    <row r="104" spans="1:12">
      <c r="A104" s="32" t="s">
        <v>219</v>
      </c>
      <c r="B104" s="32" t="s">
        <v>220</v>
      </c>
      <c r="C104" s="32" t="s">
        <v>17</v>
      </c>
      <c r="D104" s="32">
        <v>111</v>
      </c>
      <c r="E104" s="32">
        <v>127</v>
      </c>
      <c r="F104" s="32">
        <v>103</v>
      </c>
      <c r="G104" s="32">
        <v>88</v>
      </c>
      <c r="H104" s="32">
        <v>78</v>
      </c>
      <c r="I104" s="32">
        <v>74</v>
      </c>
      <c r="J104" s="32">
        <v>90</v>
      </c>
      <c r="K104" s="32">
        <v>84</v>
      </c>
      <c r="L104" s="32">
        <v>79</v>
      </c>
    </row>
    <row r="105" spans="1:12">
      <c r="A105" s="32" t="s">
        <v>221</v>
      </c>
      <c r="B105" s="32" t="s">
        <v>222</v>
      </c>
      <c r="C105" s="32" t="s">
        <v>17</v>
      </c>
      <c r="D105" s="32">
        <v>135</v>
      </c>
      <c r="E105" s="32">
        <v>141</v>
      </c>
      <c r="F105" s="32">
        <v>139</v>
      </c>
      <c r="G105" s="32">
        <v>91</v>
      </c>
      <c r="H105" s="32">
        <v>89</v>
      </c>
      <c r="I105" s="32">
        <v>84</v>
      </c>
      <c r="J105" s="32">
        <v>89</v>
      </c>
      <c r="K105" s="32">
        <v>89</v>
      </c>
      <c r="L105" s="32">
        <v>83</v>
      </c>
    </row>
    <row r="106" spans="1:12">
      <c r="A106" s="32" t="s">
        <v>223</v>
      </c>
      <c r="B106" s="32" t="s">
        <v>224</v>
      </c>
      <c r="C106" s="32" t="s">
        <v>28</v>
      </c>
      <c r="D106" s="32">
        <v>78</v>
      </c>
      <c r="E106" s="32">
        <v>84</v>
      </c>
      <c r="F106" s="32">
        <v>87</v>
      </c>
      <c r="G106" s="32">
        <v>80</v>
      </c>
      <c r="H106" s="32">
        <v>44</v>
      </c>
      <c r="I106" s="32">
        <v>45</v>
      </c>
      <c r="J106" s="32">
        <v>76</v>
      </c>
      <c r="K106" s="32">
        <v>65</v>
      </c>
      <c r="L106" s="32">
        <v>53</v>
      </c>
    </row>
    <row r="107" spans="1:12">
      <c r="A107" s="32" t="s">
        <v>225</v>
      </c>
      <c r="B107" s="32" t="s">
        <v>226</v>
      </c>
      <c r="C107" s="32" t="s">
        <v>14</v>
      </c>
      <c r="D107" s="32">
        <v>129</v>
      </c>
      <c r="E107" s="32">
        <v>126</v>
      </c>
      <c r="F107" s="32">
        <v>134</v>
      </c>
      <c r="G107" s="32">
        <v>76</v>
      </c>
      <c r="H107" s="32">
        <v>96</v>
      </c>
      <c r="I107" s="32">
        <v>94</v>
      </c>
      <c r="J107" s="32">
        <v>91</v>
      </c>
      <c r="K107" s="32">
        <v>77</v>
      </c>
      <c r="L107" s="32">
        <v>97</v>
      </c>
    </row>
    <row r="108" spans="1:12">
      <c r="A108" s="32" t="s">
        <v>227</v>
      </c>
      <c r="B108" s="32" t="s">
        <v>228</v>
      </c>
      <c r="C108" s="32" t="s">
        <v>17</v>
      </c>
      <c r="D108" s="32">
        <v>91</v>
      </c>
      <c r="E108" s="32">
        <v>89</v>
      </c>
      <c r="F108" s="32">
        <v>71</v>
      </c>
      <c r="G108" s="32">
        <v>63</v>
      </c>
      <c r="H108" s="32">
        <v>76</v>
      </c>
      <c r="I108" s="32">
        <v>65</v>
      </c>
      <c r="J108" s="32">
        <v>47</v>
      </c>
      <c r="K108" s="32">
        <v>55</v>
      </c>
      <c r="L108" s="32">
        <v>49</v>
      </c>
    </row>
    <row r="109" spans="1:12">
      <c r="A109" s="32" t="s">
        <v>229</v>
      </c>
      <c r="B109" s="32" t="s">
        <v>230</v>
      </c>
      <c r="C109" s="32" t="s">
        <v>17</v>
      </c>
      <c r="D109" s="32">
        <v>90</v>
      </c>
      <c r="E109" s="32">
        <v>98</v>
      </c>
      <c r="F109" s="32">
        <v>82</v>
      </c>
      <c r="G109" s="32">
        <v>72</v>
      </c>
      <c r="H109" s="32">
        <v>89</v>
      </c>
      <c r="I109" s="32">
        <v>83</v>
      </c>
      <c r="J109" s="32">
        <v>55</v>
      </c>
      <c r="K109" s="32">
        <v>59</v>
      </c>
      <c r="L109" s="32">
        <v>49</v>
      </c>
    </row>
  </sheetData>
  <sheetProtection sheet="1" objects="1"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opLeftCell="A25" workbookViewId="0">
      <selection activeCell="D39" sqref="A1:R109"/>
    </sheetView>
  </sheetViews>
  <sheetFormatPr defaultColWidth="9" defaultRowHeight="14.4"/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</row>
    <row r="2" spans="1:18">
      <c r="A2" s="32" t="s">
        <v>12</v>
      </c>
      <c r="B2" s="32" t="s">
        <v>13</v>
      </c>
      <c r="C2" s="32" t="s">
        <v>14</v>
      </c>
      <c r="D2" s="32">
        <v>137</v>
      </c>
      <c r="E2" s="32">
        <v>117</v>
      </c>
      <c r="F2" s="32">
        <v>145</v>
      </c>
      <c r="G2" s="32">
        <v>80</v>
      </c>
      <c r="H2" s="32">
        <v>81</v>
      </c>
      <c r="I2" s="32">
        <v>98</v>
      </c>
      <c r="J2" s="32">
        <v>89</v>
      </c>
      <c r="K2" s="32">
        <v>79</v>
      </c>
      <c r="L2" s="32">
        <v>78</v>
      </c>
      <c r="M2">
        <f>SUM(D2:L2)</f>
        <v>904</v>
      </c>
      <c r="N2">
        <f>SUM(G2:I2)</f>
        <v>259</v>
      </c>
      <c r="O2">
        <f>SUM(J2:L2)</f>
        <v>246</v>
      </c>
      <c r="P2">
        <f>_xlfn.RANK.EQ(M2,$M$2:$M$109,0)</f>
        <v>15</v>
      </c>
      <c r="Q2">
        <f>_xlfn.RANK.EQ(N2,$N$2:$N$109,0)</f>
        <v>12</v>
      </c>
      <c r="R2">
        <f>_xlfn.RANK.EQ(O2,$O$2:$O$109,0)</f>
        <v>29</v>
      </c>
    </row>
    <row r="3" spans="1:18">
      <c r="A3" s="32" t="s">
        <v>15</v>
      </c>
      <c r="B3" s="32" t="s">
        <v>16</v>
      </c>
      <c r="C3" s="32" t="s">
        <v>17</v>
      </c>
      <c r="D3" s="32">
        <v>138</v>
      </c>
      <c r="E3" s="32">
        <v>146</v>
      </c>
      <c r="F3" s="32">
        <v>139</v>
      </c>
      <c r="G3" s="32">
        <v>85</v>
      </c>
      <c r="H3" s="32">
        <v>82</v>
      </c>
      <c r="I3" s="32">
        <v>73</v>
      </c>
      <c r="J3" s="32">
        <v>82</v>
      </c>
      <c r="K3" s="32">
        <v>82</v>
      </c>
      <c r="L3" s="32">
        <v>78</v>
      </c>
      <c r="M3">
        <f t="shared" ref="M3:M34" si="0">SUM(D3:L3)</f>
        <v>905</v>
      </c>
      <c r="N3">
        <f t="shared" ref="N3:N34" si="1">SUM(G3:I3)</f>
        <v>240</v>
      </c>
      <c r="O3">
        <f t="shared" ref="O3:O34" si="2">SUM(J3:L3)</f>
        <v>242</v>
      </c>
      <c r="P3">
        <f t="shared" ref="P3:P34" si="3">_xlfn.RANK.EQ(M3,$M$2:$M$109,0)</f>
        <v>14</v>
      </c>
      <c r="Q3">
        <f t="shared" ref="Q3:Q34" si="4">_xlfn.RANK.EQ(N3,$N$2:$N$109,0)</f>
        <v>36</v>
      </c>
      <c r="R3">
        <f t="shared" ref="R3:R34" si="5">_xlfn.RANK.EQ(O3,$O$2:$O$109,0)</f>
        <v>31</v>
      </c>
    </row>
    <row r="4" spans="1:18">
      <c r="A4" s="32" t="s">
        <v>18</v>
      </c>
      <c r="B4" s="32" t="s">
        <v>19</v>
      </c>
      <c r="C4" s="32" t="s">
        <v>14</v>
      </c>
      <c r="D4" s="32">
        <v>94</v>
      </c>
      <c r="E4" s="32">
        <v>83</v>
      </c>
      <c r="F4" s="32">
        <v>71</v>
      </c>
      <c r="G4" s="32">
        <v>69</v>
      </c>
      <c r="H4" s="32">
        <v>57</v>
      </c>
      <c r="I4" s="32">
        <v>52</v>
      </c>
      <c r="J4" s="32">
        <v>49</v>
      </c>
      <c r="K4" s="32">
        <v>47</v>
      </c>
      <c r="L4" s="32">
        <v>68</v>
      </c>
      <c r="M4">
        <f t="shared" si="0"/>
        <v>590</v>
      </c>
      <c r="N4">
        <f t="shared" si="1"/>
        <v>178</v>
      </c>
      <c r="O4">
        <f t="shared" si="2"/>
        <v>164</v>
      </c>
      <c r="P4">
        <f t="shared" si="3"/>
        <v>106</v>
      </c>
      <c r="Q4">
        <f t="shared" si="4"/>
        <v>94</v>
      </c>
      <c r="R4">
        <f t="shared" si="5"/>
        <v>99</v>
      </c>
    </row>
    <row r="5" spans="1:18">
      <c r="A5" s="32" t="s">
        <v>20</v>
      </c>
      <c r="B5" s="32" t="s">
        <v>21</v>
      </c>
      <c r="C5" s="32" t="s">
        <v>17</v>
      </c>
      <c r="D5" s="32">
        <v>78</v>
      </c>
      <c r="E5" s="32">
        <v>89</v>
      </c>
      <c r="F5" s="32">
        <v>77</v>
      </c>
      <c r="G5" s="32">
        <v>63</v>
      </c>
      <c r="H5" s="32">
        <v>66</v>
      </c>
      <c r="I5" s="32">
        <v>68</v>
      </c>
      <c r="J5" s="32">
        <v>71</v>
      </c>
      <c r="K5" s="32">
        <v>66</v>
      </c>
      <c r="L5" s="32">
        <v>47</v>
      </c>
      <c r="M5">
        <f t="shared" si="0"/>
        <v>625</v>
      </c>
      <c r="N5">
        <f t="shared" si="1"/>
        <v>197</v>
      </c>
      <c r="O5">
        <f t="shared" si="2"/>
        <v>184</v>
      </c>
      <c r="P5">
        <f t="shared" si="3"/>
        <v>96</v>
      </c>
      <c r="Q5">
        <f t="shared" si="4"/>
        <v>85</v>
      </c>
      <c r="R5">
        <f t="shared" si="5"/>
        <v>83</v>
      </c>
    </row>
    <row r="6" spans="1:18">
      <c r="A6" s="32" t="s">
        <v>22</v>
      </c>
      <c r="B6" s="32" t="s">
        <v>23</v>
      </c>
      <c r="C6" s="32" t="s">
        <v>17</v>
      </c>
      <c r="D6" s="32">
        <v>100</v>
      </c>
      <c r="E6" s="32">
        <v>121</v>
      </c>
      <c r="F6" s="32">
        <v>103</v>
      </c>
      <c r="G6" s="32">
        <v>82</v>
      </c>
      <c r="H6" s="32">
        <v>91</v>
      </c>
      <c r="I6" s="32">
        <v>73</v>
      </c>
      <c r="J6" s="32">
        <v>67</v>
      </c>
      <c r="K6" s="32">
        <v>85</v>
      </c>
      <c r="L6" s="32">
        <v>71</v>
      </c>
      <c r="M6">
        <f t="shared" si="0"/>
        <v>793</v>
      </c>
      <c r="N6">
        <f t="shared" si="1"/>
        <v>246</v>
      </c>
      <c r="O6">
        <f t="shared" si="2"/>
        <v>223</v>
      </c>
      <c r="P6">
        <f t="shared" si="3"/>
        <v>54</v>
      </c>
      <c r="Q6">
        <f t="shared" si="4"/>
        <v>27</v>
      </c>
      <c r="R6">
        <f t="shared" si="5"/>
        <v>55</v>
      </c>
    </row>
    <row r="7" spans="1:18">
      <c r="A7" s="32" t="s">
        <v>24</v>
      </c>
      <c r="B7" s="32" t="s">
        <v>25</v>
      </c>
      <c r="C7" s="32" t="s">
        <v>17</v>
      </c>
      <c r="D7" s="32">
        <v>133</v>
      </c>
      <c r="E7" s="32">
        <v>129</v>
      </c>
      <c r="F7" s="32">
        <v>121</v>
      </c>
      <c r="G7" s="32">
        <v>77</v>
      </c>
      <c r="H7" s="32">
        <v>97</v>
      </c>
      <c r="I7" s="32">
        <v>87</v>
      </c>
      <c r="J7" s="32">
        <v>90</v>
      </c>
      <c r="K7" s="32">
        <v>78</v>
      </c>
      <c r="L7" s="32">
        <v>82</v>
      </c>
      <c r="M7">
        <f t="shared" si="0"/>
        <v>894</v>
      </c>
      <c r="N7">
        <f t="shared" si="1"/>
        <v>261</v>
      </c>
      <c r="O7">
        <f t="shared" si="2"/>
        <v>250</v>
      </c>
      <c r="P7">
        <f t="shared" si="3"/>
        <v>20</v>
      </c>
      <c r="Q7">
        <f t="shared" si="4"/>
        <v>8</v>
      </c>
      <c r="R7">
        <f t="shared" si="5"/>
        <v>26</v>
      </c>
    </row>
    <row r="8" spans="1:18">
      <c r="A8" s="32" t="s">
        <v>26</v>
      </c>
      <c r="B8" s="32" t="s">
        <v>27</v>
      </c>
      <c r="C8" s="32" t="s">
        <v>28</v>
      </c>
      <c r="D8" s="32">
        <v>138</v>
      </c>
      <c r="E8" s="32">
        <v>130</v>
      </c>
      <c r="F8" s="32">
        <v>135</v>
      </c>
      <c r="G8" s="32">
        <v>87</v>
      </c>
      <c r="H8" s="32">
        <v>73</v>
      </c>
      <c r="I8" s="32">
        <v>84</v>
      </c>
      <c r="J8" s="32">
        <v>92</v>
      </c>
      <c r="K8" s="32">
        <v>83</v>
      </c>
      <c r="L8" s="32">
        <v>86</v>
      </c>
      <c r="M8">
        <f t="shared" si="0"/>
        <v>908</v>
      </c>
      <c r="N8">
        <f t="shared" si="1"/>
        <v>244</v>
      </c>
      <c r="O8">
        <f t="shared" si="2"/>
        <v>261</v>
      </c>
      <c r="P8">
        <f t="shared" si="3"/>
        <v>13</v>
      </c>
      <c r="Q8">
        <f t="shared" si="4"/>
        <v>29</v>
      </c>
      <c r="R8">
        <f t="shared" si="5"/>
        <v>14</v>
      </c>
    </row>
    <row r="9" spans="1:18">
      <c r="A9" s="32" t="s">
        <v>29</v>
      </c>
      <c r="B9" s="32" t="s">
        <v>30</v>
      </c>
      <c r="C9" s="32" t="s">
        <v>14</v>
      </c>
      <c r="D9" s="32">
        <v>79</v>
      </c>
      <c r="E9" s="32">
        <v>102</v>
      </c>
      <c r="F9" s="32">
        <v>85</v>
      </c>
      <c r="G9" s="32">
        <v>47</v>
      </c>
      <c r="H9" s="32">
        <v>43</v>
      </c>
      <c r="I9" s="32">
        <v>78</v>
      </c>
      <c r="J9" s="32">
        <v>46</v>
      </c>
      <c r="K9" s="32">
        <v>54</v>
      </c>
      <c r="L9" s="32">
        <v>65</v>
      </c>
      <c r="M9">
        <f t="shared" si="0"/>
        <v>599</v>
      </c>
      <c r="N9">
        <f t="shared" si="1"/>
        <v>168</v>
      </c>
      <c r="O9">
        <f t="shared" si="2"/>
        <v>165</v>
      </c>
      <c r="P9">
        <f t="shared" si="3"/>
        <v>104</v>
      </c>
      <c r="Q9">
        <f t="shared" si="4"/>
        <v>102</v>
      </c>
      <c r="R9">
        <f t="shared" si="5"/>
        <v>98</v>
      </c>
    </row>
    <row r="10" spans="1:18">
      <c r="A10" s="32" t="s">
        <v>31</v>
      </c>
      <c r="B10" s="32" t="s">
        <v>32</v>
      </c>
      <c r="C10" s="32" t="s">
        <v>28</v>
      </c>
      <c r="D10" s="32">
        <v>93</v>
      </c>
      <c r="E10" s="32">
        <v>92</v>
      </c>
      <c r="F10" s="32">
        <v>93</v>
      </c>
      <c r="G10" s="32">
        <v>71</v>
      </c>
      <c r="H10" s="32">
        <v>79</v>
      </c>
      <c r="I10" s="32">
        <v>65</v>
      </c>
      <c r="J10" s="32">
        <v>44</v>
      </c>
      <c r="K10" s="32">
        <v>57</v>
      </c>
      <c r="L10" s="32">
        <v>72</v>
      </c>
      <c r="M10">
        <f t="shared" si="0"/>
        <v>666</v>
      </c>
      <c r="N10">
        <f t="shared" si="1"/>
        <v>215</v>
      </c>
      <c r="O10">
        <f t="shared" si="2"/>
        <v>173</v>
      </c>
      <c r="P10">
        <f t="shared" si="3"/>
        <v>80</v>
      </c>
      <c r="Q10">
        <f t="shared" si="4"/>
        <v>65</v>
      </c>
      <c r="R10">
        <f t="shared" si="5"/>
        <v>94</v>
      </c>
    </row>
    <row r="11" spans="1:18">
      <c r="A11" s="32" t="s">
        <v>33</v>
      </c>
      <c r="B11" s="32" t="s">
        <v>34</v>
      </c>
      <c r="C11" s="32" t="s">
        <v>14</v>
      </c>
      <c r="D11" s="32">
        <v>126</v>
      </c>
      <c r="E11" s="32">
        <v>117</v>
      </c>
      <c r="F11" s="32">
        <v>121</v>
      </c>
      <c r="G11" s="32">
        <v>76</v>
      </c>
      <c r="H11" s="32">
        <v>76</v>
      </c>
      <c r="I11" s="32">
        <v>89</v>
      </c>
      <c r="J11" s="32">
        <v>82</v>
      </c>
      <c r="K11" s="32">
        <v>56</v>
      </c>
      <c r="L11" s="32">
        <v>97</v>
      </c>
      <c r="M11">
        <f t="shared" si="0"/>
        <v>840</v>
      </c>
      <c r="N11">
        <f t="shared" si="1"/>
        <v>241</v>
      </c>
      <c r="O11">
        <f t="shared" si="2"/>
        <v>235</v>
      </c>
      <c r="P11">
        <f t="shared" si="3"/>
        <v>37</v>
      </c>
      <c r="Q11">
        <f t="shared" si="4"/>
        <v>35</v>
      </c>
      <c r="R11">
        <f t="shared" si="5"/>
        <v>47</v>
      </c>
    </row>
    <row r="12" spans="1:18">
      <c r="A12" s="32" t="s">
        <v>35</v>
      </c>
      <c r="B12" s="32" t="s">
        <v>36</v>
      </c>
      <c r="C12" s="32" t="s">
        <v>14</v>
      </c>
      <c r="D12" s="32">
        <v>110</v>
      </c>
      <c r="E12" s="32">
        <v>104</v>
      </c>
      <c r="F12" s="32">
        <v>140</v>
      </c>
      <c r="G12" s="32">
        <v>98</v>
      </c>
      <c r="H12" s="32">
        <v>81</v>
      </c>
      <c r="I12" s="32">
        <v>88</v>
      </c>
      <c r="J12" s="32">
        <v>79</v>
      </c>
      <c r="K12" s="32">
        <v>86</v>
      </c>
      <c r="L12" s="32">
        <v>97</v>
      </c>
      <c r="M12">
        <f t="shared" si="0"/>
        <v>883</v>
      </c>
      <c r="N12">
        <f t="shared" si="1"/>
        <v>267</v>
      </c>
      <c r="O12">
        <f t="shared" si="2"/>
        <v>262</v>
      </c>
      <c r="P12">
        <f t="shared" si="3"/>
        <v>21</v>
      </c>
      <c r="Q12">
        <f t="shared" si="4"/>
        <v>3</v>
      </c>
      <c r="R12">
        <f t="shared" si="5"/>
        <v>12</v>
      </c>
    </row>
    <row r="13" spans="1:18">
      <c r="A13" s="32" t="s">
        <v>37</v>
      </c>
      <c r="B13" s="32" t="s">
        <v>38</v>
      </c>
      <c r="C13" s="32" t="s">
        <v>17</v>
      </c>
      <c r="D13" s="32">
        <v>97</v>
      </c>
      <c r="E13" s="32">
        <v>80</v>
      </c>
      <c r="F13" s="32">
        <v>77</v>
      </c>
      <c r="G13" s="32">
        <v>80</v>
      </c>
      <c r="H13" s="32">
        <v>63</v>
      </c>
      <c r="I13" s="32">
        <v>86</v>
      </c>
      <c r="J13" s="32">
        <v>87</v>
      </c>
      <c r="K13" s="32">
        <v>79</v>
      </c>
      <c r="L13" s="32">
        <v>74</v>
      </c>
      <c r="M13">
        <f t="shared" si="0"/>
        <v>723</v>
      </c>
      <c r="N13">
        <f t="shared" si="1"/>
        <v>229</v>
      </c>
      <c r="O13">
        <f t="shared" si="2"/>
        <v>240</v>
      </c>
      <c r="P13">
        <f t="shared" si="3"/>
        <v>65</v>
      </c>
      <c r="Q13">
        <f t="shared" si="4"/>
        <v>49</v>
      </c>
      <c r="R13">
        <f t="shared" si="5"/>
        <v>33</v>
      </c>
    </row>
    <row r="14" spans="1:18">
      <c r="A14" s="32" t="s">
        <v>39</v>
      </c>
      <c r="B14" s="32" t="s">
        <v>40</v>
      </c>
      <c r="C14" s="32" t="s">
        <v>28</v>
      </c>
      <c r="D14" s="32">
        <v>130</v>
      </c>
      <c r="E14" s="32">
        <v>133</v>
      </c>
      <c r="F14" s="32">
        <v>122</v>
      </c>
      <c r="G14" s="32">
        <v>87</v>
      </c>
      <c r="H14" s="32">
        <v>73</v>
      </c>
      <c r="I14" s="32">
        <v>80</v>
      </c>
      <c r="J14" s="32">
        <v>82</v>
      </c>
      <c r="K14" s="32">
        <v>72</v>
      </c>
      <c r="L14" s="32">
        <v>75</v>
      </c>
      <c r="M14">
        <f t="shared" si="0"/>
        <v>854</v>
      </c>
      <c r="N14">
        <f t="shared" si="1"/>
        <v>240</v>
      </c>
      <c r="O14">
        <f t="shared" si="2"/>
        <v>229</v>
      </c>
      <c r="P14">
        <f t="shared" si="3"/>
        <v>29</v>
      </c>
      <c r="Q14">
        <f t="shared" si="4"/>
        <v>36</v>
      </c>
      <c r="R14">
        <f t="shared" si="5"/>
        <v>52</v>
      </c>
    </row>
    <row r="15" spans="1:18">
      <c r="A15" s="32" t="s">
        <v>41</v>
      </c>
      <c r="B15" s="32" t="s">
        <v>42</v>
      </c>
      <c r="C15" s="32" t="s">
        <v>17</v>
      </c>
      <c r="D15" s="32">
        <v>93</v>
      </c>
      <c r="E15" s="32">
        <v>100</v>
      </c>
      <c r="F15" s="32">
        <v>98</v>
      </c>
      <c r="G15" s="32">
        <v>80</v>
      </c>
      <c r="H15" s="32">
        <v>52</v>
      </c>
      <c r="I15" s="32">
        <v>75</v>
      </c>
      <c r="J15" s="32">
        <v>52</v>
      </c>
      <c r="K15" s="32">
        <v>70</v>
      </c>
      <c r="L15" s="32">
        <v>56</v>
      </c>
      <c r="M15">
        <f t="shared" si="0"/>
        <v>676</v>
      </c>
      <c r="N15">
        <f t="shared" si="1"/>
        <v>207</v>
      </c>
      <c r="O15">
        <f t="shared" si="2"/>
        <v>178</v>
      </c>
      <c r="P15">
        <f t="shared" si="3"/>
        <v>74</v>
      </c>
      <c r="Q15">
        <f t="shared" si="4"/>
        <v>75</v>
      </c>
      <c r="R15">
        <f t="shared" si="5"/>
        <v>91</v>
      </c>
    </row>
    <row r="16" spans="1:18">
      <c r="A16" s="32" t="s">
        <v>43</v>
      </c>
      <c r="B16" s="32" t="s">
        <v>44</v>
      </c>
      <c r="C16" s="32" t="s">
        <v>17</v>
      </c>
      <c r="D16" s="32">
        <v>127</v>
      </c>
      <c r="E16" s="32">
        <v>136</v>
      </c>
      <c r="F16" s="33">
        <v>136</v>
      </c>
      <c r="G16" s="32">
        <v>80</v>
      </c>
      <c r="H16" s="32">
        <v>81</v>
      </c>
      <c r="I16" s="32">
        <v>95</v>
      </c>
      <c r="J16" s="32">
        <v>86</v>
      </c>
      <c r="K16" s="32">
        <v>74</v>
      </c>
      <c r="L16" s="32">
        <v>81</v>
      </c>
      <c r="M16">
        <f t="shared" si="0"/>
        <v>896</v>
      </c>
      <c r="N16">
        <f t="shared" si="1"/>
        <v>256</v>
      </c>
      <c r="O16">
        <f t="shared" si="2"/>
        <v>241</v>
      </c>
      <c r="P16">
        <f t="shared" si="3"/>
        <v>18</v>
      </c>
      <c r="Q16">
        <f t="shared" si="4"/>
        <v>14</v>
      </c>
      <c r="R16">
        <f t="shared" si="5"/>
        <v>32</v>
      </c>
    </row>
    <row r="17" spans="1:18">
      <c r="A17" s="32" t="s">
        <v>45</v>
      </c>
      <c r="B17" s="32" t="s">
        <v>46</v>
      </c>
      <c r="C17" s="32" t="s">
        <v>17</v>
      </c>
      <c r="D17" s="32">
        <v>103</v>
      </c>
      <c r="E17" s="32">
        <v>124</v>
      </c>
      <c r="F17" s="32">
        <v>115</v>
      </c>
      <c r="G17" s="32">
        <v>80</v>
      </c>
      <c r="H17" s="32">
        <v>83</v>
      </c>
      <c r="I17" s="32">
        <v>87</v>
      </c>
      <c r="J17" s="32">
        <v>69</v>
      </c>
      <c r="K17" s="32">
        <v>74</v>
      </c>
      <c r="L17" s="32">
        <v>88</v>
      </c>
      <c r="M17">
        <f t="shared" si="0"/>
        <v>823</v>
      </c>
      <c r="N17">
        <f t="shared" si="1"/>
        <v>250</v>
      </c>
      <c r="O17">
        <f t="shared" si="2"/>
        <v>231</v>
      </c>
      <c r="P17">
        <f t="shared" si="3"/>
        <v>46</v>
      </c>
      <c r="Q17">
        <f t="shared" si="4"/>
        <v>21</v>
      </c>
      <c r="R17">
        <f t="shared" si="5"/>
        <v>50</v>
      </c>
    </row>
    <row r="18" spans="1:18">
      <c r="A18" s="32" t="s">
        <v>47</v>
      </c>
      <c r="B18" s="32" t="s">
        <v>48</v>
      </c>
      <c r="C18" s="32" t="s">
        <v>14</v>
      </c>
      <c r="D18" s="32">
        <v>95</v>
      </c>
      <c r="E18" s="32">
        <v>101</v>
      </c>
      <c r="F18" s="32">
        <v>110</v>
      </c>
      <c r="G18" s="32">
        <v>60</v>
      </c>
      <c r="H18" s="32">
        <v>73</v>
      </c>
      <c r="I18" s="32">
        <v>48</v>
      </c>
      <c r="J18" s="32">
        <v>56</v>
      </c>
      <c r="K18" s="32">
        <v>77</v>
      </c>
      <c r="L18" s="32">
        <v>55</v>
      </c>
      <c r="M18">
        <f t="shared" si="0"/>
        <v>675</v>
      </c>
      <c r="N18">
        <f t="shared" si="1"/>
        <v>181</v>
      </c>
      <c r="O18">
        <f t="shared" si="2"/>
        <v>188</v>
      </c>
      <c r="P18">
        <f t="shared" si="3"/>
        <v>76</v>
      </c>
      <c r="Q18">
        <f t="shared" si="4"/>
        <v>93</v>
      </c>
      <c r="R18">
        <f t="shared" si="5"/>
        <v>82</v>
      </c>
    </row>
    <row r="19" spans="1:18">
      <c r="A19" s="32" t="s">
        <v>49</v>
      </c>
      <c r="B19" s="32" t="s">
        <v>50</v>
      </c>
      <c r="C19" s="32" t="s">
        <v>28</v>
      </c>
      <c r="D19" s="32">
        <v>114</v>
      </c>
      <c r="E19" s="32">
        <v>137</v>
      </c>
      <c r="F19" s="32">
        <v>117</v>
      </c>
      <c r="G19" s="33">
        <v>83</v>
      </c>
      <c r="H19" s="32">
        <v>76</v>
      </c>
      <c r="I19" s="32">
        <v>75</v>
      </c>
      <c r="J19" s="32">
        <v>71</v>
      </c>
      <c r="K19" s="32">
        <v>85</v>
      </c>
      <c r="L19" s="32">
        <v>76</v>
      </c>
      <c r="M19">
        <f t="shared" si="0"/>
        <v>834</v>
      </c>
      <c r="N19">
        <f t="shared" si="1"/>
        <v>234</v>
      </c>
      <c r="O19">
        <f t="shared" si="2"/>
        <v>232</v>
      </c>
      <c r="P19">
        <f t="shared" si="3"/>
        <v>39</v>
      </c>
      <c r="Q19">
        <f t="shared" si="4"/>
        <v>43</v>
      </c>
      <c r="R19">
        <f t="shared" si="5"/>
        <v>49</v>
      </c>
    </row>
    <row r="20" spans="1:18">
      <c r="A20" s="32" t="s">
        <v>51</v>
      </c>
      <c r="B20" s="32" t="s">
        <v>52</v>
      </c>
      <c r="C20" s="32" t="s">
        <v>17</v>
      </c>
      <c r="D20" s="32">
        <v>95</v>
      </c>
      <c r="E20" s="32">
        <v>85</v>
      </c>
      <c r="F20" s="32">
        <v>112</v>
      </c>
      <c r="G20" s="32">
        <v>62</v>
      </c>
      <c r="H20" s="32">
        <v>82</v>
      </c>
      <c r="I20" s="32">
        <v>78</v>
      </c>
      <c r="J20" s="32">
        <v>77</v>
      </c>
      <c r="K20" s="32">
        <v>76</v>
      </c>
      <c r="L20" s="32">
        <v>66</v>
      </c>
      <c r="M20">
        <f t="shared" si="0"/>
        <v>733</v>
      </c>
      <c r="N20">
        <f t="shared" si="1"/>
        <v>222</v>
      </c>
      <c r="O20">
        <f t="shared" si="2"/>
        <v>219</v>
      </c>
      <c r="P20">
        <f t="shared" si="3"/>
        <v>63</v>
      </c>
      <c r="Q20">
        <f t="shared" si="4"/>
        <v>57</v>
      </c>
      <c r="R20">
        <f t="shared" si="5"/>
        <v>60</v>
      </c>
    </row>
    <row r="21" spans="1:18">
      <c r="A21" s="32" t="s">
        <v>53</v>
      </c>
      <c r="B21" s="32" t="s">
        <v>54</v>
      </c>
      <c r="C21" s="32" t="s">
        <v>17</v>
      </c>
      <c r="D21" s="32">
        <v>134</v>
      </c>
      <c r="E21" s="32">
        <v>119</v>
      </c>
      <c r="F21" s="32">
        <v>135</v>
      </c>
      <c r="G21" s="32">
        <v>83</v>
      </c>
      <c r="H21" s="32">
        <v>76</v>
      </c>
      <c r="I21" s="32">
        <v>64</v>
      </c>
      <c r="J21" s="32">
        <v>78</v>
      </c>
      <c r="K21" s="32">
        <v>88</v>
      </c>
      <c r="L21" s="32">
        <v>72</v>
      </c>
      <c r="M21">
        <f t="shared" si="0"/>
        <v>849</v>
      </c>
      <c r="N21">
        <f t="shared" si="1"/>
        <v>223</v>
      </c>
      <c r="O21">
        <f t="shared" si="2"/>
        <v>238</v>
      </c>
      <c r="P21">
        <f t="shared" si="3"/>
        <v>32</v>
      </c>
      <c r="Q21">
        <f t="shared" si="4"/>
        <v>55</v>
      </c>
      <c r="R21">
        <f t="shared" si="5"/>
        <v>37</v>
      </c>
    </row>
    <row r="22" spans="1:18">
      <c r="A22" s="32" t="s">
        <v>55</v>
      </c>
      <c r="B22" s="32" t="s">
        <v>56</v>
      </c>
      <c r="C22" s="32" t="s">
        <v>28</v>
      </c>
      <c r="D22" s="32">
        <v>82</v>
      </c>
      <c r="E22" s="32">
        <v>84</v>
      </c>
      <c r="F22" s="32">
        <v>101</v>
      </c>
      <c r="G22" s="32">
        <v>71</v>
      </c>
      <c r="H22" s="32">
        <v>63</v>
      </c>
      <c r="I22" s="32">
        <v>53</v>
      </c>
      <c r="J22" s="32">
        <v>76</v>
      </c>
      <c r="K22" s="32">
        <v>69</v>
      </c>
      <c r="L22" s="32">
        <v>74</v>
      </c>
      <c r="M22">
        <f t="shared" si="0"/>
        <v>673</v>
      </c>
      <c r="N22">
        <f t="shared" si="1"/>
        <v>187</v>
      </c>
      <c r="O22">
        <f t="shared" si="2"/>
        <v>219</v>
      </c>
      <c r="P22">
        <f t="shared" si="3"/>
        <v>77</v>
      </c>
      <c r="Q22">
        <f t="shared" si="4"/>
        <v>89</v>
      </c>
      <c r="R22">
        <f t="shared" si="5"/>
        <v>60</v>
      </c>
    </row>
    <row r="23" spans="1:18">
      <c r="A23" s="32" t="s">
        <v>57</v>
      </c>
      <c r="B23" s="32" t="s">
        <v>58</v>
      </c>
      <c r="C23" s="32" t="s">
        <v>14</v>
      </c>
      <c r="D23" s="32">
        <v>128</v>
      </c>
      <c r="E23" s="32">
        <v>112</v>
      </c>
      <c r="F23" s="32">
        <v>111</v>
      </c>
      <c r="G23" s="32">
        <v>58</v>
      </c>
      <c r="H23" s="32">
        <v>57</v>
      </c>
      <c r="I23" s="32">
        <v>45</v>
      </c>
      <c r="J23" s="32">
        <v>40</v>
      </c>
      <c r="K23" s="32">
        <v>53</v>
      </c>
      <c r="L23" s="32">
        <v>52</v>
      </c>
      <c r="M23">
        <f t="shared" si="0"/>
        <v>656</v>
      </c>
      <c r="N23">
        <f t="shared" si="1"/>
        <v>160</v>
      </c>
      <c r="O23">
        <f t="shared" si="2"/>
        <v>145</v>
      </c>
      <c r="P23">
        <f t="shared" si="3"/>
        <v>86</v>
      </c>
      <c r="Q23">
        <f t="shared" si="4"/>
        <v>104</v>
      </c>
      <c r="R23">
        <f t="shared" si="5"/>
        <v>108</v>
      </c>
    </row>
    <row r="24" spans="1:18">
      <c r="A24" s="32" t="s">
        <v>59</v>
      </c>
      <c r="B24" s="32" t="s">
        <v>60</v>
      </c>
      <c r="C24" s="32" t="s">
        <v>14</v>
      </c>
      <c r="D24" s="32">
        <v>101</v>
      </c>
      <c r="E24" s="32">
        <v>90</v>
      </c>
      <c r="F24" s="32">
        <v>127</v>
      </c>
      <c r="G24" s="32">
        <v>75</v>
      </c>
      <c r="H24" s="32">
        <v>79</v>
      </c>
      <c r="I24" s="32">
        <v>72</v>
      </c>
      <c r="J24" s="32">
        <v>63</v>
      </c>
      <c r="K24" s="32">
        <v>46</v>
      </c>
      <c r="L24" s="32">
        <v>71</v>
      </c>
      <c r="M24">
        <f t="shared" si="0"/>
        <v>724</v>
      </c>
      <c r="N24">
        <f t="shared" si="1"/>
        <v>226</v>
      </c>
      <c r="O24">
        <f t="shared" si="2"/>
        <v>180</v>
      </c>
      <c r="P24">
        <f t="shared" si="3"/>
        <v>64</v>
      </c>
      <c r="Q24">
        <f t="shared" si="4"/>
        <v>53</v>
      </c>
      <c r="R24">
        <f t="shared" si="5"/>
        <v>87</v>
      </c>
    </row>
    <row r="25" spans="1:18">
      <c r="A25" s="32" t="s">
        <v>61</v>
      </c>
      <c r="B25" s="32" t="s">
        <v>62</v>
      </c>
      <c r="C25" s="32" t="s">
        <v>14</v>
      </c>
      <c r="D25" s="32">
        <v>78</v>
      </c>
      <c r="E25" s="32">
        <v>98</v>
      </c>
      <c r="F25" s="32">
        <v>86</v>
      </c>
      <c r="G25" s="32">
        <v>78</v>
      </c>
      <c r="H25" s="32">
        <v>71</v>
      </c>
      <c r="I25" s="32">
        <v>73</v>
      </c>
      <c r="J25" s="32">
        <v>87</v>
      </c>
      <c r="K25" s="32">
        <v>97</v>
      </c>
      <c r="L25" s="32">
        <v>69</v>
      </c>
      <c r="M25">
        <f t="shared" si="0"/>
        <v>737</v>
      </c>
      <c r="N25">
        <f t="shared" si="1"/>
        <v>222</v>
      </c>
      <c r="O25">
        <f t="shared" si="2"/>
        <v>253</v>
      </c>
      <c r="P25">
        <f t="shared" si="3"/>
        <v>61</v>
      </c>
      <c r="Q25">
        <f t="shared" si="4"/>
        <v>57</v>
      </c>
      <c r="R25">
        <f t="shared" si="5"/>
        <v>21</v>
      </c>
    </row>
    <row r="26" spans="1:18">
      <c r="A26" s="32" t="s">
        <v>63</v>
      </c>
      <c r="B26" s="32" t="s">
        <v>64</v>
      </c>
      <c r="C26" s="32" t="s">
        <v>14</v>
      </c>
      <c r="D26" s="32">
        <v>107</v>
      </c>
      <c r="E26" s="32">
        <v>96</v>
      </c>
      <c r="F26" s="32">
        <v>123</v>
      </c>
      <c r="G26" s="32">
        <v>70</v>
      </c>
      <c r="H26" s="32">
        <v>66</v>
      </c>
      <c r="I26" s="32">
        <v>69</v>
      </c>
      <c r="J26" s="32">
        <v>46</v>
      </c>
      <c r="K26" s="32">
        <v>43</v>
      </c>
      <c r="L26" s="32">
        <v>64</v>
      </c>
      <c r="M26">
        <f t="shared" si="0"/>
        <v>684</v>
      </c>
      <c r="N26">
        <f t="shared" si="1"/>
        <v>205</v>
      </c>
      <c r="O26">
        <f t="shared" si="2"/>
        <v>153</v>
      </c>
      <c r="P26">
        <f t="shared" si="3"/>
        <v>71</v>
      </c>
      <c r="Q26">
        <f t="shared" si="4"/>
        <v>78</v>
      </c>
      <c r="R26">
        <f t="shared" si="5"/>
        <v>104</v>
      </c>
    </row>
    <row r="27" spans="1:18">
      <c r="A27" s="32" t="s">
        <v>65</v>
      </c>
      <c r="B27" s="32" t="s">
        <v>66</v>
      </c>
      <c r="C27" s="32" t="s">
        <v>28</v>
      </c>
      <c r="D27" s="33">
        <v>113</v>
      </c>
      <c r="E27" s="32">
        <v>117</v>
      </c>
      <c r="F27" s="32">
        <v>112</v>
      </c>
      <c r="G27" s="32">
        <v>75</v>
      </c>
      <c r="H27" s="32">
        <v>88</v>
      </c>
      <c r="I27" s="32">
        <v>81</v>
      </c>
      <c r="J27" s="32">
        <v>78</v>
      </c>
      <c r="K27" s="32">
        <v>69</v>
      </c>
      <c r="L27" s="32">
        <v>93</v>
      </c>
      <c r="M27">
        <f t="shared" si="0"/>
        <v>826</v>
      </c>
      <c r="N27">
        <f t="shared" si="1"/>
        <v>244</v>
      </c>
      <c r="O27">
        <f t="shared" si="2"/>
        <v>240</v>
      </c>
      <c r="P27">
        <f t="shared" si="3"/>
        <v>43</v>
      </c>
      <c r="Q27">
        <f t="shared" si="4"/>
        <v>29</v>
      </c>
      <c r="R27">
        <f t="shared" si="5"/>
        <v>33</v>
      </c>
    </row>
    <row r="28" spans="1:18">
      <c r="A28" s="32" t="s">
        <v>67</v>
      </c>
      <c r="B28" s="32" t="s">
        <v>68</v>
      </c>
      <c r="C28" s="32" t="s">
        <v>14</v>
      </c>
      <c r="D28" s="32">
        <v>108</v>
      </c>
      <c r="E28" s="32">
        <v>103</v>
      </c>
      <c r="F28" s="32">
        <v>140</v>
      </c>
      <c r="G28" s="32">
        <v>78</v>
      </c>
      <c r="H28" s="32">
        <v>74</v>
      </c>
      <c r="I28" s="32">
        <v>65</v>
      </c>
      <c r="J28" s="32">
        <v>72</v>
      </c>
      <c r="K28" s="32">
        <v>71</v>
      </c>
      <c r="L28" s="32">
        <v>80</v>
      </c>
      <c r="M28">
        <f t="shared" si="0"/>
        <v>791</v>
      </c>
      <c r="N28">
        <f t="shared" si="1"/>
        <v>217</v>
      </c>
      <c r="O28">
        <f t="shared" si="2"/>
        <v>223</v>
      </c>
      <c r="P28">
        <f t="shared" si="3"/>
        <v>55</v>
      </c>
      <c r="Q28">
        <f t="shared" si="4"/>
        <v>64</v>
      </c>
      <c r="R28">
        <f t="shared" si="5"/>
        <v>55</v>
      </c>
    </row>
    <row r="29" spans="1:18">
      <c r="A29" s="32" t="s">
        <v>69</v>
      </c>
      <c r="B29" s="32" t="s">
        <v>70</v>
      </c>
      <c r="C29" s="32" t="s">
        <v>28</v>
      </c>
      <c r="D29" s="32">
        <v>97</v>
      </c>
      <c r="E29" s="32">
        <v>87</v>
      </c>
      <c r="F29" s="32">
        <v>74</v>
      </c>
      <c r="G29" s="32">
        <v>67</v>
      </c>
      <c r="H29" s="32">
        <v>80</v>
      </c>
      <c r="I29" s="32">
        <v>66</v>
      </c>
      <c r="J29" s="32">
        <v>45</v>
      </c>
      <c r="K29" s="32">
        <v>86</v>
      </c>
      <c r="L29" s="33">
        <v>53</v>
      </c>
      <c r="M29">
        <f t="shared" si="0"/>
        <v>655</v>
      </c>
      <c r="N29">
        <f t="shared" si="1"/>
        <v>213</v>
      </c>
      <c r="O29">
        <f t="shared" si="2"/>
        <v>184</v>
      </c>
      <c r="P29">
        <f t="shared" si="3"/>
        <v>87</v>
      </c>
      <c r="Q29">
        <f t="shared" si="4"/>
        <v>66</v>
      </c>
      <c r="R29">
        <f t="shared" si="5"/>
        <v>83</v>
      </c>
    </row>
    <row r="30" spans="1:18">
      <c r="A30" s="32" t="s">
        <v>71</v>
      </c>
      <c r="B30" s="32" t="s">
        <v>72</v>
      </c>
      <c r="C30" s="32" t="s">
        <v>14</v>
      </c>
      <c r="D30" s="32">
        <v>86</v>
      </c>
      <c r="E30" s="32">
        <v>89</v>
      </c>
      <c r="F30" s="32">
        <v>83</v>
      </c>
      <c r="G30" s="32">
        <v>68</v>
      </c>
      <c r="H30" s="32">
        <v>41</v>
      </c>
      <c r="I30" s="32">
        <v>65</v>
      </c>
      <c r="J30" s="32">
        <v>66</v>
      </c>
      <c r="K30" s="32">
        <v>53</v>
      </c>
      <c r="L30" s="32">
        <v>60</v>
      </c>
      <c r="M30">
        <f t="shared" si="0"/>
        <v>611</v>
      </c>
      <c r="N30">
        <f t="shared" si="1"/>
        <v>174</v>
      </c>
      <c r="O30">
        <f t="shared" si="2"/>
        <v>179</v>
      </c>
      <c r="P30">
        <f t="shared" si="3"/>
        <v>102</v>
      </c>
      <c r="Q30">
        <f t="shared" si="4"/>
        <v>97</v>
      </c>
      <c r="R30">
        <f t="shared" si="5"/>
        <v>89</v>
      </c>
    </row>
    <row r="31" spans="1:18">
      <c r="A31" s="32" t="s">
        <v>73</v>
      </c>
      <c r="B31" s="32" t="s">
        <v>74</v>
      </c>
      <c r="C31" s="32" t="s">
        <v>14</v>
      </c>
      <c r="D31" s="32">
        <v>84</v>
      </c>
      <c r="E31" s="32">
        <v>95</v>
      </c>
      <c r="F31" s="32">
        <v>87</v>
      </c>
      <c r="G31" s="32">
        <v>69</v>
      </c>
      <c r="H31" s="32">
        <v>45</v>
      </c>
      <c r="I31" s="32">
        <v>72</v>
      </c>
      <c r="J31" s="32">
        <v>91</v>
      </c>
      <c r="K31" s="32">
        <v>56</v>
      </c>
      <c r="L31" s="32">
        <v>65</v>
      </c>
      <c r="M31">
        <f t="shared" si="0"/>
        <v>664</v>
      </c>
      <c r="N31">
        <f t="shared" si="1"/>
        <v>186</v>
      </c>
      <c r="O31">
        <f t="shared" si="2"/>
        <v>212</v>
      </c>
      <c r="P31">
        <f t="shared" si="3"/>
        <v>83</v>
      </c>
      <c r="Q31">
        <f t="shared" si="4"/>
        <v>90</v>
      </c>
      <c r="R31">
        <f t="shared" si="5"/>
        <v>68</v>
      </c>
    </row>
    <row r="32" spans="1:18">
      <c r="A32" s="32" t="s">
        <v>75</v>
      </c>
      <c r="B32" s="32" t="s">
        <v>76</v>
      </c>
      <c r="C32" s="32" t="s">
        <v>14</v>
      </c>
      <c r="D32" s="33">
        <v>90</v>
      </c>
      <c r="E32" s="32">
        <v>107</v>
      </c>
      <c r="F32" s="32">
        <v>96</v>
      </c>
      <c r="G32" s="32">
        <v>78</v>
      </c>
      <c r="H32" s="32">
        <v>65</v>
      </c>
      <c r="I32" s="32">
        <v>64</v>
      </c>
      <c r="J32" s="32">
        <v>61</v>
      </c>
      <c r="K32" s="32">
        <v>53</v>
      </c>
      <c r="L32" s="32">
        <v>81</v>
      </c>
      <c r="M32">
        <f t="shared" si="0"/>
        <v>695</v>
      </c>
      <c r="N32">
        <f t="shared" si="1"/>
        <v>207</v>
      </c>
      <c r="O32">
        <f t="shared" si="2"/>
        <v>195</v>
      </c>
      <c r="P32">
        <f t="shared" si="3"/>
        <v>70</v>
      </c>
      <c r="Q32">
        <f t="shared" si="4"/>
        <v>75</v>
      </c>
      <c r="R32">
        <f t="shared" si="5"/>
        <v>77</v>
      </c>
    </row>
    <row r="33" spans="1:18">
      <c r="A33" s="32" t="s">
        <v>77</v>
      </c>
      <c r="B33" s="32" t="s">
        <v>78</v>
      </c>
      <c r="C33" s="32" t="s">
        <v>17</v>
      </c>
      <c r="D33" s="32">
        <v>117</v>
      </c>
      <c r="E33" s="32">
        <v>128</v>
      </c>
      <c r="F33" s="32">
        <v>100</v>
      </c>
      <c r="G33" s="33">
        <v>85</v>
      </c>
      <c r="H33" s="32">
        <v>67</v>
      </c>
      <c r="I33" s="32">
        <v>61</v>
      </c>
      <c r="J33" s="32">
        <v>87</v>
      </c>
      <c r="K33" s="32">
        <v>89</v>
      </c>
      <c r="L33" s="32">
        <v>94</v>
      </c>
      <c r="M33">
        <f t="shared" si="0"/>
        <v>828</v>
      </c>
      <c r="N33">
        <f t="shared" si="1"/>
        <v>213</v>
      </c>
      <c r="O33">
        <f t="shared" si="2"/>
        <v>270</v>
      </c>
      <c r="P33">
        <f t="shared" si="3"/>
        <v>41</v>
      </c>
      <c r="Q33">
        <f t="shared" si="4"/>
        <v>66</v>
      </c>
      <c r="R33">
        <f t="shared" si="5"/>
        <v>7</v>
      </c>
    </row>
    <row r="34" spans="1:18">
      <c r="A34" s="32" t="s">
        <v>79</v>
      </c>
      <c r="B34" s="32" t="s">
        <v>80</v>
      </c>
      <c r="C34" s="32" t="s">
        <v>28</v>
      </c>
      <c r="D34" s="32">
        <v>141</v>
      </c>
      <c r="E34" s="32">
        <v>139</v>
      </c>
      <c r="F34" s="32">
        <v>146</v>
      </c>
      <c r="G34" s="32">
        <v>91</v>
      </c>
      <c r="H34" s="32">
        <v>96</v>
      </c>
      <c r="I34" s="32">
        <v>94</v>
      </c>
      <c r="J34" s="32">
        <v>82</v>
      </c>
      <c r="K34" s="32">
        <v>88</v>
      </c>
      <c r="L34" s="32">
        <v>87</v>
      </c>
      <c r="M34">
        <f t="shared" si="0"/>
        <v>964</v>
      </c>
      <c r="N34">
        <f t="shared" si="1"/>
        <v>281</v>
      </c>
      <c r="O34">
        <f t="shared" si="2"/>
        <v>257</v>
      </c>
      <c r="P34">
        <f t="shared" si="3"/>
        <v>2</v>
      </c>
      <c r="Q34">
        <f t="shared" si="4"/>
        <v>1</v>
      </c>
      <c r="R34">
        <f t="shared" si="5"/>
        <v>17</v>
      </c>
    </row>
    <row r="35" spans="1:18">
      <c r="A35" s="32" t="s">
        <v>81</v>
      </c>
      <c r="B35" s="32" t="s">
        <v>82</v>
      </c>
      <c r="C35" s="32" t="s">
        <v>28</v>
      </c>
      <c r="D35" s="32">
        <v>100</v>
      </c>
      <c r="E35" s="32">
        <v>102</v>
      </c>
      <c r="F35" s="32">
        <v>113</v>
      </c>
      <c r="G35" s="32">
        <v>65</v>
      </c>
      <c r="H35" s="32">
        <v>90</v>
      </c>
      <c r="I35" s="32">
        <v>80</v>
      </c>
      <c r="J35" s="32">
        <v>69</v>
      </c>
      <c r="K35" s="32">
        <v>81</v>
      </c>
      <c r="L35" s="32">
        <v>63</v>
      </c>
      <c r="M35">
        <f t="shared" ref="M35:M66" si="6">SUM(D35:L35)</f>
        <v>763</v>
      </c>
      <c r="N35">
        <f t="shared" ref="N35:N66" si="7">SUM(G35:I35)</f>
        <v>235</v>
      </c>
      <c r="O35">
        <f t="shared" ref="O35:O66" si="8">SUM(J35:L35)</f>
        <v>213</v>
      </c>
      <c r="P35">
        <f t="shared" ref="P35:P66" si="9">_xlfn.RANK.EQ(M35,$M$2:$M$109,0)</f>
        <v>60</v>
      </c>
      <c r="Q35">
        <f t="shared" ref="Q35:Q66" si="10">_xlfn.RANK.EQ(N35,$N$2:$N$109,0)</f>
        <v>42</v>
      </c>
      <c r="R35">
        <f t="shared" ref="R35:R66" si="11">_xlfn.RANK.EQ(O35,$O$2:$O$109,0)</f>
        <v>66</v>
      </c>
    </row>
    <row r="36" spans="1:18">
      <c r="A36" s="32" t="s">
        <v>83</v>
      </c>
      <c r="B36" s="32" t="s">
        <v>84</v>
      </c>
      <c r="C36" s="32" t="s">
        <v>14</v>
      </c>
      <c r="D36" s="32">
        <v>80</v>
      </c>
      <c r="E36" s="32">
        <v>99</v>
      </c>
      <c r="F36" s="32">
        <v>79</v>
      </c>
      <c r="G36" s="32">
        <v>82</v>
      </c>
      <c r="H36" s="32">
        <v>64</v>
      </c>
      <c r="I36" s="32">
        <v>54</v>
      </c>
      <c r="J36" s="32">
        <v>40</v>
      </c>
      <c r="K36" s="32">
        <v>62</v>
      </c>
      <c r="L36" s="32">
        <v>56</v>
      </c>
      <c r="M36">
        <f t="shared" si="6"/>
        <v>616</v>
      </c>
      <c r="N36">
        <f t="shared" si="7"/>
        <v>200</v>
      </c>
      <c r="O36">
        <f t="shared" si="8"/>
        <v>158</v>
      </c>
      <c r="P36">
        <f t="shared" si="9"/>
        <v>98</v>
      </c>
      <c r="Q36">
        <f t="shared" si="10"/>
        <v>84</v>
      </c>
      <c r="R36">
        <f t="shared" si="11"/>
        <v>103</v>
      </c>
    </row>
    <row r="37" spans="1:18">
      <c r="A37" s="32" t="s">
        <v>85</v>
      </c>
      <c r="B37" s="32" t="s">
        <v>86</v>
      </c>
      <c r="C37" s="32" t="s">
        <v>14</v>
      </c>
      <c r="D37" s="32">
        <v>87</v>
      </c>
      <c r="E37" s="32">
        <v>82</v>
      </c>
      <c r="F37" s="32">
        <v>92</v>
      </c>
      <c r="G37" s="32">
        <v>72</v>
      </c>
      <c r="H37" s="32">
        <v>71</v>
      </c>
      <c r="I37" s="32">
        <v>77</v>
      </c>
      <c r="J37" s="32">
        <v>74</v>
      </c>
      <c r="K37" s="32">
        <v>75</v>
      </c>
      <c r="L37" s="32">
        <v>87</v>
      </c>
      <c r="M37">
        <f t="shared" si="6"/>
        <v>717</v>
      </c>
      <c r="N37">
        <f t="shared" si="7"/>
        <v>220</v>
      </c>
      <c r="O37">
        <f t="shared" si="8"/>
        <v>236</v>
      </c>
      <c r="P37">
        <f t="shared" si="9"/>
        <v>68</v>
      </c>
      <c r="Q37">
        <f t="shared" si="10"/>
        <v>62</v>
      </c>
      <c r="R37">
        <f t="shared" si="11"/>
        <v>44</v>
      </c>
    </row>
    <row r="38" spans="1:18">
      <c r="A38" s="32" t="s">
        <v>87</v>
      </c>
      <c r="B38" s="32" t="s">
        <v>88</v>
      </c>
      <c r="C38" s="32" t="s">
        <v>14</v>
      </c>
      <c r="D38" s="32">
        <v>79</v>
      </c>
      <c r="E38" s="32">
        <v>91</v>
      </c>
      <c r="F38" s="32">
        <v>95</v>
      </c>
      <c r="G38" s="32">
        <v>43</v>
      </c>
      <c r="H38" s="32">
        <v>58</v>
      </c>
      <c r="I38" s="32">
        <v>75</v>
      </c>
      <c r="J38" s="32">
        <v>53</v>
      </c>
      <c r="K38" s="32">
        <v>67</v>
      </c>
      <c r="L38" s="32">
        <v>52</v>
      </c>
      <c r="M38">
        <f t="shared" si="6"/>
        <v>613</v>
      </c>
      <c r="N38">
        <f t="shared" si="7"/>
        <v>176</v>
      </c>
      <c r="O38">
        <f t="shared" si="8"/>
        <v>172</v>
      </c>
      <c r="P38">
        <f t="shared" si="9"/>
        <v>100</v>
      </c>
      <c r="Q38">
        <f t="shared" si="10"/>
        <v>95</v>
      </c>
      <c r="R38">
        <f t="shared" si="11"/>
        <v>95</v>
      </c>
    </row>
    <row r="39" spans="1:18">
      <c r="A39" s="32" t="s">
        <v>89</v>
      </c>
      <c r="B39" s="32" t="s">
        <v>90</v>
      </c>
      <c r="C39" s="32" t="s">
        <v>17</v>
      </c>
      <c r="D39" s="32">
        <v>93</v>
      </c>
      <c r="E39" s="32">
        <v>90</v>
      </c>
      <c r="F39" s="32">
        <v>85</v>
      </c>
      <c r="G39" s="32">
        <v>70</v>
      </c>
      <c r="H39" s="32">
        <v>44</v>
      </c>
      <c r="I39" s="32">
        <v>71</v>
      </c>
      <c r="J39" s="32">
        <v>66</v>
      </c>
      <c r="K39" s="32">
        <v>74</v>
      </c>
      <c r="L39" s="32">
        <v>73</v>
      </c>
      <c r="M39">
        <f t="shared" si="6"/>
        <v>666</v>
      </c>
      <c r="N39">
        <f t="shared" si="7"/>
        <v>185</v>
      </c>
      <c r="O39">
        <f t="shared" si="8"/>
        <v>213</v>
      </c>
      <c r="P39">
        <f t="shared" si="9"/>
        <v>80</v>
      </c>
      <c r="Q39">
        <f t="shared" si="10"/>
        <v>91</v>
      </c>
      <c r="R39">
        <f t="shared" si="11"/>
        <v>66</v>
      </c>
    </row>
    <row r="40" spans="1:18">
      <c r="A40" s="32" t="s">
        <v>91</v>
      </c>
      <c r="B40" s="32" t="s">
        <v>92</v>
      </c>
      <c r="C40" s="32" t="s">
        <v>28</v>
      </c>
      <c r="D40" s="32">
        <v>90</v>
      </c>
      <c r="E40" s="32">
        <v>84</v>
      </c>
      <c r="F40" s="32">
        <v>94</v>
      </c>
      <c r="G40" s="32">
        <v>55</v>
      </c>
      <c r="H40" s="32">
        <v>80</v>
      </c>
      <c r="I40" s="32">
        <v>49</v>
      </c>
      <c r="J40" s="32">
        <v>57</v>
      </c>
      <c r="K40" s="32">
        <v>67</v>
      </c>
      <c r="L40" s="32">
        <v>56</v>
      </c>
      <c r="M40">
        <f t="shared" si="6"/>
        <v>632</v>
      </c>
      <c r="N40">
        <f t="shared" si="7"/>
        <v>184</v>
      </c>
      <c r="O40">
        <f t="shared" si="8"/>
        <v>180</v>
      </c>
      <c r="P40">
        <f t="shared" si="9"/>
        <v>94</v>
      </c>
      <c r="Q40">
        <f t="shared" si="10"/>
        <v>92</v>
      </c>
      <c r="R40">
        <f t="shared" si="11"/>
        <v>87</v>
      </c>
    </row>
    <row r="41" spans="1:18">
      <c r="A41" s="32" t="s">
        <v>93</v>
      </c>
      <c r="B41" s="32" t="s">
        <v>94</v>
      </c>
      <c r="C41" s="32" t="s">
        <v>14</v>
      </c>
      <c r="D41" s="32">
        <v>93</v>
      </c>
      <c r="E41" s="32">
        <v>89</v>
      </c>
      <c r="F41" s="32">
        <v>80</v>
      </c>
      <c r="G41" s="32">
        <v>67</v>
      </c>
      <c r="H41" s="32">
        <v>39</v>
      </c>
      <c r="I41" s="32">
        <v>34</v>
      </c>
      <c r="J41" s="32">
        <v>56</v>
      </c>
      <c r="K41" s="32">
        <v>43</v>
      </c>
      <c r="L41" s="32">
        <v>51</v>
      </c>
      <c r="M41">
        <f t="shared" si="6"/>
        <v>552</v>
      </c>
      <c r="N41">
        <f t="shared" si="7"/>
        <v>140</v>
      </c>
      <c r="O41">
        <f t="shared" si="8"/>
        <v>150</v>
      </c>
      <c r="P41">
        <f t="shared" si="9"/>
        <v>108</v>
      </c>
      <c r="Q41">
        <f t="shared" si="10"/>
        <v>108</v>
      </c>
      <c r="R41">
        <f t="shared" si="11"/>
        <v>107</v>
      </c>
    </row>
    <row r="42" spans="1:18">
      <c r="A42" s="32" t="s">
        <v>95</v>
      </c>
      <c r="B42" s="32" t="s">
        <v>96</v>
      </c>
      <c r="C42" s="32" t="s">
        <v>28</v>
      </c>
      <c r="D42" s="32">
        <v>80</v>
      </c>
      <c r="E42" s="32">
        <v>95</v>
      </c>
      <c r="F42" s="32">
        <v>103</v>
      </c>
      <c r="G42" s="32">
        <v>58</v>
      </c>
      <c r="H42" s="32">
        <v>59</v>
      </c>
      <c r="I42" s="32">
        <v>79</v>
      </c>
      <c r="J42" s="32">
        <v>68</v>
      </c>
      <c r="K42" s="32">
        <v>42</v>
      </c>
      <c r="L42" s="32">
        <v>54</v>
      </c>
      <c r="M42">
        <f t="shared" si="6"/>
        <v>638</v>
      </c>
      <c r="N42">
        <f t="shared" si="7"/>
        <v>196</v>
      </c>
      <c r="O42">
        <f t="shared" si="8"/>
        <v>164</v>
      </c>
      <c r="P42">
        <f t="shared" si="9"/>
        <v>92</v>
      </c>
      <c r="Q42">
        <f t="shared" si="10"/>
        <v>87</v>
      </c>
      <c r="R42">
        <f t="shared" si="11"/>
        <v>99</v>
      </c>
    </row>
    <row r="43" spans="1:18">
      <c r="A43" s="32" t="s">
        <v>97</v>
      </c>
      <c r="B43" s="32" t="s">
        <v>98</v>
      </c>
      <c r="C43" s="32" t="s">
        <v>28</v>
      </c>
      <c r="D43" s="32">
        <v>78</v>
      </c>
      <c r="E43" s="32">
        <v>88</v>
      </c>
      <c r="F43" s="33">
        <v>81</v>
      </c>
      <c r="G43" s="32">
        <v>51</v>
      </c>
      <c r="H43" s="32">
        <v>65</v>
      </c>
      <c r="I43" s="32">
        <v>56</v>
      </c>
      <c r="J43" s="32">
        <v>49</v>
      </c>
      <c r="K43" s="32">
        <v>45</v>
      </c>
      <c r="L43" s="32">
        <v>65</v>
      </c>
      <c r="M43">
        <f t="shared" si="6"/>
        <v>578</v>
      </c>
      <c r="N43">
        <f t="shared" si="7"/>
        <v>172</v>
      </c>
      <c r="O43">
        <f t="shared" si="8"/>
        <v>159</v>
      </c>
      <c r="P43">
        <f t="shared" si="9"/>
        <v>107</v>
      </c>
      <c r="Q43">
        <f t="shared" si="10"/>
        <v>98</v>
      </c>
      <c r="R43">
        <f t="shared" si="11"/>
        <v>102</v>
      </c>
    </row>
    <row r="44" spans="1:18">
      <c r="A44" s="32" t="s">
        <v>99</v>
      </c>
      <c r="B44" s="32" t="s">
        <v>100</v>
      </c>
      <c r="C44" s="32" t="s">
        <v>17</v>
      </c>
      <c r="D44" s="32">
        <v>119</v>
      </c>
      <c r="E44" s="32">
        <v>118</v>
      </c>
      <c r="F44" s="32">
        <v>118</v>
      </c>
      <c r="G44" s="32">
        <v>61</v>
      </c>
      <c r="H44" s="32">
        <v>83</v>
      </c>
      <c r="I44" s="32">
        <v>78</v>
      </c>
      <c r="J44" s="32">
        <v>73</v>
      </c>
      <c r="K44" s="32">
        <v>74</v>
      </c>
      <c r="L44" s="32">
        <v>60</v>
      </c>
      <c r="M44">
        <f t="shared" si="6"/>
        <v>784</v>
      </c>
      <c r="N44">
        <f t="shared" si="7"/>
        <v>222</v>
      </c>
      <c r="O44">
        <f t="shared" si="8"/>
        <v>207</v>
      </c>
      <c r="P44">
        <f t="shared" si="9"/>
        <v>57</v>
      </c>
      <c r="Q44">
        <f t="shared" si="10"/>
        <v>57</v>
      </c>
      <c r="R44">
        <f t="shared" si="11"/>
        <v>70</v>
      </c>
    </row>
    <row r="45" spans="1:18">
      <c r="A45" s="32" t="s">
        <v>101</v>
      </c>
      <c r="B45" s="32" t="s">
        <v>102</v>
      </c>
      <c r="C45" s="32" t="s">
        <v>28</v>
      </c>
      <c r="D45" s="32">
        <v>112</v>
      </c>
      <c r="E45" s="32">
        <v>125</v>
      </c>
      <c r="F45" s="32">
        <v>134</v>
      </c>
      <c r="G45" s="32">
        <v>85</v>
      </c>
      <c r="H45" s="32">
        <v>58</v>
      </c>
      <c r="I45" s="32">
        <v>67</v>
      </c>
      <c r="J45" s="32">
        <v>81</v>
      </c>
      <c r="K45" s="32">
        <v>78</v>
      </c>
      <c r="L45" s="32">
        <v>79</v>
      </c>
      <c r="M45">
        <f t="shared" si="6"/>
        <v>819</v>
      </c>
      <c r="N45">
        <f t="shared" si="7"/>
        <v>210</v>
      </c>
      <c r="O45">
        <f t="shared" si="8"/>
        <v>238</v>
      </c>
      <c r="P45">
        <f t="shared" si="9"/>
        <v>48</v>
      </c>
      <c r="Q45">
        <f t="shared" si="10"/>
        <v>70</v>
      </c>
      <c r="R45">
        <f t="shared" si="11"/>
        <v>37</v>
      </c>
    </row>
    <row r="46" spans="1:18">
      <c r="A46" s="32" t="s">
        <v>103</v>
      </c>
      <c r="B46" s="32" t="s">
        <v>104</v>
      </c>
      <c r="C46" s="32" t="s">
        <v>17</v>
      </c>
      <c r="D46" s="32">
        <v>140</v>
      </c>
      <c r="E46" s="32">
        <v>150</v>
      </c>
      <c r="F46" s="32">
        <v>141</v>
      </c>
      <c r="G46" s="32">
        <v>82</v>
      </c>
      <c r="H46" s="32">
        <v>87</v>
      </c>
      <c r="I46" s="33">
        <v>92</v>
      </c>
      <c r="J46" s="32">
        <v>99</v>
      </c>
      <c r="K46" s="32">
        <v>97</v>
      </c>
      <c r="L46" s="32">
        <v>90</v>
      </c>
      <c r="M46">
        <f t="shared" si="6"/>
        <v>978</v>
      </c>
      <c r="N46">
        <f t="shared" si="7"/>
        <v>261</v>
      </c>
      <c r="O46">
        <f t="shared" si="8"/>
        <v>286</v>
      </c>
      <c r="P46">
        <f t="shared" si="9"/>
        <v>1</v>
      </c>
      <c r="Q46">
        <f t="shared" si="10"/>
        <v>8</v>
      </c>
      <c r="R46">
        <f t="shared" si="11"/>
        <v>2</v>
      </c>
    </row>
    <row r="47" spans="1:18">
      <c r="A47" s="32" t="s">
        <v>105</v>
      </c>
      <c r="B47" s="32" t="s">
        <v>106</v>
      </c>
      <c r="C47" s="32" t="s">
        <v>17</v>
      </c>
      <c r="D47" s="32">
        <v>107</v>
      </c>
      <c r="E47" s="32">
        <v>126</v>
      </c>
      <c r="F47" s="32">
        <v>103</v>
      </c>
      <c r="G47" s="32">
        <v>87</v>
      </c>
      <c r="H47" s="32">
        <v>81</v>
      </c>
      <c r="I47" s="32">
        <v>86</v>
      </c>
      <c r="J47" s="32">
        <v>89</v>
      </c>
      <c r="K47" s="32">
        <v>93</v>
      </c>
      <c r="L47" s="32">
        <v>80</v>
      </c>
      <c r="M47">
        <f t="shared" si="6"/>
        <v>852</v>
      </c>
      <c r="N47">
        <f t="shared" si="7"/>
        <v>254</v>
      </c>
      <c r="O47">
        <f t="shared" si="8"/>
        <v>262</v>
      </c>
      <c r="P47">
        <f t="shared" si="9"/>
        <v>30</v>
      </c>
      <c r="Q47">
        <f t="shared" si="10"/>
        <v>15</v>
      </c>
      <c r="R47">
        <f t="shared" si="11"/>
        <v>12</v>
      </c>
    </row>
    <row r="48" spans="1:18">
      <c r="A48" s="32" t="s">
        <v>107</v>
      </c>
      <c r="B48" s="32" t="s">
        <v>108</v>
      </c>
      <c r="C48" s="32" t="s">
        <v>28</v>
      </c>
      <c r="D48" s="32">
        <v>121</v>
      </c>
      <c r="E48" s="32">
        <v>142</v>
      </c>
      <c r="F48" s="32">
        <v>139</v>
      </c>
      <c r="G48" s="32">
        <v>69</v>
      </c>
      <c r="H48" s="32">
        <v>79</v>
      </c>
      <c r="I48" s="32">
        <v>82</v>
      </c>
      <c r="J48" s="32">
        <v>71</v>
      </c>
      <c r="K48" s="32">
        <v>70</v>
      </c>
      <c r="L48" s="32">
        <v>85</v>
      </c>
      <c r="M48">
        <f t="shared" si="6"/>
        <v>858</v>
      </c>
      <c r="N48">
        <f t="shared" si="7"/>
        <v>230</v>
      </c>
      <c r="O48">
        <f t="shared" si="8"/>
        <v>226</v>
      </c>
      <c r="P48">
        <f t="shared" si="9"/>
        <v>26</v>
      </c>
      <c r="Q48">
        <f t="shared" si="10"/>
        <v>47</v>
      </c>
      <c r="R48">
        <f t="shared" si="11"/>
        <v>54</v>
      </c>
    </row>
    <row r="49" spans="1:18">
      <c r="A49" s="32" t="s">
        <v>109</v>
      </c>
      <c r="B49" s="32" t="s">
        <v>110</v>
      </c>
      <c r="C49" s="32" t="s">
        <v>14</v>
      </c>
      <c r="D49" s="32">
        <v>82</v>
      </c>
      <c r="E49" s="32">
        <v>85</v>
      </c>
      <c r="F49" s="32">
        <v>87</v>
      </c>
      <c r="G49" s="32">
        <v>79</v>
      </c>
      <c r="H49" s="32">
        <v>63</v>
      </c>
      <c r="I49" s="32">
        <v>68</v>
      </c>
      <c r="J49" s="32">
        <v>62</v>
      </c>
      <c r="K49" s="32">
        <v>44</v>
      </c>
      <c r="L49" s="32">
        <v>92</v>
      </c>
      <c r="M49">
        <f t="shared" si="6"/>
        <v>662</v>
      </c>
      <c r="N49">
        <f t="shared" si="7"/>
        <v>210</v>
      </c>
      <c r="O49">
        <f t="shared" si="8"/>
        <v>198</v>
      </c>
      <c r="P49">
        <f t="shared" si="9"/>
        <v>84</v>
      </c>
      <c r="Q49">
        <f t="shared" si="10"/>
        <v>70</v>
      </c>
      <c r="R49">
        <f t="shared" si="11"/>
        <v>75</v>
      </c>
    </row>
    <row r="50" spans="1:18">
      <c r="A50" s="32" t="s">
        <v>111</v>
      </c>
      <c r="B50" s="32" t="s">
        <v>112</v>
      </c>
      <c r="C50" s="32" t="s">
        <v>28</v>
      </c>
      <c r="D50" s="32">
        <v>89</v>
      </c>
      <c r="E50" s="32">
        <v>87</v>
      </c>
      <c r="F50" s="32">
        <v>98</v>
      </c>
      <c r="G50" s="32">
        <v>97</v>
      </c>
      <c r="H50" s="32">
        <v>64</v>
      </c>
      <c r="I50" s="32">
        <v>82</v>
      </c>
      <c r="J50" s="32">
        <v>52</v>
      </c>
      <c r="K50" s="32">
        <v>85</v>
      </c>
      <c r="L50" s="32">
        <v>67</v>
      </c>
      <c r="M50">
        <f t="shared" si="6"/>
        <v>721</v>
      </c>
      <c r="N50">
        <f t="shared" si="7"/>
        <v>243</v>
      </c>
      <c r="O50">
        <f t="shared" si="8"/>
        <v>204</v>
      </c>
      <c r="P50">
        <f t="shared" si="9"/>
        <v>67</v>
      </c>
      <c r="Q50">
        <f t="shared" si="10"/>
        <v>33</v>
      </c>
      <c r="R50">
        <f t="shared" si="11"/>
        <v>71</v>
      </c>
    </row>
    <row r="51" spans="1:18">
      <c r="A51" s="32" t="s">
        <v>113</v>
      </c>
      <c r="B51" s="32" t="s">
        <v>114</v>
      </c>
      <c r="C51" s="32" t="s">
        <v>28</v>
      </c>
      <c r="D51" s="33">
        <v>91</v>
      </c>
      <c r="E51" s="32">
        <v>99</v>
      </c>
      <c r="F51" s="32">
        <v>98</v>
      </c>
      <c r="G51" s="32">
        <v>46</v>
      </c>
      <c r="H51" s="32">
        <v>75</v>
      </c>
      <c r="I51" s="32">
        <v>49</v>
      </c>
      <c r="J51" s="32">
        <v>45</v>
      </c>
      <c r="K51" s="32">
        <v>85</v>
      </c>
      <c r="L51" s="32">
        <v>70</v>
      </c>
      <c r="M51">
        <f t="shared" si="6"/>
        <v>658</v>
      </c>
      <c r="N51">
        <f t="shared" si="7"/>
        <v>170</v>
      </c>
      <c r="O51">
        <f t="shared" si="8"/>
        <v>200</v>
      </c>
      <c r="P51">
        <f t="shared" si="9"/>
        <v>85</v>
      </c>
      <c r="Q51">
        <f t="shared" si="10"/>
        <v>99</v>
      </c>
      <c r="R51">
        <f t="shared" si="11"/>
        <v>73</v>
      </c>
    </row>
    <row r="52" spans="1:18">
      <c r="A52" s="32" t="s">
        <v>115</v>
      </c>
      <c r="B52" s="32" t="s">
        <v>116</v>
      </c>
      <c r="C52" s="32" t="s">
        <v>28</v>
      </c>
      <c r="D52" s="32">
        <v>99</v>
      </c>
      <c r="E52" s="32">
        <v>89</v>
      </c>
      <c r="F52" s="32">
        <v>103</v>
      </c>
      <c r="G52" s="32">
        <v>48</v>
      </c>
      <c r="H52" s="32">
        <v>76</v>
      </c>
      <c r="I52" s="32">
        <v>73</v>
      </c>
      <c r="J52" s="32">
        <v>72</v>
      </c>
      <c r="K52" s="32">
        <v>57</v>
      </c>
      <c r="L52" s="32">
        <v>50</v>
      </c>
      <c r="M52">
        <f t="shared" si="6"/>
        <v>667</v>
      </c>
      <c r="N52">
        <f t="shared" si="7"/>
        <v>197</v>
      </c>
      <c r="O52">
        <f t="shared" si="8"/>
        <v>179</v>
      </c>
      <c r="P52">
        <f t="shared" si="9"/>
        <v>79</v>
      </c>
      <c r="Q52">
        <f t="shared" si="10"/>
        <v>85</v>
      </c>
      <c r="R52">
        <f t="shared" si="11"/>
        <v>89</v>
      </c>
    </row>
    <row r="53" spans="1:18">
      <c r="A53" s="32" t="s">
        <v>117</v>
      </c>
      <c r="B53" s="32" t="s">
        <v>118</v>
      </c>
      <c r="C53" s="32" t="s">
        <v>14</v>
      </c>
      <c r="D53" s="32">
        <v>94</v>
      </c>
      <c r="E53" s="32">
        <v>118</v>
      </c>
      <c r="F53" s="32">
        <v>113</v>
      </c>
      <c r="G53" s="32">
        <v>85</v>
      </c>
      <c r="H53" s="32">
        <v>77</v>
      </c>
      <c r="I53" s="32">
        <v>86</v>
      </c>
      <c r="J53" s="32">
        <v>90</v>
      </c>
      <c r="K53" s="32">
        <v>78</v>
      </c>
      <c r="L53" s="32">
        <v>83</v>
      </c>
      <c r="M53">
        <f t="shared" si="6"/>
        <v>824</v>
      </c>
      <c r="N53">
        <f t="shared" si="7"/>
        <v>248</v>
      </c>
      <c r="O53">
        <f t="shared" si="8"/>
        <v>251</v>
      </c>
      <c r="P53">
        <f t="shared" si="9"/>
        <v>45</v>
      </c>
      <c r="Q53">
        <f t="shared" si="10"/>
        <v>24</v>
      </c>
      <c r="R53">
        <f t="shared" si="11"/>
        <v>25</v>
      </c>
    </row>
    <row r="54" spans="1:18">
      <c r="A54" s="32" t="s">
        <v>119</v>
      </c>
      <c r="B54" s="32" t="s">
        <v>120</v>
      </c>
      <c r="C54" s="32" t="s">
        <v>14</v>
      </c>
      <c r="D54" s="32">
        <v>115</v>
      </c>
      <c r="E54" s="32">
        <v>129</v>
      </c>
      <c r="F54" s="32">
        <v>140</v>
      </c>
      <c r="G54" s="32">
        <v>69</v>
      </c>
      <c r="H54" s="32">
        <v>69</v>
      </c>
      <c r="I54" s="32">
        <v>68</v>
      </c>
      <c r="J54" s="32">
        <v>95</v>
      </c>
      <c r="K54" s="32">
        <v>70</v>
      </c>
      <c r="L54" s="32">
        <v>88</v>
      </c>
      <c r="M54">
        <f t="shared" si="6"/>
        <v>843</v>
      </c>
      <c r="N54">
        <f t="shared" si="7"/>
        <v>206</v>
      </c>
      <c r="O54">
        <f t="shared" si="8"/>
        <v>253</v>
      </c>
      <c r="P54">
        <f t="shared" si="9"/>
        <v>34</v>
      </c>
      <c r="Q54">
        <f t="shared" si="10"/>
        <v>77</v>
      </c>
      <c r="R54">
        <f t="shared" si="11"/>
        <v>21</v>
      </c>
    </row>
    <row r="55" spans="1:18">
      <c r="A55" s="32" t="s">
        <v>121</v>
      </c>
      <c r="B55" s="32" t="s">
        <v>122</v>
      </c>
      <c r="C55" s="32" t="s">
        <v>14</v>
      </c>
      <c r="D55" s="32">
        <v>114</v>
      </c>
      <c r="E55" s="32">
        <v>139</v>
      </c>
      <c r="F55" s="32">
        <v>139</v>
      </c>
      <c r="G55" s="32">
        <v>83</v>
      </c>
      <c r="H55" s="32">
        <v>82</v>
      </c>
      <c r="I55" s="32">
        <v>89</v>
      </c>
      <c r="J55" s="32">
        <v>98</v>
      </c>
      <c r="K55" s="32">
        <v>96</v>
      </c>
      <c r="L55" s="32">
        <v>95</v>
      </c>
      <c r="M55">
        <f t="shared" si="6"/>
        <v>935</v>
      </c>
      <c r="N55">
        <f t="shared" si="7"/>
        <v>254</v>
      </c>
      <c r="O55">
        <f t="shared" si="8"/>
        <v>289</v>
      </c>
      <c r="P55">
        <f t="shared" si="9"/>
        <v>8</v>
      </c>
      <c r="Q55">
        <f t="shared" si="10"/>
        <v>15</v>
      </c>
      <c r="R55">
        <f t="shared" si="11"/>
        <v>1</v>
      </c>
    </row>
    <row r="56" spans="1:18">
      <c r="A56" s="32" t="s">
        <v>123</v>
      </c>
      <c r="B56" s="32" t="s">
        <v>124</v>
      </c>
      <c r="C56" s="32" t="s">
        <v>17</v>
      </c>
      <c r="D56" s="32">
        <v>90</v>
      </c>
      <c r="E56" s="32">
        <v>84</v>
      </c>
      <c r="F56" s="32">
        <v>89</v>
      </c>
      <c r="G56" s="32">
        <v>79</v>
      </c>
      <c r="H56" s="32">
        <v>67</v>
      </c>
      <c r="I56" s="32">
        <v>57</v>
      </c>
      <c r="J56" s="32">
        <v>83</v>
      </c>
      <c r="K56" s="32">
        <v>82</v>
      </c>
      <c r="L56" s="32">
        <v>51</v>
      </c>
      <c r="M56">
        <f t="shared" si="6"/>
        <v>682</v>
      </c>
      <c r="N56">
        <f t="shared" si="7"/>
        <v>203</v>
      </c>
      <c r="O56">
        <f t="shared" si="8"/>
        <v>216</v>
      </c>
      <c r="P56">
        <f t="shared" si="9"/>
        <v>72</v>
      </c>
      <c r="Q56">
        <f t="shared" si="10"/>
        <v>82</v>
      </c>
      <c r="R56">
        <f t="shared" si="11"/>
        <v>63</v>
      </c>
    </row>
    <row r="57" spans="1:18">
      <c r="A57" s="32" t="s">
        <v>125</v>
      </c>
      <c r="B57" s="32" t="s">
        <v>126</v>
      </c>
      <c r="C57" s="32" t="s">
        <v>28</v>
      </c>
      <c r="D57" s="32">
        <v>139</v>
      </c>
      <c r="E57" s="32">
        <v>145</v>
      </c>
      <c r="F57" s="32">
        <v>143</v>
      </c>
      <c r="G57" s="32">
        <v>87</v>
      </c>
      <c r="H57" s="32">
        <v>86</v>
      </c>
      <c r="I57" s="32">
        <v>91</v>
      </c>
      <c r="J57" s="32">
        <v>88</v>
      </c>
      <c r="K57" s="32">
        <v>89</v>
      </c>
      <c r="L57" s="32">
        <v>95</v>
      </c>
      <c r="M57">
        <f t="shared" si="6"/>
        <v>963</v>
      </c>
      <c r="N57">
        <f t="shared" si="7"/>
        <v>264</v>
      </c>
      <c r="O57">
        <f t="shared" si="8"/>
        <v>272</v>
      </c>
      <c r="P57">
        <f t="shared" si="9"/>
        <v>3</v>
      </c>
      <c r="Q57">
        <f t="shared" si="10"/>
        <v>6</v>
      </c>
      <c r="R57">
        <f t="shared" si="11"/>
        <v>5</v>
      </c>
    </row>
    <row r="58" spans="1:18">
      <c r="A58" s="32" t="s">
        <v>127</v>
      </c>
      <c r="B58" s="32" t="s">
        <v>128</v>
      </c>
      <c r="C58" s="32" t="s">
        <v>14</v>
      </c>
      <c r="D58" s="32">
        <v>130</v>
      </c>
      <c r="E58" s="32">
        <v>136</v>
      </c>
      <c r="F58" s="32">
        <v>138</v>
      </c>
      <c r="G58" s="32">
        <v>77</v>
      </c>
      <c r="H58" s="32">
        <v>83</v>
      </c>
      <c r="I58" s="33">
        <v>68</v>
      </c>
      <c r="J58" s="32">
        <v>82</v>
      </c>
      <c r="K58" s="32">
        <v>85</v>
      </c>
      <c r="L58" s="32">
        <v>98</v>
      </c>
      <c r="M58">
        <f t="shared" si="6"/>
        <v>897</v>
      </c>
      <c r="N58">
        <f t="shared" si="7"/>
        <v>228</v>
      </c>
      <c r="O58">
        <f t="shared" si="8"/>
        <v>265</v>
      </c>
      <c r="P58">
        <f t="shared" si="9"/>
        <v>17</v>
      </c>
      <c r="Q58">
        <f t="shared" si="10"/>
        <v>51</v>
      </c>
      <c r="R58">
        <f t="shared" si="11"/>
        <v>9</v>
      </c>
    </row>
    <row r="59" spans="1:18">
      <c r="A59" s="32" t="s">
        <v>129</v>
      </c>
      <c r="B59" s="32" t="s">
        <v>130</v>
      </c>
      <c r="C59" s="32" t="s">
        <v>14</v>
      </c>
      <c r="D59" s="32">
        <v>104</v>
      </c>
      <c r="E59" s="32">
        <v>92</v>
      </c>
      <c r="F59" s="32">
        <v>113</v>
      </c>
      <c r="G59" s="32">
        <v>89</v>
      </c>
      <c r="H59" s="32">
        <v>85</v>
      </c>
      <c r="I59" s="32">
        <v>39</v>
      </c>
      <c r="J59" s="32">
        <v>80</v>
      </c>
      <c r="K59" s="32">
        <v>61</v>
      </c>
      <c r="L59" s="32">
        <v>50</v>
      </c>
      <c r="M59">
        <f t="shared" si="6"/>
        <v>713</v>
      </c>
      <c r="N59">
        <f t="shared" si="7"/>
        <v>213</v>
      </c>
      <c r="O59">
        <f t="shared" si="8"/>
        <v>191</v>
      </c>
      <c r="P59">
        <f t="shared" si="9"/>
        <v>69</v>
      </c>
      <c r="Q59">
        <f t="shared" si="10"/>
        <v>66</v>
      </c>
      <c r="R59">
        <f t="shared" si="11"/>
        <v>80</v>
      </c>
    </row>
    <row r="60" spans="1:18">
      <c r="A60" s="32" t="s">
        <v>131</v>
      </c>
      <c r="B60" s="32" t="s">
        <v>132</v>
      </c>
      <c r="C60" s="32" t="s">
        <v>14</v>
      </c>
      <c r="D60" s="32">
        <v>77</v>
      </c>
      <c r="E60" s="32">
        <v>115</v>
      </c>
      <c r="F60" s="32">
        <v>116</v>
      </c>
      <c r="G60" s="32">
        <v>86</v>
      </c>
      <c r="H60" s="32">
        <v>73</v>
      </c>
      <c r="I60" s="32">
        <v>78</v>
      </c>
      <c r="J60" s="32">
        <v>81</v>
      </c>
      <c r="K60" s="32">
        <v>78</v>
      </c>
      <c r="L60" s="32">
        <v>78</v>
      </c>
      <c r="M60">
        <f t="shared" si="6"/>
        <v>782</v>
      </c>
      <c r="N60">
        <f t="shared" si="7"/>
        <v>237</v>
      </c>
      <c r="O60">
        <f t="shared" si="8"/>
        <v>237</v>
      </c>
      <c r="P60">
        <f t="shared" si="9"/>
        <v>58</v>
      </c>
      <c r="Q60">
        <f t="shared" si="10"/>
        <v>41</v>
      </c>
      <c r="R60">
        <f t="shared" si="11"/>
        <v>41</v>
      </c>
    </row>
    <row r="61" spans="1:18">
      <c r="A61" s="32" t="s">
        <v>133</v>
      </c>
      <c r="B61" s="32" t="s">
        <v>134</v>
      </c>
      <c r="C61" s="32" t="s">
        <v>28</v>
      </c>
      <c r="D61" s="32">
        <v>93</v>
      </c>
      <c r="E61" s="32">
        <v>100</v>
      </c>
      <c r="F61" s="32">
        <v>99</v>
      </c>
      <c r="G61" s="32">
        <v>48</v>
      </c>
      <c r="H61" s="32">
        <v>64</v>
      </c>
      <c r="I61" s="32">
        <v>77</v>
      </c>
      <c r="J61" s="33">
        <v>71</v>
      </c>
      <c r="K61" s="32">
        <v>53</v>
      </c>
      <c r="L61" s="32">
        <v>50</v>
      </c>
      <c r="M61">
        <f t="shared" si="6"/>
        <v>655</v>
      </c>
      <c r="N61">
        <f t="shared" si="7"/>
        <v>189</v>
      </c>
      <c r="O61">
        <f t="shared" si="8"/>
        <v>174</v>
      </c>
      <c r="P61">
        <f t="shared" si="9"/>
        <v>87</v>
      </c>
      <c r="Q61">
        <f t="shared" si="10"/>
        <v>88</v>
      </c>
      <c r="R61">
        <f t="shared" si="11"/>
        <v>93</v>
      </c>
    </row>
    <row r="62" spans="1:18">
      <c r="A62" s="32" t="s">
        <v>135</v>
      </c>
      <c r="B62" s="32" t="s">
        <v>136</v>
      </c>
      <c r="C62" s="32" t="s">
        <v>28</v>
      </c>
      <c r="D62" s="32">
        <v>93</v>
      </c>
      <c r="E62" s="32">
        <v>80</v>
      </c>
      <c r="F62" s="32">
        <v>106</v>
      </c>
      <c r="G62" s="32">
        <v>44</v>
      </c>
      <c r="H62" s="32">
        <v>54</v>
      </c>
      <c r="I62" s="32">
        <v>68</v>
      </c>
      <c r="J62" s="32">
        <v>86</v>
      </c>
      <c r="K62" s="32">
        <v>61</v>
      </c>
      <c r="L62" s="32">
        <v>52</v>
      </c>
      <c r="M62">
        <f t="shared" si="6"/>
        <v>644</v>
      </c>
      <c r="N62">
        <f t="shared" si="7"/>
        <v>166</v>
      </c>
      <c r="O62">
        <f t="shared" si="8"/>
        <v>199</v>
      </c>
      <c r="P62">
        <f t="shared" si="9"/>
        <v>89</v>
      </c>
      <c r="Q62">
        <f t="shared" si="10"/>
        <v>103</v>
      </c>
      <c r="R62">
        <f t="shared" si="11"/>
        <v>74</v>
      </c>
    </row>
    <row r="63" spans="1:18">
      <c r="A63" s="32" t="s">
        <v>137</v>
      </c>
      <c r="B63" s="32" t="s">
        <v>138</v>
      </c>
      <c r="C63" s="32" t="s">
        <v>28</v>
      </c>
      <c r="D63" s="32">
        <v>115</v>
      </c>
      <c r="E63" s="32">
        <v>116</v>
      </c>
      <c r="F63" s="32">
        <v>114</v>
      </c>
      <c r="G63" s="32">
        <v>75</v>
      </c>
      <c r="H63" s="32">
        <v>79</v>
      </c>
      <c r="I63" s="32">
        <v>75</v>
      </c>
      <c r="J63" s="32">
        <v>68</v>
      </c>
      <c r="K63" s="32">
        <v>93</v>
      </c>
      <c r="L63" s="32">
        <v>86</v>
      </c>
      <c r="M63">
        <f t="shared" si="6"/>
        <v>821</v>
      </c>
      <c r="N63">
        <f t="shared" si="7"/>
        <v>229</v>
      </c>
      <c r="O63">
        <f t="shared" si="8"/>
        <v>247</v>
      </c>
      <c r="P63">
        <f t="shared" si="9"/>
        <v>47</v>
      </c>
      <c r="Q63">
        <f t="shared" si="10"/>
        <v>49</v>
      </c>
      <c r="R63">
        <f t="shared" si="11"/>
        <v>27</v>
      </c>
    </row>
    <row r="64" spans="1:18">
      <c r="A64" s="32" t="s">
        <v>139</v>
      </c>
      <c r="B64" s="32" t="s">
        <v>140</v>
      </c>
      <c r="C64" s="32" t="s">
        <v>28</v>
      </c>
      <c r="D64" s="32">
        <v>136</v>
      </c>
      <c r="E64" s="32">
        <v>121</v>
      </c>
      <c r="F64" s="32">
        <v>147</v>
      </c>
      <c r="G64" s="32">
        <v>95</v>
      </c>
      <c r="H64" s="32">
        <v>81</v>
      </c>
      <c r="I64" s="32">
        <v>75</v>
      </c>
      <c r="J64" s="32">
        <v>75</v>
      </c>
      <c r="K64" s="32">
        <v>79</v>
      </c>
      <c r="L64" s="32">
        <v>69</v>
      </c>
      <c r="M64">
        <f t="shared" si="6"/>
        <v>878</v>
      </c>
      <c r="N64">
        <f t="shared" si="7"/>
        <v>251</v>
      </c>
      <c r="O64">
        <f t="shared" si="8"/>
        <v>223</v>
      </c>
      <c r="P64">
        <f t="shared" si="9"/>
        <v>22</v>
      </c>
      <c r="Q64">
        <f t="shared" si="10"/>
        <v>20</v>
      </c>
      <c r="R64">
        <f t="shared" si="11"/>
        <v>55</v>
      </c>
    </row>
    <row r="65" spans="1:18">
      <c r="A65" s="32" t="s">
        <v>141</v>
      </c>
      <c r="B65" s="32" t="s">
        <v>142</v>
      </c>
      <c r="C65" s="32" t="s">
        <v>17</v>
      </c>
      <c r="D65" s="32">
        <v>106</v>
      </c>
      <c r="E65" s="32">
        <v>125</v>
      </c>
      <c r="F65" s="32">
        <v>128</v>
      </c>
      <c r="G65" s="32">
        <v>80</v>
      </c>
      <c r="H65" s="32">
        <v>80</v>
      </c>
      <c r="I65" s="32">
        <v>94</v>
      </c>
      <c r="J65" s="32">
        <v>74</v>
      </c>
      <c r="K65" s="32">
        <v>69</v>
      </c>
      <c r="L65" s="32">
        <v>87</v>
      </c>
      <c r="M65">
        <f t="shared" si="6"/>
        <v>843</v>
      </c>
      <c r="N65">
        <f t="shared" si="7"/>
        <v>254</v>
      </c>
      <c r="O65">
        <f t="shared" si="8"/>
        <v>230</v>
      </c>
      <c r="P65">
        <f t="shared" si="9"/>
        <v>34</v>
      </c>
      <c r="Q65">
        <f t="shared" si="10"/>
        <v>15</v>
      </c>
      <c r="R65">
        <f t="shared" si="11"/>
        <v>51</v>
      </c>
    </row>
    <row r="66" spans="1:18">
      <c r="A66" s="32" t="s">
        <v>143</v>
      </c>
      <c r="B66" s="32" t="s">
        <v>144</v>
      </c>
      <c r="C66" s="32" t="s">
        <v>28</v>
      </c>
      <c r="D66" s="32">
        <v>135</v>
      </c>
      <c r="E66" s="33">
        <v>139</v>
      </c>
      <c r="F66" s="32">
        <v>137</v>
      </c>
      <c r="G66" s="32">
        <v>87</v>
      </c>
      <c r="H66" s="32">
        <v>80</v>
      </c>
      <c r="I66" s="32">
        <v>85</v>
      </c>
      <c r="J66" s="32">
        <v>89</v>
      </c>
      <c r="K66" s="32">
        <v>97</v>
      </c>
      <c r="L66" s="32">
        <v>83</v>
      </c>
      <c r="M66">
        <f t="shared" si="6"/>
        <v>932</v>
      </c>
      <c r="N66">
        <f t="shared" si="7"/>
        <v>252</v>
      </c>
      <c r="O66">
        <f t="shared" si="8"/>
        <v>269</v>
      </c>
      <c r="P66">
        <f t="shared" si="9"/>
        <v>9</v>
      </c>
      <c r="Q66">
        <f t="shared" si="10"/>
        <v>18</v>
      </c>
      <c r="R66">
        <f t="shared" si="11"/>
        <v>8</v>
      </c>
    </row>
    <row r="67" spans="1:18">
      <c r="A67" s="32" t="s">
        <v>145</v>
      </c>
      <c r="B67" s="32" t="s">
        <v>146</v>
      </c>
      <c r="C67" s="32" t="s">
        <v>17</v>
      </c>
      <c r="D67" s="32">
        <v>101</v>
      </c>
      <c r="E67" s="32">
        <v>116</v>
      </c>
      <c r="F67" s="32">
        <v>121</v>
      </c>
      <c r="G67" s="32">
        <v>91</v>
      </c>
      <c r="H67" s="32">
        <v>64</v>
      </c>
      <c r="I67" s="32">
        <v>94</v>
      </c>
      <c r="J67" s="32">
        <v>95</v>
      </c>
      <c r="K67" s="32">
        <v>86</v>
      </c>
      <c r="L67" s="32">
        <v>95</v>
      </c>
      <c r="M67">
        <f t="shared" ref="M67:M109" si="12">SUM(D67:L67)</f>
        <v>863</v>
      </c>
      <c r="N67">
        <f t="shared" ref="N67:N109" si="13">SUM(G67:I67)</f>
        <v>249</v>
      </c>
      <c r="O67">
        <f t="shared" ref="O67:O109" si="14">SUM(J67:L67)</f>
        <v>276</v>
      </c>
      <c r="P67">
        <f t="shared" ref="P67:P109" si="15">_xlfn.RANK.EQ(M67,$M$2:$M$109,0)</f>
        <v>24</v>
      </c>
      <c r="Q67">
        <f t="shared" ref="Q67:Q109" si="16">_xlfn.RANK.EQ(N67,$N$2:$N$109,0)</f>
        <v>23</v>
      </c>
      <c r="R67">
        <f t="shared" ref="R67:R109" si="17">_xlfn.RANK.EQ(O67,$O$2:$O$109,0)</f>
        <v>4</v>
      </c>
    </row>
    <row r="68" spans="1:18">
      <c r="A68" s="32" t="s">
        <v>147</v>
      </c>
      <c r="B68" s="32" t="s">
        <v>148</v>
      </c>
      <c r="C68" s="32" t="s">
        <v>17</v>
      </c>
      <c r="D68" s="32">
        <v>83</v>
      </c>
      <c r="E68" s="32">
        <v>107</v>
      </c>
      <c r="F68" s="32">
        <v>92</v>
      </c>
      <c r="G68" s="32">
        <v>51</v>
      </c>
      <c r="H68" s="32">
        <v>70</v>
      </c>
      <c r="I68" s="32">
        <v>55</v>
      </c>
      <c r="J68" s="32">
        <v>74</v>
      </c>
      <c r="K68" s="32">
        <v>71</v>
      </c>
      <c r="L68" s="32">
        <v>67</v>
      </c>
      <c r="M68">
        <f t="shared" si="12"/>
        <v>670</v>
      </c>
      <c r="N68">
        <f t="shared" si="13"/>
        <v>176</v>
      </c>
      <c r="O68">
        <f t="shared" si="14"/>
        <v>212</v>
      </c>
      <c r="P68">
        <f t="shared" si="15"/>
        <v>78</v>
      </c>
      <c r="Q68">
        <f t="shared" si="16"/>
        <v>95</v>
      </c>
      <c r="R68">
        <f t="shared" si="17"/>
        <v>68</v>
      </c>
    </row>
    <row r="69" spans="1:18">
      <c r="A69" s="32" t="s">
        <v>149</v>
      </c>
      <c r="B69" s="32" t="s">
        <v>150</v>
      </c>
      <c r="C69" s="32" t="s">
        <v>28</v>
      </c>
      <c r="D69" s="32">
        <v>125</v>
      </c>
      <c r="E69" s="32">
        <v>106</v>
      </c>
      <c r="F69" s="32">
        <v>131</v>
      </c>
      <c r="G69" s="32">
        <v>92</v>
      </c>
      <c r="H69" s="32">
        <v>71</v>
      </c>
      <c r="I69" s="32">
        <v>84</v>
      </c>
      <c r="J69" s="32">
        <v>96</v>
      </c>
      <c r="K69" s="32">
        <v>76</v>
      </c>
      <c r="L69" s="32">
        <v>82</v>
      </c>
      <c r="M69">
        <f t="shared" si="12"/>
        <v>863</v>
      </c>
      <c r="N69">
        <f t="shared" si="13"/>
        <v>247</v>
      </c>
      <c r="O69">
        <f t="shared" si="14"/>
        <v>254</v>
      </c>
      <c r="P69">
        <f t="shared" si="15"/>
        <v>24</v>
      </c>
      <c r="Q69">
        <f t="shared" si="16"/>
        <v>25</v>
      </c>
      <c r="R69">
        <f t="shared" si="17"/>
        <v>20</v>
      </c>
    </row>
    <row r="70" spans="1:18">
      <c r="A70" s="32" t="s">
        <v>151</v>
      </c>
      <c r="B70" s="32" t="s">
        <v>152</v>
      </c>
      <c r="C70" s="32" t="s">
        <v>28</v>
      </c>
      <c r="D70" s="33">
        <v>124</v>
      </c>
      <c r="E70" s="32">
        <v>107</v>
      </c>
      <c r="F70" s="32">
        <v>114</v>
      </c>
      <c r="G70" s="32">
        <v>83</v>
      </c>
      <c r="H70" s="32">
        <v>80</v>
      </c>
      <c r="I70" s="32">
        <v>95</v>
      </c>
      <c r="J70" s="32">
        <v>92</v>
      </c>
      <c r="K70" s="32">
        <v>93</v>
      </c>
      <c r="L70" s="32">
        <v>68</v>
      </c>
      <c r="M70">
        <f t="shared" si="12"/>
        <v>856</v>
      </c>
      <c r="N70">
        <f t="shared" si="13"/>
        <v>258</v>
      </c>
      <c r="O70">
        <f t="shared" si="14"/>
        <v>253</v>
      </c>
      <c r="P70">
        <f t="shared" si="15"/>
        <v>27</v>
      </c>
      <c r="Q70">
        <f t="shared" si="16"/>
        <v>13</v>
      </c>
      <c r="R70">
        <f t="shared" si="17"/>
        <v>21</v>
      </c>
    </row>
    <row r="71" spans="1:18">
      <c r="A71" s="32" t="s">
        <v>153</v>
      </c>
      <c r="B71" s="32" t="s">
        <v>154</v>
      </c>
      <c r="C71" s="32" t="s">
        <v>17</v>
      </c>
      <c r="D71" s="32">
        <v>117</v>
      </c>
      <c r="E71" s="32">
        <v>133</v>
      </c>
      <c r="F71" s="32">
        <v>139</v>
      </c>
      <c r="G71" s="32">
        <v>82</v>
      </c>
      <c r="H71" s="32">
        <v>78</v>
      </c>
      <c r="I71" s="32">
        <v>92</v>
      </c>
      <c r="J71" s="32">
        <v>80</v>
      </c>
      <c r="K71" s="32">
        <v>72</v>
      </c>
      <c r="L71" s="32">
        <v>83</v>
      </c>
      <c r="M71">
        <f t="shared" si="12"/>
        <v>876</v>
      </c>
      <c r="N71">
        <f t="shared" si="13"/>
        <v>252</v>
      </c>
      <c r="O71">
        <f t="shared" si="14"/>
        <v>235</v>
      </c>
      <c r="P71">
        <f t="shared" si="15"/>
        <v>23</v>
      </c>
      <c r="Q71">
        <f t="shared" si="16"/>
        <v>18</v>
      </c>
      <c r="R71">
        <f t="shared" si="17"/>
        <v>47</v>
      </c>
    </row>
    <row r="72" spans="1:18">
      <c r="A72" s="32" t="s">
        <v>155</v>
      </c>
      <c r="B72" s="32" t="s">
        <v>156</v>
      </c>
      <c r="C72" s="32" t="s">
        <v>17</v>
      </c>
      <c r="D72" s="32">
        <v>128</v>
      </c>
      <c r="E72" s="32">
        <v>127</v>
      </c>
      <c r="F72" s="32">
        <v>118</v>
      </c>
      <c r="G72" s="32">
        <v>73</v>
      </c>
      <c r="H72" s="32">
        <v>84</v>
      </c>
      <c r="I72" s="32">
        <v>74</v>
      </c>
      <c r="J72" s="32">
        <v>89</v>
      </c>
      <c r="K72" s="32">
        <v>71</v>
      </c>
      <c r="L72" s="32">
        <v>76</v>
      </c>
      <c r="M72">
        <f t="shared" si="12"/>
        <v>840</v>
      </c>
      <c r="N72">
        <f t="shared" si="13"/>
        <v>231</v>
      </c>
      <c r="O72">
        <f t="shared" si="14"/>
        <v>236</v>
      </c>
      <c r="P72">
        <f t="shared" si="15"/>
        <v>37</v>
      </c>
      <c r="Q72">
        <f t="shared" si="16"/>
        <v>45</v>
      </c>
      <c r="R72">
        <f t="shared" si="17"/>
        <v>44</v>
      </c>
    </row>
    <row r="73" spans="1:18">
      <c r="A73" s="32" t="s">
        <v>157</v>
      </c>
      <c r="B73" s="32" t="s">
        <v>158</v>
      </c>
      <c r="C73" s="32" t="s">
        <v>17</v>
      </c>
      <c r="D73" s="32">
        <v>115</v>
      </c>
      <c r="E73" s="32">
        <v>102</v>
      </c>
      <c r="F73" s="33">
        <v>122</v>
      </c>
      <c r="G73" s="32">
        <v>84</v>
      </c>
      <c r="H73" s="32">
        <v>87</v>
      </c>
      <c r="I73" s="32">
        <v>52</v>
      </c>
      <c r="J73" s="32">
        <v>82</v>
      </c>
      <c r="K73" s="32">
        <v>65</v>
      </c>
      <c r="L73" s="33">
        <v>69</v>
      </c>
      <c r="M73">
        <f t="shared" si="12"/>
        <v>778</v>
      </c>
      <c r="N73">
        <f t="shared" si="13"/>
        <v>223</v>
      </c>
      <c r="O73">
        <f t="shared" si="14"/>
        <v>216</v>
      </c>
      <c r="P73">
        <f t="shared" si="15"/>
        <v>59</v>
      </c>
      <c r="Q73">
        <f t="shared" si="16"/>
        <v>55</v>
      </c>
      <c r="R73">
        <f t="shared" si="17"/>
        <v>63</v>
      </c>
    </row>
    <row r="74" spans="1:18">
      <c r="A74" s="32" t="s">
        <v>159</v>
      </c>
      <c r="B74" s="32" t="s">
        <v>160</v>
      </c>
      <c r="C74" s="32" t="s">
        <v>14</v>
      </c>
      <c r="D74" s="32">
        <v>92</v>
      </c>
      <c r="E74" s="32">
        <v>80</v>
      </c>
      <c r="F74" s="32">
        <v>95</v>
      </c>
      <c r="G74" s="32">
        <v>71</v>
      </c>
      <c r="H74" s="32">
        <v>66</v>
      </c>
      <c r="I74" s="32">
        <v>71</v>
      </c>
      <c r="J74" s="32">
        <v>80</v>
      </c>
      <c r="K74" s="32">
        <v>68</v>
      </c>
      <c r="L74" s="32">
        <v>53</v>
      </c>
      <c r="M74">
        <f t="shared" si="12"/>
        <v>676</v>
      </c>
      <c r="N74">
        <f t="shared" si="13"/>
        <v>208</v>
      </c>
      <c r="O74">
        <f t="shared" si="14"/>
        <v>201</v>
      </c>
      <c r="P74">
        <f t="shared" si="15"/>
        <v>74</v>
      </c>
      <c r="Q74">
        <f t="shared" si="16"/>
        <v>74</v>
      </c>
      <c r="R74">
        <f t="shared" si="17"/>
        <v>72</v>
      </c>
    </row>
    <row r="75" spans="1:18">
      <c r="A75" s="32" t="s">
        <v>161</v>
      </c>
      <c r="B75" s="32" t="s">
        <v>162</v>
      </c>
      <c r="C75" s="32" t="s">
        <v>17</v>
      </c>
      <c r="D75" s="32">
        <v>106</v>
      </c>
      <c r="E75" s="32">
        <v>129</v>
      </c>
      <c r="F75" s="32">
        <v>106</v>
      </c>
      <c r="G75" s="32">
        <v>67</v>
      </c>
      <c r="H75" s="32">
        <v>79</v>
      </c>
      <c r="I75" s="32">
        <v>63</v>
      </c>
      <c r="J75" s="32">
        <v>78</v>
      </c>
      <c r="K75" s="32">
        <v>75</v>
      </c>
      <c r="L75" s="32">
        <v>84</v>
      </c>
      <c r="M75">
        <f t="shared" si="12"/>
        <v>787</v>
      </c>
      <c r="N75">
        <f t="shared" si="13"/>
        <v>209</v>
      </c>
      <c r="O75">
        <f t="shared" si="14"/>
        <v>237</v>
      </c>
      <c r="P75">
        <f t="shared" si="15"/>
        <v>56</v>
      </c>
      <c r="Q75">
        <f t="shared" si="16"/>
        <v>72</v>
      </c>
      <c r="R75">
        <f t="shared" si="17"/>
        <v>41</v>
      </c>
    </row>
    <row r="76" spans="1:18">
      <c r="A76" s="32" t="s">
        <v>163</v>
      </c>
      <c r="B76" s="32" t="s">
        <v>164</v>
      </c>
      <c r="C76" s="32" t="s">
        <v>28</v>
      </c>
      <c r="D76" s="32">
        <v>138</v>
      </c>
      <c r="E76" s="32">
        <v>142</v>
      </c>
      <c r="F76" s="32">
        <v>147</v>
      </c>
      <c r="G76" s="32">
        <v>79</v>
      </c>
      <c r="H76" s="32">
        <v>91</v>
      </c>
      <c r="I76" s="32">
        <v>73</v>
      </c>
      <c r="J76" s="32">
        <v>83</v>
      </c>
      <c r="K76" s="32">
        <v>78</v>
      </c>
      <c r="L76" s="32">
        <v>95</v>
      </c>
      <c r="M76">
        <f t="shared" si="12"/>
        <v>926</v>
      </c>
      <c r="N76">
        <f t="shared" si="13"/>
        <v>243</v>
      </c>
      <c r="O76">
        <f t="shared" si="14"/>
        <v>256</v>
      </c>
      <c r="P76">
        <f t="shared" si="15"/>
        <v>10</v>
      </c>
      <c r="Q76">
        <f t="shared" si="16"/>
        <v>33</v>
      </c>
      <c r="R76">
        <f t="shared" si="17"/>
        <v>18</v>
      </c>
    </row>
    <row r="77" spans="1:18">
      <c r="A77" s="32" t="s">
        <v>165</v>
      </c>
      <c r="B77" s="32" t="s">
        <v>166</v>
      </c>
      <c r="C77" s="32" t="s">
        <v>17</v>
      </c>
      <c r="D77" s="32">
        <v>133</v>
      </c>
      <c r="E77" s="32">
        <v>138</v>
      </c>
      <c r="F77" s="32">
        <v>144</v>
      </c>
      <c r="G77" s="32">
        <v>93</v>
      </c>
      <c r="H77" s="32">
        <v>90</v>
      </c>
      <c r="I77" s="32">
        <v>82</v>
      </c>
      <c r="J77" s="32">
        <v>83</v>
      </c>
      <c r="K77" s="32">
        <v>91</v>
      </c>
      <c r="L77" s="32">
        <v>91</v>
      </c>
      <c r="M77">
        <f t="shared" si="12"/>
        <v>945</v>
      </c>
      <c r="N77">
        <f t="shared" si="13"/>
        <v>265</v>
      </c>
      <c r="O77">
        <f t="shared" si="14"/>
        <v>265</v>
      </c>
      <c r="P77">
        <f t="shared" si="15"/>
        <v>5</v>
      </c>
      <c r="Q77">
        <f t="shared" si="16"/>
        <v>5</v>
      </c>
      <c r="R77">
        <f t="shared" si="17"/>
        <v>9</v>
      </c>
    </row>
    <row r="78" spans="1:18">
      <c r="A78" s="32" t="s">
        <v>167</v>
      </c>
      <c r="B78" s="32" t="s">
        <v>168</v>
      </c>
      <c r="C78" s="32" t="s">
        <v>17</v>
      </c>
      <c r="D78" s="32">
        <v>96</v>
      </c>
      <c r="E78" s="32">
        <v>83</v>
      </c>
      <c r="F78" s="32">
        <v>73</v>
      </c>
      <c r="G78" s="32">
        <v>56</v>
      </c>
      <c r="H78" s="32">
        <v>45</v>
      </c>
      <c r="I78" s="32">
        <v>69</v>
      </c>
      <c r="J78" s="32">
        <v>67</v>
      </c>
      <c r="K78" s="32">
        <v>60</v>
      </c>
      <c r="L78" s="32">
        <v>66</v>
      </c>
      <c r="M78">
        <f t="shared" si="12"/>
        <v>615</v>
      </c>
      <c r="N78">
        <f t="shared" si="13"/>
        <v>170</v>
      </c>
      <c r="O78">
        <f t="shared" si="14"/>
        <v>193</v>
      </c>
      <c r="P78">
        <f t="shared" si="15"/>
        <v>99</v>
      </c>
      <c r="Q78">
        <f t="shared" si="16"/>
        <v>99</v>
      </c>
      <c r="R78">
        <f t="shared" si="17"/>
        <v>79</v>
      </c>
    </row>
    <row r="79" spans="1:18">
      <c r="A79" s="32" t="s">
        <v>169</v>
      </c>
      <c r="B79" s="32" t="s">
        <v>170</v>
      </c>
      <c r="C79" s="32" t="s">
        <v>14</v>
      </c>
      <c r="D79" s="32">
        <v>106</v>
      </c>
      <c r="E79" s="32">
        <v>100</v>
      </c>
      <c r="F79" s="32">
        <v>125</v>
      </c>
      <c r="G79" s="32">
        <v>73</v>
      </c>
      <c r="H79" s="32">
        <v>80</v>
      </c>
      <c r="I79" s="32">
        <v>81</v>
      </c>
      <c r="J79" s="32">
        <v>83</v>
      </c>
      <c r="K79" s="32">
        <v>77</v>
      </c>
      <c r="L79" s="32">
        <v>87</v>
      </c>
      <c r="M79">
        <f t="shared" si="12"/>
        <v>812</v>
      </c>
      <c r="N79">
        <f t="shared" si="13"/>
        <v>234</v>
      </c>
      <c r="O79">
        <f t="shared" si="14"/>
        <v>247</v>
      </c>
      <c r="P79">
        <f t="shared" si="15"/>
        <v>51</v>
      </c>
      <c r="Q79">
        <f t="shared" si="16"/>
        <v>43</v>
      </c>
      <c r="R79">
        <f t="shared" si="17"/>
        <v>27</v>
      </c>
    </row>
    <row r="80" spans="1:18">
      <c r="A80" s="32" t="s">
        <v>171</v>
      </c>
      <c r="B80" s="32" t="s">
        <v>172</v>
      </c>
      <c r="C80" s="32" t="s">
        <v>14</v>
      </c>
      <c r="D80" s="32">
        <v>110</v>
      </c>
      <c r="E80" s="32">
        <v>136</v>
      </c>
      <c r="F80" s="32">
        <v>131</v>
      </c>
      <c r="G80" s="32">
        <v>76</v>
      </c>
      <c r="H80" s="32">
        <v>85</v>
      </c>
      <c r="I80" s="32">
        <v>67</v>
      </c>
      <c r="J80" s="32">
        <v>75</v>
      </c>
      <c r="K80" s="32">
        <v>49</v>
      </c>
      <c r="L80" s="32">
        <v>74</v>
      </c>
      <c r="M80">
        <f t="shared" si="12"/>
        <v>803</v>
      </c>
      <c r="N80">
        <f t="shared" si="13"/>
        <v>228</v>
      </c>
      <c r="O80">
        <f t="shared" si="14"/>
        <v>198</v>
      </c>
      <c r="P80">
        <f t="shared" si="15"/>
        <v>52</v>
      </c>
      <c r="Q80">
        <f t="shared" si="16"/>
        <v>51</v>
      </c>
      <c r="R80">
        <f t="shared" si="17"/>
        <v>75</v>
      </c>
    </row>
    <row r="81" spans="1:18">
      <c r="A81" s="32" t="s">
        <v>173</v>
      </c>
      <c r="B81" s="32" t="s">
        <v>174</v>
      </c>
      <c r="C81" s="32" t="s">
        <v>17</v>
      </c>
      <c r="D81" s="32">
        <v>116</v>
      </c>
      <c r="E81" s="32">
        <v>114</v>
      </c>
      <c r="F81" s="32">
        <v>136</v>
      </c>
      <c r="G81" s="32">
        <v>72</v>
      </c>
      <c r="H81" s="32">
        <v>90</v>
      </c>
      <c r="I81" s="32">
        <v>85</v>
      </c>
      <c r="J81" s="32">
        <v>85</v>
      </c>
      <c r="K81" s="32">
        <v>67</v>
      </c>
      <c r="L81" s="32">
        <v>86</v>
      </c>
      <c r="M81">
        <f t="shared" si="12"/>
        <v>851</v>
      </c>
      <c r="N81">
        <f t="shared" si="13"/>
        <v>247</v>
      </c>
      <c r="O81">
        <f t="shared" si="14"/>
        <v>238</v>
      </c>
      <c r="P81">
        <f t="shared" si="15"/>
        <v>31</v>
      </c>
      <c r="Q81">
        <f t="shared" si="16"/>
        <v>25</v>
      </c>
      <c r="R81">
        <f t="shared" si="17"/>
        <v>37</v>
      </c>
    </row>
    <row r="82" spans="1:18">
      <c r="A82" s="32" t="s">
        <v>175</v>
      </c>
      <c r="B82" s="32" t="s">
        <v>176</v>
      </c>
      <c r="C82" s="32" t="s">
        <v>14</v>
      </c>
      <c r="D82" s="32">
        <v>108</v>
      </c>
      <c r="E82" s="32">
        <v>124</v>
      </c>
      <c r="F82" s="32">
        <v>132</v>
      </c>
      <c r="G82" s="32">
        <v>89</v>
      </c>
      <c r="H82" s="32">
        <v>75</v>
      </c>
      <c r="I82" s="32">
        <v>81</v>
      </c>
      <c r="J82" s="32">
        <v>86</v>
      </c>
      <c r="K82" s="32">
        <v>81</v>
      </c>
      <c r="L82" s="32">
        <v>72</v>
      </c>
      <c r="M82">
        <f t="shared" si="12"/>
        <v>848</v>
      </c>
      <c r="N82">
        <f t="shared" si="13"/>
        <v>245</v>
      </c>
      <c r="O82">
        <f t="shared" si="14"/>
        <v>239</v>
      </c>
      <c r="P82">
        <f t="shared" si="15"/>
        <v>33</v>
      </c>
      <c r="Q82">
        <f t="shared" si="16"/>
        <v>28</v>
      </c>
      <c r="R82">
        <f t="shared" si="17"/>
        <v>36</v>
      </c>
    </row>
    <row r="83" spans="1:18">
      <c r="A83" s="32" t="s">
        <v>177</v>
      </c>
      <c r="B83" s="32" t="s">
        <v>178</v>
      </c>
      <c r="C83" s="32" t="s">
        <v>14</v>
      </c>
      <c r="D83" s="32">
        <v>137</v>
      </c>
      <c r="E83" s="32">
        <v>131</v>
      </c>
      <c r="F83" s="32">
        <v>143</v>
      </c>
      <c r="G83" s="32">
        <v>56</v>
      </c>
      <c r="H83" s="32">
        <v>79</v>
      </c>
      <c r="I83" s="32">
        <v>77</v>
      </c>
      <c r="J83" s="32">
        <v>79</v>
      </c>
      <c r="K83" s="32">
        <v>89</v>
      </c>
      <c r="L83" s="32">
        <v>52</v>
      </c>
      <c r="M83">
        <f t="shared" si="12"/>
        <v>843</v>
      </c>
      <c r="N83">
        <f t="shared" si="13"/>
        <v>212</v>
      </c>
      <c r="O83">
        <f t="shared" si="14"/>
        <v>220</v>
      </c>
      <c r="P83">
        <f t="shared" si="15"/>
        <v>34</v>
      </c>
      <c r="Q83">
        <f t="shared" si="16"/>
        <v>69</v>
      </c>
      <c r="R83">
        <f t="shared" si="17"/>
        <v>59</v>
      </c>
    </row>
    <row r="84" spans="1:18">
      <c r="A84" s="32" t="s">
        <v>179</v>
      </c>
      <c r="B84" s="32" t="s">
        <v>180</v>
      </c>
      <c r="C84" s="32" t="s">
        <v>28</v>
      </c>
      <c r="D84" s="33">
        <v>129</v>
      </c>
      <c r="E84" s="32">
        <v>136</v>
      </c>
      <c r="F84" s="32">
        <v>122</v>
      </c>
      <c r="G84" s="32">
        <v>90</v>
      </c>
      <c r="H84" s="32">
        <v>83</v>
      </c>
      <c r="I84" s="32">
        <v>97</v>
      </c>
      <c r="J84" s="32">
        <v>90</v>
      </c>
      <c r="K84" s="32">
        <v>86</v>
      </c>
      <c r="L84" s="32">
        <v>85</v>
      </c>
      <c r="M84">
        <f t="shared" si="12"/>
        <v>918</v>
      </c>
      <c r="N84">
        <f t="shared" si="13"/>
        <v>270</v>
      </c>
      <c r="O84">
        <f t="shared" si="14"/>
        <v>261</v>
      </c>
      <c r="P84">
        <f t="shared" si="15"/>
        <v>12</v>
      </c>
      <c r="Q84">
        <f t="shared" si="16"/>
        <v>2</v>
      </c>
      <c r="R84">
        <f t="shared" si="17"/>
        <v>14</v>
      </c>
    </row>
    <row r="85" spans="1:18">
      <c r="A85" s="32" t="s">
        <v>181</v>
      </c>
      <c r="B85" s="32" t="s">
        <v>182</v>
      </c>
      <c r="C85" s="32" t="s">
        <v>28</v>
      </c>
      <c r="D85" s="32">
        <v>106</v>
      </c>
      <c r="E85" s="32">
        <v>123</v>
      </c>
      <c r="F85" s="32">
        <v>124</v>
      </c>
      <c r="G85" s="32">
        <v>87</v>
      </c>
      <c r="H85" s="32">
        <v>82</v>
      </c>
      <c r="I85" s="32">
        <v>71</v>
      </c>
      <c r="J85" s="32">
        <v>79</v>
      </c>
      <c r="K85" s="32">
        <v>73</v>
      </c>
      <c r="L85" s="32">
        <v>71</v>
      </c>
      <c r="M85">
        <f t="shared" si="12"/>
        <v>816</v>
      </c>
      <c r="N85">
        <f t="shared" si="13"/>
        <v>240</v>
      </c>
      <c r="O85">
        <f t="shared" si="14"/>
        <v>223</v>
      </c>
      <c r="P85">
        <f t="shared" si="15"/>
        <v>49</v>
      </c>
      <c r="Q85">
        <f t="shared" si="16"/>
        <v>36</v>
      </c>
      <c r="R85">
        <f t="shared" si="17"/>
        <v>55</v>
      </c>
    </row>
    <row r="86" spans="1:18">
      <c r="A86" s="32" t="s">
        <v>183</v>
      </c>
      <c r="B86" s="32" t="s">
        <v>184</v>
      </c>
      <c r="C86" s="32" t="s">
        <v>14</v>
      </c>
      <c r="D86" s="32">
        <v>106</v>
      </c>
      <c r="E86" s="32">
        <v>119</v>
      </c>
      <c r="F86" s="32">
        <v>121</v>
      </c>
      <c r="G86" s="32">
        <v>72</v>
      </c>
      <c r="H86" s="32">
        <v>96</v>
      </c>
      <c r="I86" s="32">
        <v>63</v>
      </c>
      <c r="J86" s="32">
        <v>64</v>
      </c>
      <c r="K86" s="32">
        <v>85</v>
      </c>
      <c r="L86" s="32">
        <v>87</v>
      </c>
      <c r="M86">
        <f t="shared" si="12"/>
        <v>813</v>
      </c>
      <c r="N86">
        <f t="shared" si="13"/>
        <v>231</v>
      </c>
      <c r="O86">
        <f t="shared" si="14"/>
        <v>236</v>
      </c>
      <c r="P86">
        <f t="shared" si="15"/>
        <v>50</v>
      </c>
      <c r="Q86">
        <f t="shared" si="16"/>
        <v>45</v>
      </c>
      <c r="R86">
        <f t="shared" si="17"/>
        <v>44</v>
      </c>
    </row>
    <row r="87" spans="1:18">
      <c r="A87" s="32" t="s">
        <v>185</v>
      </c>
      <c r="B87" s="32" t="s">
        <v>186</v>
      </c>
      <c r="C87" s="32" t="s">
        <v>14</v>
      </c>
      <c r="D87" s="32">
        <v>139</v>
      </c>
      <c r="E87" s="32">
        <v>135</v>
      </c>
      <c r="F87" s="32">
        <v>133</v>
      </c>
      <c r="G87" s="32">
        <v>94</v>
      </c>
      <c r="H87" s="32">
        <v>85</v>
      </c>
      <c r="I87" s="32">
        <v>82</v>
      </c>
      <c r="J87" s="32">
        <v>84</v>
      </c>
      <c r="K87" s="32">
        <v>91</v>
      </c>
      <c r="L87" s="32">
        <v>96</v>
      </c>
      <c r="M87">
        <f t="shared" si="12"/>
        <v>939</v>
      </c>
      <c r="N87">
        <f t="shared" si="13"/>
        <v>261</v>
      </c>
      <c r="O87">
        <f t="shared" si="14"/>
        <v>271</v>
      </c>
      <c r="P87">
        <f t="shared" si="15"/>
        <v>7</v>
      </c>
      <c r="Q87">
        <f t="shared" si="16"/>
        <v>8</v>
      </c>
      <c r="R87">
        <f t="shared" si="17"/>
        <v>6</v>
      </c>
    </row>
    <row r="88" spans="1:18">
      <c r="A88" s="32" t="s">
        <v>187</v>
      </c>
      <c r="B88" s="32" t="s">
        <v>188</v>
      </c>
      <c r="C88" s="32" t="s">
        <v>28</v>
      </c>
      <c r="D88" s="32">
        <v>104</v>
      </c>
      <c r="E88" s="32">
        <v>89</v>
      </c>
      <c r="F88" s="32">
        <v>100</v>
      </c>
      <c r="G88" s="32">
        <v>79</v>
      </c>
      <c r="H88" s="32">
        <v>39</v>
      </c>
      <c r="I88" s="32">
        <v>39</v>
      </c>
      <c r="J88" s="32">
        <v>74</v>
      </c>
      <c r="K88" s="32">
        <v>49</v>
      </c>
      <c r="L88" s="32">
        <v>54</v>
      </c>
      <c r="M88">
        <f t="shared" si="12"/>
        <v>627</v>
      </c>
      <c r="N88">
        <f t="shared" si="13"/>
        <v>157</v>
      </c>
      <c r="O88">
        <f t="shared" si="14"/>
        <v>177</v>
      </c>
      <c r="P88">
        <f t="shared" si="15"/>
        <v>95</v>
      </c>
      <c r="Q88">
        <f t="shared" si="16"/>
        <v>105</v>
      </c>
      <c r="R88">
        <f t="shared" si="17"/>
        <v>92</v>
      </c>
    </row>
    <row r="89" spans="1:18">
      <c r="A89" s="32" t="s">
        <v>189</v>
      </c>
      <c r="B89" s="32" t="s">
        <v>190</v>
      </c>
      <c r="C89" s="32" t="s">
        <v>14</v>
      </c>
      <c r="D89" s="32">
        <v>82</v>
      </c>
      <c r="E89" s="32">
        <v>87</v>
      </c>
      <c r="F89" s="32">
        <v>87</v>
      </c>
      <c r="G89" s="32">
        <v>66</v>
      </c>
      <c r="H89" s="32">
        <v>73</v>
      </c>
      <c r="I89" s="32">
        <v>65</v>
      </c>
      <c r="J89" s="32">
        <v>40</v>
      </c>
      <c r="K89" s="32">
        <v>73</v>
      </c>
      <c r="L89" s="32">
        <v>70</v>
      </c>
      <c r="M89">
        <f t="shared" si="12"/>
        <v>643</v>
      </c>
      <c r="N89">
        <f t="shared" si="13"/>
        <v>204</v>
      </c>
      <c r="O89">
        <f t="shared" si="14"/>
        <v>183</v>
      </c>
      <c r="P89">
        <f t="shared" si="15"/>
        <v>90</v>
      </c>
      <c r="Q89">
        <f t="shared" si="16"/>
        <v>80</v>
      </c>
      <c r="R89">
        <f t="shared" si="17"/>
        <v>85</v>
      </c>
    </row>
    <row r="90" spans="1:18">
      <c r="A90" s="32" t="s">
        <v>191</v>
      </c>
      <c r="B90" s="32" t="s">
        <v>192</v>
      </c>
      <c r="C90" s="32" t="s">
        <v>17</v>
      </c>
      <c r="D90" s="33">
        <v>98</v>
      </c>
      <c r="E90" s="32">
        <v>82</v>
      </c>
      <c r="F90" s="32">
        <v>70</v>
      </c>
      <c r="G90" s="32">
        <v>67</v>
      </c>
      <c r="H90" s="32">
        <v>68</v>
      </c>
      <c r="I90" s="32">
        <v>67</v>
      </c>
      <c r="J90" s="32">
        <v>40</v>
      </c>
      <c r="K90" s="32">
        <v>66</v>
      </c>
      <c r="L90" s="32">
        <v>65</v>
      </c>
      <c r="M90">
        <f t="shared" si="12"/>
        <v>623</v>
      </c>
      <c r="N90">
        <f t="shared" si="13"/>
        <v>202</v>
      </c>
      <c r="O90">
        <f t="shared" si="14"/>
        <v>171</v>
      </c>
      <c r="P90">
        <f t="shared" si="15"/>
        <v>97</v>
      </c>
      <c r="Q90">
        <f t="shared" si="16"/>
        <v>83</v>
      </c>
      <c r="R90">
        <f t="shared" si="17"/>
        <v>96</v>
      </c>
    </row>
    <row r="91" spans="1:18">
      <c r="A91" s="32" t="s">
        <v>193</v>
      </c>
      <c r="B91" s="32" t="s">
        <v>194</v>
      </c>
      <c r="C91" s="32" t="s">
        <v>28</v>
      </c>
      <c r="D91" s="32">
        <v>104</v>
      </c>
      <c r="E91" s="32">
        <v>100</v>
      </c>
      <c r="F91" s="32">
        <v>131</v>
      </c>
      <c r="G91" s="32">
        <v>59</v>
      </c>
      <c r="H91" s="32">
        <v>78</v>
      </c>
      <c r="I91" s="32">
        <v>68</v>
      </c>
      <c r="J91" s="32">
        <v>80</v>
      </c>
      <c r="K91" s="32">
        <v>41</v>
      </c>
      <c r="L91" s="32">
        <v>61</v>
      </c>
      <c r="M91">
        <f t="shared" si="12"/>
        <v>722</v>
      </c>
      <c r="N91">
        <f t="shared" si="13"/>
        <v>205</v>
      </c>
      <c r="O91">
        <f t="shared" si="14"/>
        <v>182</v>
      </c>
      <c r="P91">
        <f t="shared" si="15"/>
        <v>66</v>
      </c>
      <c r="Q91">
        <f t="shared" si="16"/>
        <v>78</v>
      </c>
      <c r="R91">
        <f t="shared" si="17"/>
        <v>86</v>
      </c>
    </row>
    <row r="92" spans="1:18">
      <c r="A92" s="32" t="s">
        <v>195</v>
      </c>
      <c r="B92" s="32" t="s">
        <v>196</v>
      </c>
      <c r="C92" s="32" t="s">
        <v>14</v>
      </c>
      <c r="D92" s="32">
        <v>110</v>
      </c>
      <c r="E92" s="32">
        <v>116</v>
      </c>
      <c r="F92" s="32">
        <v>137</v>
      </c>
      <c r="G92" s="32">
        <v>65</v>
      </c>
      <c r="H92" s="32">
        <v>82</v>
      </c>
      <c r="I92" s="32">
        <v>77</v>
      </c>
      <c r="J92" s="32">
        <v>69</v>
      </c>
      <c r="K92" s="32">
        <v>82</v>
      </c>
      <c r="L92" s="32">
        <v>89</v>
      </c>
      <c r="M92">
        <f t="shared" si="12"/>
        <v>827</v>
      </c>
      <c r="N92">
        <f t="shared" si="13"/>
        <v>224</v>
      </c>
      <c r="O92">
        <f t="shared" si="14"/>
        <v>240</v>
      </c>
      <c r="P92">
        <f t="shared" si="15"/>
        <v>42</v>
      </c>
      <c r="Q92">
        <f t="shared" si="16"/>
        <v>54</v>
      </c>
      <c r="R92">
        <f t="shared" si="17"/>
        <v>33</v>
      </c>
    </row>
    <row r="93" spans="1:18">
      <c r="A93" s="32" t="s">
        <v>197</v>
      </c>
      <c r="B93" s="32" t="s">
        <v>198</v>
      </c>
      <c r="C93" s="32" t="s">
        <v>17</v>
      </c>
      <c r="D93" s="32">
        <v>121</v>
      </c>
      <c r="E93" s="32">
        <v>107</v>
      </c>
      <c r="F93" s="32">
        <v>141</v>
      </c>
      <c r="G93" s="32">
        <v>81</v>
      </c>
      <c r="H93" s="32">
        <v>86</v>
      </c>
      <c r="I93" s="32">
        <v>83</v>
      </c>
      <c r="J93" s="32">
        <v>79</v>
      </c>
      <c r="K93" s="32">
        <v>85</v>
      </c>
      <c r="L93" s="32">
        <v>73</v>
      </c>
      <c r="M93">
        <f t="shared" si="12"/>
        <v>856</v>
      </c>
      <c r="N93">
        <f t="shared" si="13"/>
        <v>250</v>
      </c>
      <c r="O93">
        <f t="shared" si="14"/>
        <v>237</v>
      </c>
      <c r="P93">
        <f t="shared" si="15"/>
        <v>27</v>
      </c>
      <c r="Q93">
        <f t="shared" si="16"/>
        <v>21</v>
      </c>
      <c r="R93">
        <f t="shared" si="17"/>
        <v>41</v>
      </c>
    </row>
    <row r="94" spans="1:18">
      <c r="A94" s="32" t="s">
        <v>199</v>
      </c>
      <c r="B94" s="32" t="s">
        <v>200</v>
      </c>
      <c r="C94" s="32" t="s">
        <v>14</v>
      </c>
      <c r="D94" s="32">
        <v>93</v>
      </c>
      <c r="E94" s="32">
        <v>97</v>
      </c>
      <c r="F94" s="32">
        <v>77</v>
      </c>
      <c r="G94" s="32">
        <v>45</v>
      </c>
      <c r="H94" s="32">
        <v>53</v>
      </c>
      <c r="I94" s="32">
        <v>56</v>
      </c>
      <c r="J94" s="32">
        <v>67</v>
      </c>
      <c r="K94" s="32">
        <v>93</v>
      </c>
      <c r="L94" s="32">
        <v>54</v>
      </c>
      <c r="M94">
        <f t="shared" si="12"/>
        <v>635</v>
      </c>
      <c r="N94">
        <f t="shared" si="13"/>
        <v>154</v>
      </c>
      <c r="O94">
        <f t="shared" si="14"/>
        <v>214</v>
      </c>
      <c r="P94">
        <f t="shared" si="15"/>
        <v>93</v>
      </c>
      <c r="Q94">
        <f t="shared" si="16"/>
        <v>106</v>
      </c>
      <c r="R94">
        <f t="shared" si="17"/>
        <v>65</v>
      </c>
    </row>
    <row r="95" spans="1:18">
      <c r="A95" s="32" t="s">
        <v>201</v>
      </c>
      <c r="B95" s="32" t="s">
        <v>202</v>
      </c>
      <c r="C95" s="32" t="s">
        <v>28</v>
      </c>
      <c r="D95" s="32">
        <v>135</v>
      </c>
      <c r="E95" s="32">
        <v>147</v>
      </c>
      <c r="F95" s="32">
        <v>146</v>
      </c>
      <c r="G95" s="32">
        <v>89</v>
      </c>
      <c r="H95" s="32">
        <v>81</v>
      </c>
      <c r="I95" s="32">
        <v>74</v>
      </c>
      <c r="J95" s="32">
        <v>79</v>
      </c>
      <c r="K95" s="32">
        <v>83</v>
      </c>
      <c r="L95" s="32">
        <v>66</v>
      </c>
      <c r="M95">
        <f t="shared" si="12"/>
        <v>900</v>
      </c>
      <c r="N95">
        <f t="shared" si="13"/>
        <v>244</v>
      </c>
      <c r="O95">
        <f t="shared" si="14"/>
        <v>228</v>
      </c>
      <c r="P95">
        <f t="shared" si="15"/>
        <v>16</v>
      </c>
      <c r="Q95">
        <f t="shared" si="16"/>
        <v>29</v>
      </c>
      <c r="R95">
        <f t="shared" si="17"/>
        <v>53</v>
      </c>
    </row>
    <row r="96" spans="1:18">
      <c r="A96" s="32" t="s">
        <v>203</v>
      </c>
      <c r="B96" s="32" t="s">
        <v>204</v>
      </c>
      <c r="C96" s="32" t="s">
        <v>28</v>
      </c>
      <c r="D96" s="33">
        <v>132</v>
      </c>
      <c r="E96" s="32">
        <v>146</v>
      </c>
      <c r="F96" s="32">
        <v>137</v>
      </c>
      <c r="G96" s="32">
        <v>85</v>
      </c>
      <c r="H96" s="32">
        <v>95</v>
      </c>
      <c r="I96" s="32">
        <v>80</v>
      </c>
      <c r="J96" s="32">
        <v>89</v>
      </c>
      <c r="K96" s="32">
        <v>97</v>
      </c>
      <c r="L96" s="32">
        <v>91</v>
      </c>
      <c r="M96">
        <f t="shared" si="12"/>
        <v>952</v>
      </c>
      <c r="N96">
        <f t="shared" si="13"/>
        <v>260</v>
      </c>
      <c r="O96">
        <f t="shared" si="14"/>
        <v>277</v>
      </c>
      <c r="P96">
        <f t="shared" si="15"/>
        <v>4</v>
      </c>
      <c r="Q96">
        <f t="shared" si="16"/>
        <v>11</v>
      </c>
      <c r="R96">
        <f t="shared" si="17"/>
        <v>3</v>
      </c>
    </row>
    <row r="97" spans="1:18">
      <c r="A97" s="32" t="s">
        <v>205</v>
      </c>
      <c r="B97" s="32" t="s">
        <v>206</v>
      </c>
      <c r="C97" s="32" t="s">
        <v>17</v>
      </c>
      <c r="D97" s="32">
        <v>96</v>
      </c>
      <c r="E97" s="32">
        <v>107</v>
      </c>
      <c r="F97" s="32">
        <v>92</v>
      </c>
      <c r="G97" s="32">
        <v>55</v>
      </c>
      <c r="H97" s="32">
        <v>46</v>
      </c>
      <c r="I97" s="32">
        <v>43</v>
      </c>
      <c r="J97" s="32">
        <v>40</v>
      </c>
      <c r="K97" s="32">
        <v>46</v>
      </c>
      <c r="L97" s="32">
        <v>67</v>
      </c>
      <c r="M97">
        <f t="shared" si="12"/>
        <v>592</v>
      </c>
      <c r="N97">
        <f t="shared" si="13"/>
        <v>144</v>
      </c>
      <c r="O97">
        <f t="shared" si="14"/>
        <v>153</v>
      </c>
      <c r="P97">
        <f t="shared" si="15"/>
        <v>105</v>
      </c>
      <c r="Q97">
        <f t="shared" si="16"/>
        <v>107</v>
      </c>
      <c r="R97">
        <f t="shared" si="17"/>
        <v>104</v>
      </c>
    </row>
    <row r="98" spans="1:18">
      <c r="A98" s="32" t="s">
        <v>207</v>
      </c>
      <c r="B98" s="32" t="s">
        <v>208</v>
      </c>
      <c r="C98" s="32" t="s">
        <v>28</v>
      </c>
      <c r="D98" s="32">
        <v>75</v>
      </c>
      <c r="E98" s="32">
        <v>107</v>
      </c>
      <c r="F98" s="32">
        <v>113</v>
      </c>
      <c r="G98" s="32">
        <v>93</v>
      </c>
      <c r="H98" s="32">
        <v>69</v>
      </c>
      <c r="I98" s="32">
        <v>59</v>
      </c>
      <c r="J98" s="32">
        <v>74</v>
      </c>
      <c r="K98" s="32">
        <v>62</v>
      </c>
      <c r="L98" s="32">
        <v>82</v>
      </c>
      <c r="M98">
        <f t="shared" si="12"/>
        <v>734</v>
      </c>
      <c r="N98">
        <f t="shared" si="13"/>
        <v>221</v>
      </c>
      <c r="O98">
        <f t="shared" si="14"/>
        <v>218</v>
      </c>
      <c r="P98">
        <f t="shared" si="15"/>
        <v>62</v>
      </c>
      <c r="Q98">
        <f t="shared" si="16"/>
        <v>60</v>
      </c>
      <c r="R98">
        <f t="shared" si="17"/>
        <v>62</v>
      </c>
    </row>
    <row r="99" spans="1:18">
      <c r="A99" s="32" t="s">
        <v>209</v>
      </c>
      <c r="B99" s="32" t="s">
        <v>210</v>
      </c>
      <c r="C99" s="32" t="s">
        <v>17</v>
      </c>
      <c r="D99" s="33">
        <v>136</v>
      </c>
      <c r="E99" s="32">
        <v>143</v>
      </c>
      <c r="F99" s="32">
        <v>141</v>
      </c>
      <c r="G99" s="32">
        <v>77</v>
      </c>
      <c r="H99" s="32">
        <v>75</v>
      </c>
      <c r="I99" s="33">
        <v>68</v>
      </c>
      <c r="J99" s="32">
        <v>83</v>
      </c>
      <c r="K99" s="32">
        <v>94</v>
      </c>
      <c r="L99" s="32">
        <v>78</v>
      </c>
      <c r="M99">
        <f t="shared" si="12"/>
        <v>895</v>
      </c>
      <c r="N99">
        <f t="shared" si="13"/>
        <v>220</v>
      </c>
      <c r="O99">
        <f t="shared" si="14"/>
        <v>255</v>
      </c>
      <c r="P99">
        <f t="shared" si="15"/>
        <v>19</v>
      </c>
      <c r="Q99">
        <f t="shared" si="16"/>
        <v>62</v>
      </c>
      <c r="R99">
        <f t="shared" si="17"/>
        <v>19</v>
      </c>
    </row>
    <row r="100" spans="1:18">
      <c r="A100" s="32" t="s">
        <v>211</v>
      </c>
      <c r="B100" s="32" t="s">
        <v>212</v>
      </c>
      <c r="C100" s="32" t="s">
        <v>28</v>
      </c>
      <c r="D100" s="32">
        <v>77</v>
      </c>
      <c r="E100" s="32">
        <v>89</v>
      </c>
      <c r="F100" s="32">
        <v>100</v>
      </c>
      <c r="G100" s="32">
        <v>78</v>
      </c>
      <c r="H100" s="32">
        <v>64</v>
      </c>
      <c r="I100" s="32">
        <v>67</v>
      </c>
      <c r="J100" s="32">
        <v>68</v>
      </c>
      <c r="K100" s="32">
        <v>70</v>
      </c>
      <c r="L100" s="32">
        <v>52</v>
      </c>
      <c r="M100">
        <f t="shared" si="12"/>
        <v>665</v>
      </c>
      <c r="N100">
        <f t="shared" si="13"/>
        <v>209</v>
      </c>
      <c r="O100">
        <f t="shared" si="14"/>
        <v>190</v>
      </c>
      <c r="P100">
        <f t="shared" si="15"/>
        <v>82</v>
      </c>
      <c r="Q100">
        <f t="shared" si="16"/>
        <v>72</v>
      </c>
      <c r="R100">
        <f t="shared" si="17"/>
        <v>81</v>
      </c>
    </row>
    <row r="101" spans="1:18">
      <c r="A101" s="32" t="s">
        <v>213</v>
      </c>
      <c r="B101" s="32" t="s">
        <v>214</v>
      </c>
      <c r="C101" s="32" t="s">
        <v>28</v>
      </c>
      <c r="D101" s="32">
        <v>110</v>
      </c>
      <c r="E101" s="32">
        <v>100</v>
      </c>
      <c r="F101" s="32">
        <v>140</v>
      </c>
      <c r="G101" s="32">
        <v>72</v>
      </c>
      <c r="H101" s="32">
        <v>83</v>
      </c>
      <c r="I101" s="32">
        <v>75</v>
      </c>
      <c r="J101" s="32">
        <v>74</v>
      </c>
      <c r="K101" s="32">
        <v>91</v>
      </c>
      <c r="L101" s="32">
        <v>81</v>
      </c>
      <c r="M101">
        <f t="shared" si="12"/>
        <v>826</v>
      </c>
      <c r="N101">
        <f t="shared" si="13"/>
        <v>230</v>
      </c>
      <c r="O101">
        <f t="shared" si="14"/>
        <v>246</v>
      </c>
      <c r="P101">
        <f t="shared" si="15"/>
        <v>43</v>
      </c>
      <c r="Q101">
        <f t="shared" si="16"/>
        <v>47</v>
      </c>
      <c r="R101">
        <f t="shared" si="17"/>
        <v>29</v>
      </c>
    </row>
    <row r="102" spans="1:18">
      <c r="A102" s="32" t="s">
        <v>215</v>
      </c>
      <c r="B102" s="32" t="s">
        <v>216</v>
      </c>
      <c r="C102" s="32" t="s">
        <v>17</v>
      </c>
      <c r="D102" s="32">
        <v>87</v>
      </c>
      <c r="E102" s="32">
        <v>92</v>
      </c>
      <c r="F102" s="32">
        <v>75</v>
      </c>
      <c r="G102" s="32">
        <v>87</v>
      </c>
      <c r="H102" s="32">
        <v>72</v>
      </c>
      <c r="I102" s="32">
        <v>62</v>
      </c>
      <c r="J102" s="32">
        <v>41</v>
      </c>
      <c r="K102" s="32">
        <v>57</v>
      </c>
      <c r="L102" s="32">
        <v>68</v>
      </c>
      <c r="M102">
        <f t="shared" si="12"/>
        <v>641</v>
      </c>
      <c r="N102">
        <f t="shared" si="13"/>
        <v>221</v>
      </c>
      <c r="O102">
        <f t="shared" si="14"/>
        <v>166</v>
      </c>
      <c r="P102">
        <f t="shared" si="15"/>
        <v>91</v>
      </c>
      <c r="Q102">
        <f t="shared" si="16"/>
        <v>60</v>
      </c>
      <c r="R102">
        <f t="shared" si="17"/>
        <v>97</v>
      </c>
    </row>
    <row r="103" spans="1:18">
      <c r="A103" s="32" t="s">
        <v>217</v>
      </c>
      <c r="B103" s="32" t="s">
        <v>218</v>
      </c>
      <c r="C103" s="32" t="s">
        <v>17</v>
      </c>
      <c r="D103" s="32">
        <v>107</v>
      </c>
      <c r="E103" s="32">
        <v>105</v>
      </c>
      <c r="F103" s="32">
        <v>115</v>
      </c>
      <c r="G103" s="32">
        <v>83</v>
      </c>
      <c r="H103" s="32">
        <v>84</v>
      </c>
      <c r="I103" s="32">
        <v>71</v>
      </c>
      <c r="J103" s="32">
        <v>87</v>
      </c>
      <c r="K103" s="32">
        <v>75</v>
      </c>
      <c r="L103" s="32">
        <v>76</v>
      </c>
      <c r="M103">
        <f t="shared" si="12"/>
        <v>803</v>
      </c>
      <c r="N103">
        <f t="shared" si="13"/>
        <v>238</v>
      </c>
      <c r="O103">
        <f t="shared" si="14"/>
        <v>238</v>
      </c>
      <c r="P103">
        <f t="shared" si="15"/>
        <v>52</v>
      </c>
      <c r="Q103">
        <f t="shared" si="16"/>
        <v>40</v>
      </c>
      <c r="R103">
        <f t="shared" si="17"/>
        <v>37</v>
      </c>
    </row>
    <row r="104" spans="1:18">
      <c r="A104" s="32" t="s">
        <v>219</v>
      </c>
      <c r="B104" s="32" t="s">
        <v>220</v>
      </c>
      <c r="C104" s="32" t="s">
        <v>17</v>
      </c>
      <c r="D104" s="32">
        <v>111</v>
      </c>
      <c r="E104" s="32">
        <v>127</v>
      </c>
      <c r="F104" s="32">
        <v>103</v>
      </c>
      <c r="G104" s="32">
        <v>88</v>
      </c>
      <c r="H104" s="32">
        <v>78</v>
      </c>
      <c r="I104" s="32">
        <v>74</v>
      </c>
      <c r="J104" s="32">
        <v>90</v>
      </c>
      <c r="K104" s="32">
        <v>84</v>
      </c>
      <c r="L104" s="32">
        <v>79</v>
      </c>
      <c r="M104">
        <f t="shared" si="12"/>
        <v>834</v>
      </c>
      <c r="N104">
        <f t="shared" si="13"/>
        <v>240</v>
      </c>
      <c r="O104">
        <f t="shared" si="14"/>
        <v>253</v>
      </c>
      <c r="P104">
        <f t="shared" si="15"/>
        <v>39</v>
      </c>
      <c r="Q104">
        <f t="shared" si="16"/>
        <v>36</v>
      </c>
      <c r="R104">
        <f t="shared" si="17"/>
        <v>21</v>
      </c>
    </row>
    <row r="105" spans="1:18">
      <c r="A105" s="32" t="s">
        <v>221</v>
      </c>
      <c r="B105" s="32" t="s">
        <v>222</v>
      </c>
      <c r="C105" s="32" t="s">
        <v>17</v>
      </c>
      <c r="D105" s="32">
        <v>135</v>
      </c>
      <c r="E105" s="32">
        <v>141</v>
      </c>
      <c r="F105" s="32">
        <v>139</v>
      </c>
      <c r="G105" s="32">
        <v>91</v>
      </c>
      <c r="H105" s="32">
        <v>89</v>
      </c>
      <c r="I105" s="32">
        <v>84</v>
      </c>
      <c r="J105" s="32">
        <v>89</v>
      </c>
      <c r="K105" s="32">
        <v>89</v>
      </c>
      <c r="L105" s="32">
        <v>83</v>
      </c>
      <c r="M105">
        <f t="shared" si="12"/>
        <v>940</v>
      </c>
      <c r="N105">
        <f t="shared" si="13"/>
        <v>264</v>
      </c>
      <c r="O105">
        <f t="shared" si="14"/>
        <v>261</v>
      </c>
      <c r="P105">
        <f t="shared" si="15"/>
        <v>6</v>
      </c>
      <c r="Q105">
        <f t="shared" si="16"/>
        <v>6</v>
      </c>
      <c r="R105">
        <f t="shared" si="17"/>
        <v>14</v>
      </c>
    </row>
    <row r="106" spans="1:18">
      <c r="A106" s="32" t="s">
        <v>223</v>
      </c>
      <c r="B106" s="32" t="s">
        <v>224</v>
      </c>
      <c r="C106" s="32" t="s">
        <v>28</v>
      </c>
      <c r="D106" s="32">
        <v>78</v>
      </c>
      <c r="E106" s="32">
        <v>84</v>
      </c>
      <c r="F106" s="32">
        <v>87</v>
      </c>
      <c r="G106" s="32">
        <v>80</v>
      </c>
      <c r="H106" s="32">
        <v>44</v>
      </c>
      <c r="I106" s="32">
        <v>45</v>
      </c>
      <c r="J106" s="32">
        <v>76</v>
      </c>
      <c r="K106" s="32">
        <v>65</v>
      </c>
      <c r="L106" s="32">
        <v>53</v>
      </c>
      <c r="M106">
        <f t="shared" si="12"/>
        <v>612</v>
      </c>
      <c r="N106">
        <f t="shared" si="13"/>
        <v>169</v>
      </c>
      <c r="O106">
        <f t="shared" si="14"/>
        <v>194</v>
      </c>
      <c r="P106">
        <f t="shared" si="15"/>
        <v>101</v>
      </c>
      <c r="Q106">
        <f t="shared" si="16"/>
        <v>101</v>
      </c>
      <c r="R106">
        <f t="shared" si="17"/>
        <v>78</v>
      </c>
    </row>
    <row r="107" spans="1:18">
      <c r="A107" s="32" t="s">
        <v>225</v>
      </c>
      <c r="B107" s="32" t="s">
        <v>226</v>
      </c>
      <c r="C107" s="32" t="s">
        <v>14</v>
      </c>
      <c r="D107" s="32">
        <v>129</v>
      </c>
      <c r="E107" s="32">
        <v>126</v>
      </c>
      <c r="F107" s="32">
        <v>134</v>
      </c>
      <c r="G107" s="32">
        <v>76</v>
      </c>
      <c r="H107" s="32">
        <v>96</v>
      </c>
      <c r="I107" s="32">
        <v>94</v>
      </c>
      <c r="J107" s="32">
        <v>91</v>
      </c>
      <c r="K107" s="32">
        <v>77</v>
      </c>
      <c r="L107" s="32">
        <v>97</v>
      </c>
      <c r="M107">
        <f t="shared" si="12"/>
        <v>920</v>
      </c>
      <c r="N107">
        <f t="shared" si="13"/>
        <v>266</v>
      </c>
      <c r="O107">
        <f t="shared" si="14"/>
        <v>265</v>
      </c>
      <c r="P107">
        <f t="shared" si="15"/>
        <v>11</v>
      </c>
      <c r="Q107">
        <f t="shared" si="16"/>
        <v>4</v>
      </c>
      <c r="R107">
        <f t="shared" si="17"/>
        <v>9</v>
      </c>
    </row>
    <row r="108" spans="1:18">
      <c r="A108" s="32" t="s">
        <v>227</v>
      </c>
      <c r="B108" s="32" t="s">
        <v>228</v>
      </c>
      <c r="C108" s="32" t="s">
        <v>17</v>
      </c>
      <c r="D108" s="32">
        <v>91</v>
      </c>
      <c r="E108" s="32">
        <v>89</v>
      </c>
      <c r="F108" s="32">
        <v>71</v>
      </c>
      <c r="G108" s="32">
        <v>63</v>
      </c>
      <c r="H108" s="32">
        <v>76</v>
      </c>
      <c r="I108" s="32">
        <v>65</v>
      </c>
      <c r="J108" s="32">
        <v>47</v>
      </c>
      <c r="K108" s="32">
        <v>55</v>
      </c>
      <c r="L108" s="32">
        <v>49</v>
      </c>
      <c r="M108">
        <f t="shared" si="12"/>
        <v>606</v>
      </c>
      <c r="N108">
        <f t="shared" si="13"/>
        <v>204</v>
      </c>
      <c r="O108">
        <f t="shared" si="14"/>
        <v>151</v>
      </c>
      <c r="P108">
        <f t="shared" si="15"/>
        <v>103</v>
      </c>
      <c r="Q108">
        <f t="shared" si="16"/>
        <v>80</v>
      </c>
      <c r="R108">
        <f t="shared" si="17"/>
        <v>106</v>
      </c>
    </row>
    <row r="109" spans="1:18">
      <c r="A109" s="32" t="s">
        <v>229</v>
      </c>
      <c r="B109" s="32" t="s">
        <v>230</v>
      </c>
      <c r="C109" s="32" t="s">
        <v>17</v>
      </c>
      <c r="D109" s="32">
        <v>90</v>
      </c>
      <c r="E109" s="32">
        <v>98</v>
      </c>
      <c r="F109" s="32">
        <v>82</v>
      </c>
      <c r="G109" s="32">
        <v>72</v>
      </c>
      <c r="H109" s="32">
        <v>89</v>
      </c>
      <c r="I109" s="32">
        <v>83</v>
      </c>
      <c r="J109" s="32">
        <v>55</v>
      </c>
      <c r="K109" s="32">
        <v>59</v>
      </c>
      <c r="L109" s="32">
        <v>49</v>
      </c>
      <c r="M109">
        <f t="shared" si="12"/>
        <v>677</v>
      </c>
      <c r="N109">
        <f t="shared" si="13"/>
        <v>244</v>
      </c>
      <c r="O109">
        <f t="shared" si="14"/>
        <v>163</v>
      </c>
      <c r="P109">
        <f t="shared" si="15"/>
        <v>73</v>
      </c>
      <c r="Q109">
        <f t="shared" si="16"/>
        <v>29</v>
      </c>
      <c r="R109">
        <f t="shared" si="17"/>
        <v>101</v>
      </c>
    </row>
  </sheetData>
  <pageMargins left="0.75" right="0.75" top="1" bottom="1" header="0.5" footer="0.5"/>
  <pageSetup paperSize="9" orientation="portrait"/>
  <headerFooter/>
  <ignoredErrors>
    <ignoredError sqref="N2:O10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9"/>
  <sheetViews>
    <sheetView workbookViewId="0">
      <selection activeCell="L10" sqref="L10"/>
    </sheetView>
  </sheetViews>
  <sheetFormatPr defaultColWidth="8.88888888888889" defaultRowHeight="14.4"/>
  <sheetData>
    <row r="1" spans="1:27">
      <c r="A1" s="16" t="s">
        <v>2</v>
      </c>
      <c r="B1" s="16" t="s">
        <v>0</v>
      </c>
      <c r="C1" s="16" t="s">
        <v>1</v>
      </c>
      <c r="D1" s="16" t="s">
        <v>231</v>
      </c>
      <c r="E1" s="16" t="s">
        <v>232</v>
      </c>
      <c r="F1" s="16" t="s">
        <v>233</v>
      </c>
      <c r="G1" s="16" t="s">
        <v>234</v>
      </c>
      <c r="H1" s="16" t="s">
        <v>235</v>
      </c>
      <c r="I1" s="16" t="s">
        <v>236</v>
      </c>
      <c r="L1" s="16" t="s">
        <v>234</v>
      </c>
      <c r="M1" s="16" t="s">
        <v>235</v>
      </c>
      <c r="N1" s="16" t="s">
        <v>236</v>
      </c>
      <c r="P1" s="16"/>
      <c r="S1" s="16"/>
      <c r="T1" s="16"/>
      <c r="U1" s="16"/>
      <c r="V1" s="16"/>
      <c r="W1" s="16"/>
      <c r="X1" s="16"/>
      <c r="Y1" s="16"/>
      <c r="Z1" s="16"/>
      <c r="AA1" s="16"/>
    </row>
    <row r="2" spans="1:21">
      <c r="A2" s="32" t="s">
        <v>14</v>
      </c>
      <c r="B2" s="32" t="s">
        <v>12</v>
      </c>
      <c r="C2" s="32" t="s">
        <v>13</v>
      </c>
      <c r="D2">
        <v>904</v>
      </c>
      <c r="E2">
        <v>259</v>
      </c>
      <c r="F2">
        <v>246</v>
      </c>
      <c r="G2">
        <v>15</v>
      </c>
      <c r="H2">
        <v>12</v>
      </c>
      <c r="I2">
        <v>29</v>
      </c>
      <c r="L2" t="s">
        <v>237</v>
      </c>
      <c r="M2" t="s">
        <v>237</v>
      </c>
      <c r="S2" s="32"/>
      <c r="T2" s="32"/>
      <c r="U2" s="32"/>
    </row>
    <row r="3" spans="1:21">
      <c r="A3" s="32" t="s">
        <v>17</v>
      </c>
      <c r="B3" s="32" t="s">
        <v>24</v>
      </c>
      <c r="C3" s="32" t="s">
        <v>25</v>
      </c>
      <c r="D3">
        <v>894</v>
      </c>
      <c r="E3">
        <v>261</v>
      </c>
      <c r="F3">
        <v>250</v>
      </c>
      <c r="G3">
        <v>20</v>
      </c>
      <c r="H3">
        <v>8</v>
      </c>
      <c r="I3">
        <v>26</v>
      </c>
      <c r="L3" t="s">
        <v>237</v>
      </c>
      <c r="N3" t="s">
        <v>237</v>
      </c>
      <c r="S3" s="32"/>
      <c r="T3" s="32"/>
      <c r="U3" s="32"/>
    </row>
    <row r="4" spans="1:21">
      <c r="A4" s="32" t="s">
        <v>28</v>
      </c>
      <c r="B4" s="32" t="s">
        <v>26</v>
      </c>
      <c r="C4" s="32" t="s">
        <v>27</v>
      </c>
      <c r="D4">
        <v>908</v>
      </c>
      <c r="E4">
        <v>244</v>
      </c>
      <c r="F4">
        <v>261</v>
      </c>
      <c r="G4">
        <v>13</v>
      </c>
      <c r="H4">
        <v>29</v>
      </c>
      <c r="I4">
        <v>14</v>
      </c>
      <c r="S4" s="32"/>
      <c r="T4" s="32"/>
      <c r="U4" s="32"/>
    </row>
    <row r="5" spans="1:21">
      <c r="A5" s="32" t="s">
        <v>17</v>
      </c>
      <c r="B5" s="32" t="s">
        <v>43</v>
      </c>
      <c r="C5" s="32" t="s">
        <v>44</v>
      </c>
      <c r="D5">
        <v>896</v>
      </c>
      <c r="E5">
        <v>256</v>
      </c>
      <c r="F5">
        <v>241</v>
      </c>
      <c r="G5">
        <v>18</v>
      </c>
      <c r="H5">
        <v>14</v>
      </c>
      <c r="I5">
        <v>32</v>
      </c>
      <c r="S5" s="32"/>
      <c r="T5" s="32"/>
      <c r="U5" s="32"/>
    </row>
    <row r="6" spans="1:21">
      <c r="A6" s="32" t="s">
        <v>28</v>
      </c>
      <c r="B6" s="32" t="s">
        <v>79</v>
      </c>
      <c r="C6" s="32" t="s">
        <v>80</v>
      </c>
      <c r="D6">
        <v>964</v>
      </c>
      <c r="E6">
        <v>281</v>
      </c>
      <c r="F6">
        <v>257</v>
      </c>
      <c r="G6">
        <v>2</v>
      </c>
      <c r="H6">
        <v>1</v>
      </c>
      <c r="I6">
        <v>17</v>
      </c>
      <c r="S6" s="32"/>
      <c r="T6" s="32"/>
      <c r="U6" s="32"/>
    </row>
    <row r="7" spans="1:21">
      <c r="A7" s="32" t="s">
        <v>17</v>
      </c>
      <c r="B7" s="32" t="s">
        <v>103</v>
      </c>
      <c r="C7" s="32" t="s">
        <v>104</v>
      </c>
      <c r="D7">
        <v>978</v>
      </c>
      <c r="E7">
        <v>261</v>
      </c>
      <c r="F7">
        <v>286</v>
      </c>
      <c r="G7">
        <v>1</v>
      </c>
      <c r="H7">
        <v>8</v>
      </c>
      <c r="I7">
        <v>2</v>
      </c>
      <c r="S7" s="32"/>
      <c r="T7" s="32"/>
      <c r="U7" s="32"/>
    </row>
    <row r="8" spans="1:21">
      <c r="A8" s="32" t="s">
        <v>14</v>
      </c>
      <c r="B8" s="32" t="s">
        <v>121</v>
      </c>
      <c r="C8" s="32" t="s">
        <v>122</v>
      </c>
      <c r="D8">
        <v>935</v>
      </c>
      <c r="E8">
        <v>254</v>
      </c>
      <c r="F8">
        <v>289</v>
      </c>
      <c r="G8">
        <v>8</v>
      </c>
      <c r="H8">
        <v>15</v>
      </c>
      <c r="I8">
        <v>1</v>
      </c>
      <c r="S8" s="32"/>
      <c r="T8" s="32"/>
      <c r="U8" s="32"/>
    </row>
    <row r="9" spans="1:21">
      <c r="A9" s="32" t="s">
        <v>28</v>
      </c>
      <c r="B9" s="32" t="s">
        <v>125</v>
      </c>
      <c r="C9" s="32" t="s">
        <v>126</v>
      </c>
      <c r="D9">
        <v>963</v>
      </c>
      <c r="E9">
        <v>264</v>
      </c>
      <c r="F9">
        <v>272</v>
      </c>
      <c r="G9">
        <v>3</v>
      </c>
      <c r="H9">
        <v>6</v>
      </c>
      <c r="I9">
        <v>5</v>
      </c>
      <c r="S9" s="32"/>
      <c r="T9" s="32"/>
      <c r="U9" s="32"/>
    </row>
    <row r="10" spans="1:21">
      <c r="A10" s="32" t="s">
        <v>14</v>
      </c>
      <c r="B10" s="32" t="s">
        <v>127</v>
      </c>
      <c r="C10" s="32" t="s">
        <v>128</v>
      </c>
      <c r="D10">
        <v>897</v>
      </c>
      <c r="E10">
        <v>228</v>
      </c>
      <c r="F10">
        <v>265</v>
      </c>
      <c r="G10">
        <v>17</v>
      </c>
      <c r="H10">
        <v>51</v>
      </c>
      <c r="I10">
        <v>9</v>
      </c>
      <c r="S10" s="32"/>
      <c r="T10" s="32"/>
      <c r="U10" s="32"/>
    </row>
    <row r="11" spans="1:21">
      <c r="A11" s="32" t="s">
        <v>28</v>
      </c>
      <c r="B11" s="32" t="s">
        <v>143</v>
      </c>
      <c r="C11" s="32" t="s">
        <v>144</v>
      </c>
      <c r="D11">
        <v>932</v>
      </c>
      <c r="E11">
        <v>252</v>
      </c>
      <c r="F11">
        <v>269</v>
      </c>
      <c r="G11">
        <v>9</v>
      </c>
      <c r="H11">
        <v>18</v>
      </c>
      <c r="I11">
        <v>8</v>
      </c>
      <c r="S11" s="32"/>
      <c r="T11" s="32"/>
      <c r="U11" s="32"/>
    </row>
    <row r="12" spans="1:21">
      <c r="A12" s="32" t="s">
        <v>28</v>
      </c>
      <c r="B12" s="32" t="s">
        <v>163</v>
      </c>
      <c r="C12" s="32" t="s">
        <v>164</v>
      </c>
      <c r="D12">
        <v>926</v>
      </c>
      <c r="E12">
        <v>243</v>
      </c>
      <c r="F12">
        <v>256</v>
      </c>
      <c r="G12">
        <v>10</v>
      </c>
      <c r="H12">
        <v>33</v>
      </c>
      <c r="I12">
        <v>18</v>
      </c>
      <c r="S12" s="32"/>
      <c r="T12" s="32"/>
      <c r="U12" s="32"/>
    </row>
    <row r="13" spans="1:21">
      <c r="A13" s="32" t="s">
        <v>17</v>
      </c>
      <c r="B13" s="32" t="s">
        <v>165</v>
      </c>
      <c r="C13" s="32" t="s">
        <v>166</v>
      </c>
      <c r="D13">
        <v>945</v>
      </c>
      <c r="E13">
        <v>265</v>
      </c>
      <c r="F13">
        <v>265</v>
      </c>
      <c r="G13">
        <v>5</v>
      </c>
      <c r="H13">
        <v>5</v>
      </c>
      <c r="I13">
        <v>9</v>
      </c>
      <c r="S13" s="32"/>
      <c r="T13" s="32"/>
      <c r="U13" s="32"/>
    </row>
    <row r="14" spans="1:21">
      <c r="A14" s="32" t="s">
        <v>28</v>
      </c>
      <c r="B14" s="32" t="s">
        <v>179</v>
      </c>
      <c r="C14" s="32" t="s">
        <v>180</v>
      </c>
      <c r="D14">
        <v>918</v>
      </c>
      <c r="E14">
        <v>270</v>
      </c>
      <c r="F14">
        <v>261</v>
      </c>
      <c r="G14">
        <v>12</v>
      </c>
      <c r="H14">
        <v>2</v>
      </c>
      <c r="I14">
        <v>14</v>
      </c>
      <c r="S14" s="32"/>
      <c r="T14" s="32"/>
      <c r="U14" s="32"/>
    </row>
    <row r="15" spans="1:21">
      <c r="A15" s="32" t="s">
        <v>14</v>
      </c>
      <c r="B15" s="32" t="s">
        <v>185</v>
      </c>
      <c r="C15" s="32" t="s">
        <v>186</v>
      </c>
      <c r="D15">
        <v>939</v>
      </c>
      <c r="E15">
        <v>261</v>
      </c>
      <c r="F15">
        <v>271</v>
      </c>
      <c r="G15">
        <v>7</v>
      </c>
      <c r="H15">
        <v>8</v>
      </c>
      <c r="I15">
        <v>6</v>
      </c>
      <c r="S15" s="32"/>
      <c r="T15" s="32"/>
      <c r="U15" s="32"/>
    </row>
    <row r="16" spans="1:21">
      <c r="A16" s="32" t="s">
        <v>28</v>
      </c>
      <c r="B16" s="32" t="s">
        <v>203</v>
      </c>
      <c r="C16" s="32" t="s">
        <v>204</v>
      </c>
      <c r="D16">
        <v>952</v>
      </c>
      <c r="E16">
        <v>260</v>
      </c>
      <c r="F16">
        <v>277</v>
      </c>
      <c r="G16">
        <v>4</v>
      </c>
      <c r="H16">
        <v>11</v>
      </c>
      <c r="I16">
        <v>3</v>
      </c>
      <c r="S16" s="32"/>
      <c r="T16" s="32"/>
      <c r="U16" s="32"/>
    </row>
    <row r="17" spans="1:21">
      <c r="A17" s="32" t="s">
        <v>17</v>
      </c>
      <c r="B17" s="32" t="s">
        <v>209</v>
      </c>
      <c r="C17" s="32" t="s">
        <v>210</v>
      </c>
      <c r="D17">
        <v>895</v>
      </c>
      <c r="E17">
        <v>220</v>
      </c>
      <c r="F17">
        <v>255</v>
      </c>
      <c r="G17">
        <v>19</v>
      </c>
      <c r="H17">
        <v>62</v>
      </c>
      <c r="I17">
        <v>19</v>
      </c>
      <c r="S17" s="32"/>
      <c r="T17" s="32"/>
      <c r="U17" s="32"/>
    </row>
    <row r="18" spans="1:21">
      <c r="A18" s="32" t="s">
        <v>17</v>
      </c>
      <c r="B18" s="32" t="s">
        <v>221</v>
      </c>
      <c r="C18" s="32" t="s">
        <v>222</v>
      </c>
      <c r="D18">
        <v>940</v>
      </c>
      <c r="E18">
        <v>264</v>
      </c>
      <c r="F18">
        <v>261</v>
      </c>
      <c r="G18">
        <v>6</v>
      </c>
      <c r="H18">
        <v>6</v>
      </c>
      <c r="I18">
        <v>14</v>
      </c>
      <c r="S18" s="32"/>
      <c r="T18" s="32"/>
      <c r="U18" s="32"/>
    </row>
    <row r="19" spans="1:21">
      <c r="A19" s="32" t="s">
        <v>14</v>
      </c>
      <c r="B19" s="32" t="s">
        <v>225</v>
      </c>
      <c r="C19" s="32" t="s">
        <v>226</v>
      </c>
      <c r="D19">
        <v>920</v>
      </c>
      <c r="E19">
        <v>266</v>
      </c>
      <c r="F19">
        <v>265</v>
      </c>
      <c r="G19">
        <v>11</v>
      </c>
      <c r="H19">
        <v>4</v>
      </c>
      <c r="I19">
        <v>9</v>
      </c>
      <c r="S19" s="32"/>
      <c r="T19" s="32"/>
      <c r="U19" s="32"/>
    </row>
    <row r="20" spans="1:21">
      <c r="A20" s="32"/>
      <c r="B20" s="32"/>
      <c r="C20" s="32"/>
      <c r="S20" s="32"/>
      <c r="T20" s="32"/>
      <c r="U20" s="32"/>
    </row>
    <row r="21" spans="1:21">
      <c r="A21" s="32"/>
      <c r="B21" s="32"/>
      <c r="C21" s="32"/>
      <c r="S21" s="32"/>
      <c r="T21" s="32"/>
      <c r="U21" s="32"/>
    </row>
    <row r="22" spans="1:21">
      <c r="A22" s="32"/>
      <c r="B22" s="32"/>
      <c r="C22" s="32"/>
      <c r="S22" s="32"/>
      <c r="T22" s="32"/>
      <c r="U22" s="32"/>
    </row>
    <row r="23" spans="1:21">
      <c r="A23" s="32"/>
      <c r="B23" s="32"/>
      <c r="C23" s="32"/>
      <c r="S23" s="32"/>
      <c r="T23" s="32"/>
      <c r="U23" s="32"/>
    </row>
    <row r="24" spans="1:21">
      <c r="A24" s="32"/>
      <c r="B24" s="32"/>
      <c r="C24" s="32"/>
      <c r="S24" s="32"/>
      <c r="T24" s="32"/>
      <c r="U24" s="32"/>
    </row>
    <row r="25" spans="1:21">
      <c r="A25" s="32"/>
      <c r="B25" s="32"/>
      <c r="C25" s="32"/>
      <c r="S25" s="32"/>
      <c r="T25" s="32"/>
      <c r="U25" s="32"/>
    </row>
    <row r="26" spans="1:21">
      <c r="A26" s="32"/>
      <c r="B26" s="32"/>
      <c r="C26" s="32"/>
      <c r="S26" s="32"/>
      <c r="T26" s="32"/>
      <c r="U26" s="32"/>
    </row>
    <row r="27" spans="1:21">
      <c r="A27" s="32"/>
      <c r="B27" s="32"/>
      <c r="C27" s="32"/>
      <c r="S27" s="32"/>
      <c r="T27" s="32"/>
      <c r="U27" s="32"/>
    </row>
    <row r="28" spans="1:21">
      <c r="A28" s="32"/>
      <c r="B28" s="32"/>
      <c r="C28" s="32"/>
      <c r="S28" s="32"/>
      <c r="T28" s="32"/>
      <c r="U28" s="32"/>
    </row>
    <row r="29" spans="1:21">
      <c r="A29" s="32"/>
      <c r="B29" s="32"/>
      <c r="C29" s="32"/>
      <c r="S29" s="32"/>
      <c r="T29" s="32"/>
      <c r="U29" s="32"/>
    </row>
    <row r="30" spans="1:21">
      <c r="A30" s="32"/>
      <c r="B30" s="32"/>
      <c r="C30" s="32"/>
      <c r="S30" s="32"/>
      <c r="T30" s="32"/>
      <c r="U30" s="32"/>
    </row>
    <row r="31" spans="1:21">
      <c r="A31" s="32"/>
      <c r="B31" s="32"/>
      <c r="C31" s="32"/>
      <c r="S31" s="32"/>
      <c r="T31" s="32"/>
      <c r="U31" s="32"/>
    </row>
    <row r="32" spans="1:21">
      <c r="A32" s="32"/>
      <c r="B32" s="32"/>
      <c r="C32" s="32"/>
      <c r="S32" s="32"/>
      <c r="T32" s="32"/>
      <c r="U32" s="32"/>
    </row>
    <row r="33" spans="1:21">
      <c r="A33" s="32"/>
      <c r="B33" s="32"/>
      <c r="C33" s="32"/>
      <c r="S33" s="32"/>
      <c r="T33" s="32"/>
      <c r="U33" s="32"/>
    </row>
    <row r="34" spans="1:21">
      <c r="A34" s="32"/>
      <c r="B34" s="32"/>
      <c r="C34" s="32"/>
      <c r="S34" s="32"/>
      <c r="T34" s="32"/>
      <c r="U34" s="32"/>
    </row>
    <row r="35" spans="1:21">
      <c r="A35" s="32"/>
      <c r="B35" s="32"/>
      <c r="C35" s="32"/>
      <c r="S35" s="32"/>
      <c r="T35" s="32"/>
      <c r="U35" s="32"/>
    </row>
    <row r="36" spans="1:21">
      <c r="A36" s="32"/>
      <c r="B36" s="32"/>
      <c r="C36" s="32"/>
      <c r="S36" s="32"/>
      <c r="T36" s="32"/>
      <c r="U36" s="32"/>
    </row>
    <row r="37" spans="1:21">
      <c r="A37" s="32"/>
      <c r="B37" s="32"/>
      <c r="C37" s="32"/>
      <c r="S37" s="32"/>
      <c r="T37" s="32"/>
      <c r="U37" s="32"/>
    </row>
    <row r="38" spans="1:21">
      <c r="A38" s="32"/>
      <c r="B38" s="32"/>
      <c r="C38" s="32"/>
      <c r="S38" s="32"/>
      <c r="T38" s="32"/>
      <c r="U38" s="32"/>
    </row>
    <row r="39" spans="1:21">
      <c r="A39" s="32"/>
      <c r="B39" s="32"/>
      <c r="C39" s="32"/>
      <c r="S39" s="32"/>
      <c r="T39" s="32"/>
      <c r="U39" s="32"/>
    </row>
    <row r="40" spans="1:21">
      <c r="A40" s="32"/>
      <c r="B40" s="32"/>
      <c r="C40" s="32"/>
      <c r="S40" s="32"/>
      <c r="T40" s="32"/>
      <c r="U40" s="32"/>
    </row>
    <row r="41" spans="1:21">
      <c r="A41" s="32"/>
      <c r="B41" s="32"/>
      <c r="C41" s="32"/>
      <c r="S41" s="32"/>
      <c r="T41" s="32"/>
      <c r="U41" s="32"/>
    </row>
    <row r="42" spans="1:21">
      <c r="A42" s="32"/>
      <c r="B42" s="32"/>
      <c r="C42" s="32"/>
      <c r="S42" s="32"/>
      <c r="T42" s="32"/>
      <c r="U42" s="32"/>
    </row>
    <row r="43" spans="1:21">
      <c r="A43" s="32"/>
      <c r="B43" s="32"/>
      <c r="C43" s="32"/>
      <c r="S43" s="32"/>
      <c r="T43" s="32"/>
      <c r="U43" s="32"/>
    </row>
    <row r="44" spans="1:21">
      <c r="A44" s="32"/>
      <c r="B44" s="32"/>
      <c r="C44" s="32"/>
      <c r="S44" s="32"/>
      <c r="T44" s="32"/>
      <c r="U44" s="32"/>
    </row>
    <row r="45" spans="1:21">
      <c r="A45" s="32"/>
      <c r="B45" s="32"/>
      <c r="C45" s="32"/>
      <c r="S45" s="32"/>
      <c r="T45" s="32"/>
      <c r="U45" s="32"/>
    </row>
    <row r="46" spans="1:21">
      <c r="A46" s="32"/>
      <c r="B46" s="32"/>
      <c r="C46" s="32"/>
      <c r="S46" s="32"/>
      <c r="T46" s="32"/>
      <c r="U46" s="32"/>
    </row>
    <row r="47" spans="1:21">
      <c r="A47" s="32"/>
      <c r="B47" s="32"/>
      <c r="C47" s="32"/>
      <c r="S47" s="32"/>
      <c r="T47" s="32"/>
      <c r="U47" s="32"/>
    </row>
    <row r="48" spans="1:21">
      <c r="A48" s="32"/>
      <c r="B48" s="32"/>
      <c r="C48" s="32"/>
      <c r="S48" s="32"/>
      <c r="T48" s="32"/>
      <c r="U48" s="32"/>
    </row>
    <row r="49" spans="1:21">
      <c r="A49" s="32"/>
      <c r="B49" s="32"/>
      <c r="C49" s="32"/>
      <c r="S49" s="32"/>
      <c r="T49" s="32"/>
      <c r="U49" s="32"/>
    </row>
    <row r="50" spans="1:21">
      <c r="A50" s="32"/>
      <c r="B50" s="32"/>
      <c r="C50" s="32"/>
      <c r="S50" s="32"/>
      <c r="T50" s="32"/>
      <c r="U50" s="32"/>
    </row>
    <row r="51" spans="1:21">
      <c r="A51" s="32"/>
      <c r="B51" s="32"/>
      <c r="C51" s="32"/>
      <c r="S51" s="32"/>
      <c r="T51" s="32"/>
      <c r="U51" s="32"/>
    </row>
    <row r="52" spans="1:21">
      <c r="A52" s="32"/>
      <c r="B52" s="32"/>
      <c r="C52" s="32"/>
      <c r="S52" s="32"/>
      <c r="T52" s="32"/>
      <c r="U52" s="32"/>
    </row>
    <row r="53" spans="1:21">
      <c r="A53" s="32"/>
      <c r="B53" s="32"/>
      <c r="C53" s="32"/>
      <c r="S53" s="32"/>
      <c r="T53" s="32"/>
      <c r="U53" s="32"/>
    </row>
    <row r="54" spans="1:21">
      <c r="A54" s="32"/>
      <c r="B54" s="32"/>
      <c r="C54" s="32"/>
      <c r="S54" s="32"/>
      <c r="T54" s="32"/>
      <c r="U54" s="32"/>
    </row>
    <row r="55" spans="1:21">
      <c r="A55" s="32"/>
      <c r="B55" s="32"/>
      <c r="C55" s="32"/>
      <c r="S55" s="32"/>
      <c r="T55" s="32"/>
      <c r="U55" s="32"/>
    </row>
    <row r="56" spans="1:21">
      <c r="A56" s="32"/>
      <c r="B56" s="32"/>
      <c r="C56" s="32"/>
      <c r="S56" s="32"/>
      <c r="T56" s="32"/>
      <c r="U56" s="32"/>
    </row>
    <row r="57" spans="1:21">
      <c r="A57" s="32"/>
      <c r="B57" s="32"/>
      <c r="C57" s="32"/>
      <c r="S57" s="32"/>
      <c r="T57" s="32"/>
      <c r="U57" s="32"/>
    </row>
    <row r="58" spans="1:21">
      <c r="A58" s="32"/>
      <c r="B58" s="32"/>
      <c r="C58" s="32"/>
      <c r="S58" s="32"/>
      <c r="T58" s="32"/>
      <c r="U58" s="32"/>
    </row>
    <row r="59" spans="1:21">
      <c r="A59" s="32"/>
      <c r="B59" s="32"/>
      <c r="C59" s="32"/>
      <c r="S59" s="32"/>
      <c r="T59" s="32"/>
      <c r="U59" s="32"/>
    </row>
    <row r="60" spans="1:21">
      <c r="A60" s="32"/>
      <c r="B60" s="32"/>
      <c r="C60" s="32"/>
      <c r="S60" s="32"/>
      <c r="T60" s="32"/>
      <c r="U60" s="32"/>
    </row>
    <row r="61" spans="1:21">
      <c r="A61" s="32"/>
      <c r="B61" s="32"/>
      <c r="C61" s="32"/>
      <c r="S61" s="32"/>
      <c r="T61" s="32"/>
      <c r="U61" s="32"/>
    </row>
    <row r="62" spans="1:21">
      <c r="A62" s="32"/>
      <c r="B62" s="32"/>
      <c r="C62" s="32"/>
      <c r="S62" s="32"/>
      <c r="T62" s="32"/>
      <c r="U62" s="32"/>
    </row>
    <row r="63" spans="1:21">
      <c r="A63" s="32"/>
      <c r="B63" s="32"/>
      <c r="C63" s="32"/>
      <c r="S63" s="32"/>
      <c r="T63" s="32"/>
      <c r="U63" s="32"/>
    </row>
    <row r="64" spans="1:21">
      <c r="A64" s="32"/>
      <c r="B64" s="32"/>
      <c r="C64" s="32"/>
      <c r="S64" s="32"/>
      <c r="T64" s="32"/>
      <c r="U64" s="32"/>
    </row>
    <row r="65" spans="1:21">
      <c r="A65" s="32"/>
      <c r="B65" s="32"/>
      <c r="C65" s="32"/>
      <c r="S65" s="32"/>
      <c r="T65" s="32"/>
      <c r="U65" s="32"/>
    </row>
    <row r="66" spans="1:21">
      <c r="A66" s="32"/>
      <c r="B66" s="32"/>
      <c r="C66" s="32"/>
      <c r="S66" s="32"/>
      <c r="T66" s="32"/>
      <c r="U66" s="32"/>
    </row>
    <row r="67" spans="1:21">
      <c r="A67" s="32"/>
      <c r="B67" s="32"/>
      <c r="C67" s="32"/>
      <c r="S67" s="32"/>
      <c r="T67" s="32"/>
      <c r="U67" s="32"/>
    </row>
    <row r="68" spans="1:21">
      <c r="A68" s="32"/>
      <c r="B68" s="32"/>
      <c r="C68" s="32"/>
      <c r="S68" s="32"/>
      <c r="T68" s="32"/>
      <c r="U68" s="32"/>
    </row>
    <row r="69" spans="1:21">
      <c r="A69" s="32"/>
      <c r="B69" s="32"/>
      <c r="C69" s="32"/>
      <c r="S69" s="32"/>
      <c r="T69" s="32"/>
      <c r="U69" s="32"/>
    </row>
    <row r="70" spans="1:21">
      <c r="A70" s="32"/>
      <c r="B70" s="32"/>
      <c r="C70" s="32"/>
      <c r="S70" s="32"/>
      <c r="T70" s="32"/>
      <c r="U70" s="32"/>
    </row>
    <row r="71" spans="1:21">
      <c r="A71" s="32"/>
      <c r="B71" s="32"/>
      <c r="C71" s="32"/>
      <c r="S71" s="32"/>
      <c r="T71" s="32"/>
      <c r="U71" s="32"/>
    </row>
    <row r="72" spans="1:21">
      <c r="A72" s="32"/>
      <c r="B72" s="32"/>
      <c r="C72" s="32"/>
      <c r="S72" s="32"/>
      <c r="T72" s="32"/>
      <c r="U72" s="32"/>
    </row>
    <row r="73" spans="1:21">
      <c r="A73" s="32"/>
      <c r="B73" s="32"/>
      <c r="C73" s="32"/>
      <c r="S73" s="32"/>
      <c r="T73" s="32"/>
      <c r="U73" s="32"/>
    </row>
    <row r="74" spans="1:21">
      <c r="A74" s="32"/>
      <c r="B74" s="32"/>
      <c r="C74" s="32"/>
      <c r="S74" s="32"/>
      <c r="T74" s="32"/>
      <c r="U74" s="32"/>
    </row>
    <row r="75" spans="1:21">
      <c r="A75" s="32"/>
      <c r="B75" s="32"/>
      <c r="C75" s="32"/>
      <c r="S75" s="32"/>
      <c r="T75" s="32"/>
      <c r="U75" s="32"/>
    </row>
    <row r="76" spans="1:21">
      <c r="A76" s="32"/>
      <c r="B76" s="32"/>
      <c r="C76" s="32"/>
      <c r="S76" s="32"/>
      <c r="T76" s="32"/>
      <c r="U76" s="32"/>
    </row>
    <row r="77" spans="1:21">
      <c r="A77" s="32"/>
      <c r="B77" s="32"/>
      <c r="C77" s="32"/>
      <c r="S77" s="32"/>
      <c r="T77" s="32"/>
      <c r="U77" s="32"/>
    </row>
    <row r="78" spans="1:21">
      <c r="A78" s="32"/>
      <c r="B78" s="32"/>
      <c r="C78" s="32"/>
      <c r="S78" s="32"/>
      <c r="T78" s="32"/>
      <c r="U78" s="32"/>
    </row>
    <row r="79" spans="1:21">
      <c r="A79" s="32"/>
      <c r="B79" s="32"/>
      <c r="C79" s="32"/>
      <c r="S79" s="32"/>
      <c r="T79" s="32"/>
      <c r="U79" s="32"/>
    </row>
    <row r="80" spans="1:21">
      <c r="A80" s="32"/>
      <c r="B80" s="32"/>
      <c r="C80" s="32"/>
      <c r="S80" s="32"/>
      <c r="T80" s="32"/>
      <c r="U80" s="32"/>
    </row>
    <row r="81" spans="1:21">
      <c r="A81" s="32"/>
      <c r="B81" s="32"/>
      <c r="C81" s="32"/>
      <c r="S81" s="32"/>
      <c r="T81" s="32"/>
      <c r="U81" s="32"/>
    </row>
    <row r="82" spans="1:21">
      <c r="A82" s="32"/>
      <c r="B82" s="32"/>
      <c r="C82" s="32"/>
      <c r="S82" s="32"/>
      <c r="T82" s="32"/>
      <c r="U82" s="32"/>
    </row>
    <row r="83" spans="1:21">
      <c r="A83" s="32"/>
      <c r="B83" s="32"/>
      <c r="C83" s="32"/>
      <c r="S83" s="32"/>
      <c r="T83" s="32"/>
      <c r="U83" s="32"/>
    </row>
    <row r="84" spans="1:21">
      <c r="A84" s="32"/>
      <c r="B84" s="32"/>
      <c r="C84" s="32"/>
      <c r="S84" s="32"/>
      <c r="T84" s="32"/>
      <c r="U84" s="32"/>
    </row>
    <row r="85" spans="1:21">
      <c r="A85" s="32"/>
      <c r="B85" s="32"/>
      <c r="C85" s="32"/>
      <c r="S85" s="32"/>
      <c r="T85" s="32"/>
      <c r="U85" s="32"/>
    </row>
    <row r="86" spans="1:21">
      <c r="A86" s="32"/>
      <c r="B86" s="32"/>
      <c r="C86" s="32"/>
      <c r="S86" s="32"/>
      <c r="T86" s="32"/>
      <c r="U86" s="32"/>
    </row>
    <row r="87" spans="1:21">
      <c r="A87" s="32"/>
      <c r="B87" s="32"/>
      <c r="C87" s="32"/>
      <c r="S87" s="32"/>
      <c r="T87" s="32"/>
      <c r="U87" s="32"/>
    </row>
    <row r="88" spans="1:21">
      <c r="A88" s="32"/>
      <c r="B88" s="32"/>
      <c r="C88" s="32"/>
      <c r="S88" s="32"/>
      <c r="T88" s="32"/>
      <c r="U88" s="32"/>
    </row>
    <row r="89" spans="1:21">
      <c r="A89" s="32"/>
      <c r="B89" s="32"/>
      <c r="C89" s="32"/>
      <c r="S89" s="32"/>
      <c r="T89" s="32"/>
      <c r="U89" s="32"/>
    </row>
    <row r="90" spans="1:21">
      <c r="A90" s="32"/>
      <c r="B90" s="32"/>
      <c r="C90" s="32"/>
      <c r="S90" s="32"/>
      <c r="T90" s="32"/>
      <c r="U90" s="32"/>
    </row>
    <row r="91" spans="1:21">
      <c r="A91" s="32"/>
      <c r="B91" s="32"/>
      <c r="C91" s="32"/>
      <c r="S91" s="32"/>
      <c r="T91" s="32"/>
      <c r="U91" s="32"/>
    </row>
    <row r="92" spans="1:21">
      <c r="A92" s="32"/>
      <c r="B92" s="32"/>
      <c r="C92" s="32"/>
      <c r="S92" s="32"/>
      <c r="T92" s="32"/>
      <c r="U92" s="32"/>
    </row>
    <row r="93" spans="1:21">
      <c r="A93" s="32"/>
      <c r="B93" s="32"/>
      <c r="C93" s="32"/>
      <c r="S93" s="32"/>
      <c r="T93" s="32"/>
      <c r="U93" s="32"/>
    </row>
    <row r="94" spans="1:21">
      <c r="A94" s="32"/>
      <c r="B94" s="32"/>
      <c r="C94" s="32"/>
      <c r="S94" s="32"/>
      <c r="T94" s="32"/>
      <c r="U94" s="32"/>
    </row>
    <row r="95" spans="1:21">
      <c r="A95" s="32"/>
      <c r="B95" s="32"/>
      <c r="C95" s="32"/>
      <c r="S95" s="32"/>
      <c r="T95" s="32"/>
      <c r="U95" s="32"/>
    </row>
    <row r="96" spans="1:21">
      <c r="A96" s="32"/>
      <c r="B96" s="32"/>
      <c r="C96" s="32"/>
      <c r="S96" s="32"/>
      <c r="T96" s="32"/>
      <c r="U96" s="32"/>
    </row>
    <row r="97" spans="1:21">
      <c r="A97" s="32"/>
      <c r="B97" s="32"/>
      <c r="C97" s="32"/>
      <c r="S97" s="32"/>
      <c r="T97" s="32"/>
      <c r="U97" s="32"/>
    </row>
    <row r="98" spans="1:21">
      <c r="A98" s="32"/>
      <c r="B98" s="32"/>
      <c r="C98" s="32"/>
      <c r="S98" s="32"/>
      <c r="T98" s="32"/>
      <c r="U98" s="32"/>
    </row>
    <row r="99" spans="1:21">
      <c r="A99" s="32"/>
      <c r="B99" s="32"/>
      <c r="C99" s="32"/>
      <c r="S99" s="32"/>
      <c r="T99" s="32"/>
      <c r="U99" s="32"/>
    </row>
    <row r="100" spans="1:21">
      <c r="A100" s="32"/>
      <c r="B100" s="32"/>
      <c r="C100" s="32"/>
      <c r="S100" s="32"/>
      <c r="T100" s="32"/>
      <c r="U100" s="32"/>
    </row>
    <row r="101" spans="1:21">
      <c r="A101" s="32"/>
      <c r="B101" s="32"/>
      <c r="C101" s="32"/>
      <c r="S101" s="32"/>
      <c r="T101" s="32"/>
      <c r="U101" s="32"/>
    </row>
    <row r="102" spans="1:21">
      <c r="A102" s="32"/>
      <c r="B102" s="32"/>
      <c r="C102" s="32"/>
      <c r="S102" s="32"/>
      <c r="T102" s="32"/>
      <c r="U102" s="32"/>
    </row>
    <row r="103" spans="1:21">
      <c r="A103" s="32"/>
      <c r="B103" s="32"/>
      <c r="C103" s="32"/>
      <c r="S103" s="32"/>
      <c r="T103" s="32"/>
      <c r="U103" s="32"/>
    </row>
    <row r="104" spans="1:21">
      <c r="A104" s="32"/>
      <c r="B104" s="32"/>
      <c r="C104" s="32"/>
      <c r="S104" s="32"/>
      <c r="T104" s="32"/>
      <c r="U104" s="32"/>
    </row>
    <row r="105" spans="1:21">
      <c r="A105" s="32"/>
      <c r="B105" s="32"/>
      <c r="C105" s="32"/>
      <c r="S105" s="32"/>
      <c r="T105" s="32"/>
      <c r="U105" s="32"/>
    </row>
    <row r="106" spans="1:21">
      <c r="A106" s="32"/>
      <c r="B106" s="32"/>
      <c r="C106" s="32"/>
      <c r="S106" s="32"/>
      <c r="T106" s="32"/>
      <c r="U106" s="32"/>
    </row>
    <row r="107" spans="1:21">
      <c r="A107" s="32"/>
      <c r="B107" s="32"/>
      <c r="C107" s="32"/>
      <c r="S107" s="32"/>
      <c r="T107" s="32"/>
      <c r="U107" s="32"/>
    </row>
    <row r="108" spans="1:21">
      <c r="A108" s="32"/>
      <c r="B108" s="32"/>
      <c r="C108" s="32"/>
      <c r="S108" s="32"/>
      <c r="T108" s="32"/>
      <c r="U108" s="32"/>
    </row>
    <row r="109" spans="1:21">
      <c r="A109" s="32"/>
      <c r="B109" s="32"/>
      <c r="C109" s="32"/>
      <c r="S109" s="32"/>
      <c r="T109" s="32"/>
      <c r="U109" s="32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F30" sqref="F30"/>
    </sheetView>
  </sheetViews>
  <sheetFormatPr defaultColWidth="8.88888888888889" defaultRowHeight="14.4"/>
  <cols>
    <col min="1" max="1" width="12.75"/>
    <col min="2" max="6" width="10.8796296296296"/>
    <col min="7" max="7" width="5.12962962962963"/>
    <col min="8" max="98" width="10.8796296296296"/>
    <col min="99" max="99" width="5.12962962962963"/>
  </cols>
  <sheetData>
    <row r="1" ht="15.15" spans="1:10">
      <c r="A1" s="19" t="s">
        <v>238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31" t="s">
        <v>11</v>
      </c>
    </row>
    <row r="2" ht="15.15" spans="1:10">
      <c r="A2" s="21" t="s">
        <v>239</v>
      </c>
      <c r="B2" s="22">
        <f>MAX(成绩统计!D2:D109)</f>
        <v>141</v>
      </c>
      <c r="C2" s="22">
        <f>MAX(成绩统计!E2:E109)</f>
        <v>150</v>
      </c>
      <c r="D2" s="22">
        <f>MAX(成绩统计!F2:F109)</f>
        <v>147</v>
      </c>
      <c r="E2" s="22">
        <f>MAX(成绩统计!G2:G109)</f>
        <v>98</v>
      </c>
      <c r="F2" s="22">
        <f>MAX(成绩统计!H2:H109)</f>
        <v>97</v>
      </c>
      <c r="G2" s="22">
        <f>MAX(成绩统计!I2:I109)</f>
        <v>98</v>
      </c>
      <c r="H2" s="22">
        <f>MAX(成绩统计!J2:J109)</f>
        <v>99</v>
      </c>
      <c r="I2" s="22">
        <f>MAX(成绩统计!K2:K109)</f>
        <v>97</v>
      </c>
      <c r="J2" s="22">
        <f>MAX(成绩统计!L2:L109)</f>
        <v>98</v>
      </c>
    </row>
    <row r="3" spans="1:10">
      <c r="A3" s="23" t="s">
        <v>240</v>
      </c>
      <c r="B3" s="24">
        <f>MIN(成绩统计!D2:D109)</f>
        <v>75</v>
      </c>
      <c r="C3" s="24">
        <f>MIN(成绩统计!E2:E109)</f>
        <v>80</v>
      </c>
      <c r="D3" s="24">
        <f>MIN(成绩统计!F2:F109)</f>
        <v>70</v>
      </c>
      <c r="E3" s="24">
        <f>MIN(成绩统计!G2:G109)</f>
        <v>43</v>
      </c>
      <c r="F3" s="24">
        <f>MIN(成绩统计!H2:H109)</f>
        <v>39</v>
      </c>
      <c r="G3" s="24">
        <f>MIN(成绩统计!I2:I109)</f>
        <v>34</v>
      </c>
      <c r="H3" s="24">
        <f>MIN(成绩统计!J2:J109)</f>
        <v>40</v>
      </c>
      <c r="I3" s="24">
        <f>MIN(成绩统计!K2:K109)</f>
        <v>41</v>
      </c>
      <c r="J3" s="24">
        <f>MIN(成绩统计!L2:L109)</f>
        <v>47</v>
      </c>
    </row>
    <row r="4" s="18" customFormat="1" spans="1:10">
      <c r="A4" s="25" t="s">
        <v>241</v>
      </c>
      <c r="B4" s="26">
        <f>AVERAGE(成绩统计!D2:D109)</f>
        <v>106.87962962963</v>
      </c>
      <c r="C4" s="26">
        <f>AVERAGE(成绩统计!E2:E109)</f>
        <v>110.527777777778</v>
      </c>
      <c r="D4" s="26">
        <f>AVERAGE(成绩统计!F2:F109)</f>
        <v>112.87037037037</v>
      </c>
      <c r="E4" s="26">
        <f>AVERAGE(成绩统计!G2:G109)</f>
        <v>74.7777777777778</v>
      </c>
      <c r="F4" s="26">
        <f>AVERAGE(成绩统计!H2:H109)</f>
        <v>73.6388888888889</v>
      </c>
      <c r="G4" s="26">
        <f>AVERAGE(成绩统计!I2:I109)</f>
        <v>72.5185185185185</v>
      </c>
      <c r="H4" s="26">
        <f>AVERAGE(成绩统计!J2:J109)</f>
        <v>73.4722222222222</v>
      </c>
      <c r="I4" s="26">
        <f>AVERAGE(成绩统计!K2:K109)</f>
        <v>72.8518518518518</v>
      </c>
      <c r="J4" s="26">
        <f>AVERAGE(成绩统计!L2:L109)</f>
        <v>73.1296296296296</v>
      </c>
    </row>
    <row r="5" spans="1:10">
      <c r="A5" s="23" t="s">
        <v>242</v>
      </c>
      <c r="B5" s="24">
        <f>MODE(成绩统计!D2:D109)</f>
        <v>93</v>
      </c>
      <c r="C5" s="24">
        <f>MODE(成绩统计!E2:E109)</f>
        <v>89</v>
      </c>
      <c r="D5" s="24">
        <f>MODE(成绩统计!F2:F109)</f>
        <v>139</v>
      </c>
      <c r="E5" s="24">
        <f>MODE(成绩统计!G2:G109)</f>
        <v>80</v>
      </c>
      <c r="F5" s="24">
        <f>MODE(成绩统计!H2:H109)</f>
        <v>81</v>
      </c>
      <c r="G5" s="24">
        <f>MODE(成绩统计!I2:I109)</f>
        <v>68</v>
      </c>
      <c r="H5" s="24">
        <f>MODE(成绩统计!J2:J109)</f>
        <v>89</v>
      </c>
      <c r="I5" s="24">
        <f>MODE(成绩统计!K2:K109)</f>
        <v>85</v>
      </c>
      <c r="J5" s="24">
        <f>MODE(成绩统计!L2:L109)</f>
        <v>52</v>
      </c>
    </row>
    <row r="6" spans="1:10">
      <c r="A6" s="27" t="s">
        <v>243</v>
      </c>
      <c r="B6" s="28">
        <f>COUNTIF(成绩统计!D2:D109,"&gt;=90")</f>
        <v>88</v>
      </c>
      <c r="C6" s="28">
        <f>COUNTIF(成绩统计!E2:E109,"&gt;=90")</f>
        <v>84</v>
      </c>
      <c r="D6" s="28">
        <f>COUNTIF(成绩统计!F2:F109,"&gt;=90")</f>
        <v>86</v>
      </c>
      <c r="E6" s="28">
        <f>COUNTIF(成绩统计!G2:G109,"&gt;=60")</f>
        <v>92</v>
      </c>
      <c r="F6" s="28">
        <f>COUNTIF(成绩统计!H2:H109,"&gt;=60")</f>
        <v>91</v>
      </c>
      <c r="G6" s="28">
        <f>COUNTIF(成绩统计!I2:I109,"&gt;=60")</f>
        <v>90</v>
      </c>
      <c r="H6" s="28">
        <f>COUNTIF(成绩统计!J2:J109,"&gt;=60")</f>
        <v>87</v>
      </c>
      <c r="I6" s="28">
        <f>COUNTIF(成绩统计!K2:K109,"&gt;=60")</f>
        <v>85</v>
      </c>
      <c r="J6" s="28">
        <f>COUNTIF(成绩统计!L2:L109,"&gt;=60")</f>
        <v>85</v>
      </c>
    </row>
    <row r="7" spans="1:10">
      <c r="A7" s="29" t="s">
        <v>244</v>
      </c>
      <c r="B7" s="30">
        <f>COUNTIF(成绩统计!D2:D109,"&lt;90")</f>
        <v>20</v>
      </c>
      <c r="C7" s="30">
        <f>COUNTIF(成绩统计!E2:E109,"&lt;90")</f>
        <v>24</v>
      </c>
      <c r="D7" s="30">
        <f>COUNTIF(成绩统计!F2:F109,"&lt;90")</f>
        <v>22</v>
      </c>
      <c r="E7" s="30">
        <f>COUNTIF(成绩统计!G2:G109,"&lt;60")</f>
        <v>16</v>
      </c>
      <c r="F7" s="30">
        <f>COUNTIF(成绩统计!H2:H109,"&lt;60")</f>
        <v>17</v>
      </c>
      <c r="G7" s="30">
        <f>COUNTIF(成绩统计!I2:I109,"&lt;60")</f>
        <v>18</v>
      </c>
      <c r="H7" s="30">
        <f>COUNTIF(成绩统计!J2:J109,"&lt;60")</f>
        <v>21</v>
      </c>
      <c r="I7" s="30">
        <f>COUNTIF(成绩统计!K2:K109,"&lt;60")</f>
        <v>23</v>
      </c>
      <c r="J7" s="30">
        <f>COUNTIF(成绩统计!L2:L109,"&lt;60")</f>
        <v>23</v>
      </c>
    </row>
    <row r="10" spans="1:2">
      <c r="A10" t="s">
        <v>245</v>
      </c>
      <c r="B10" t="s">
        <v>231</v>
      </c>
    </row>
    <row r="11" spans="1:7">
      <c r="A11" t="s">
        <v>2</v>
      </c>
      <c r="B11" t="s">
        <v>246</v>
      </c>
      <c r="C11" t="s">
        <v>247</v>
      </c>
      <c r="D11" t="s">
        <v>248</v>
      </c>
      <c r="E11" t="s">
        <v>249</v>
      </c>
      <c r="F11" t="s">
        <v>250</v>
      </c>
      <c r="G11" t="s">
        <v>251</v>
      </c>
    </row>
    <row r="12" spans="1:7">
      <c r="A12" t="s">
        <v>14</v>
      </c>
      <c r="B12">
        <v>8</v>
      </c>
      <c r="C12">
        <v>11</v>
      </c>
      <c r="D12">
        <v>11</v>
      </c>
      <c r="E12">
        <v>6</v>
      </c>
      <c r="G12">
        <v>36</v>
      </c>
    </row>
    <row r="13" spans="1:7">
      <c r="A13" t="s">
        <v>17</v>
      </c>
      <c r="B13">
        <v>6</v>
      </c>
      <c r="C13">
        <v>7</v>
      </c>
      <c r="D13">
        <v>12</v>
      </c>
      <c r="E13">
        <v>10</v>
      </c>
      <c r="F13">
        <v>1</v>
      </c>
      <c r="G13">
        <v>36</v>
      </c>
    </row>
    <row r="14" spans="1:7">
      <c r="A14" t="s">
        <v>28</v>
      </c>
      <c r="B14">
        <v>6</v>
      </c>
      <c r="C14">
        <v>10</v>
      </c>
      <c r="D14">
        <v>7</v>
      </c>
      <c r="E14">
        <v>10</v>
      </c>
      <c r="F14">
        <v>3</v>
      </c>
      <c r="G14">
        <v>36</v>
      </c>
    </row>
    <row r="15" spans="1:7">
      <c r="A15" t="s">
        <v>251</v>
      </c>
      <c r="B15">
        <v>20</v>
      </c>
      <c r="C15">
        <v>28</v>
      </c>
      <c r="D15">
        <v>30</v>
      </c>
      <c r="E15">
        <v>26</v>
      </c>
      <c r="F15">
        <v>4</v>
      </c>
      <c r="G15">
        <v>108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workbookViewId="0">
      <selection activeCell="A4" sqref="A4:C4"/>
    </sheetView>
  </sheetViews>
  <sheetFormatPr defaultColWidth="8.88888888888889" defaultRowHeight="14.4" outlineLevelRow="5"/>
  <cols>
    <col min="1" max="1" width="7.66666666666667" customWidth="1"/>
    <col min="2" max="2" width="9.66666666666667" customWidth="1"/>
    <col min="3" max="3" width="9.37962962962963" customWidth="1"/>
    <col min="4" max="12" width="5.88888888888889" customWidth="1"/>
    <col min="13" max="15" width="10.1111111111111" customWidth="1"/>
    <col min="18" max="18" width="11.8888888888889" customWidth="1"/>
    <col min="19" max="19" width="5.66666666666667" customWidth="1"/>
    <col min="21" max="21" width="14.1111111111111" customWidth="1"/>
    <col min="22" max="22" width="5.66666666666667" customWidth="1"/>
  </cols>
  <sheetData>
    <row r="1" ht="15.15" spans="1:2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231</v>
      </c>
      <c r="N1" s="11" t="s">
        <v>232</v>
      </c>
      <c r="O1" s="11" t="s">
        <v>233</v>
      </c>
      <c r="P1" s="16"/>
      <c r="R1" s="16" t="s">
        <v>252</v>
      </c>
      <c r="S1" s="15" t="s">
        <v>253</v>
      </c>
      <c r="T1" s="16"/>
      <c r="U1" s="16" t="s">
        <v>254</v>
      </c>
      <c r="V1" s="15" t="s">
        <v>253</v>
      </c>
    </row>
    <row r="2" ht="15.15" spans="1:22">
      <c r="A2" s="12" t="s">
        <v>12</v>
      </c>
      <c r="B2" s="13" t="str">
        <f>VLOOKUP($A$2,成绩统计!$A$2:$R$109,2,FALSE)</f>
        <v>20GZ1001</v>
      </c>
      <c r="C2" s="13" t="str">
        <f>VLOOKUP($A$2,成绩统计!$A$2:$R$109,3,FALSE)</f>
        <v>二班</v>
      </c>
      <c r="D2" s="13">
        <f>VLOOKUP($A$2,成绩统计!$A$2:$R$109,4,FALSE)</f>
        <v>137</v>
      </c>
      <c r="E2" s="13">
        <f>VLOOKUP($A$2,成绩统计!$A$2:$R$109,5,FALSE)</f>
        <v>117</v>
      </c>
      <c r="F2" s="13">
        <f>VLOOKUP($A$2,成绩统计!$A$2:$R$109,6,FALSE)</f>
        <v>145</v>
      </c>
      <c r="G2" s="13">
        <f>VLOOKUP($A$2,成绩统计!$A$2:$R$109,7,FALSE)</f>
        <v>80</v>
      </c>
      <c r="H2" s="13">
        <f>VLOOKUP($A$2,成绩统计!$A$2:$R$109,8,FALSE)</f>
        <v>81</v>
      </c>
      <c r="I2" s="13">
        <f>VLOOKUP($A$2,成绩统计!$A$2:$R$109,9,FALSE)</f>
        <v>98</v>
      </c>
      <c r="J2" s="13">
        <f>VLOOKUP($A$2,成绩统计!$A$2:$R$109,10,FALSE)</f>
        <v>89</v>
      </c>
      <c r="K2" s="13">
        <f>VLOOKUP($A$2,成绩统计!$A$2:$R$109,11,FALSE)</f>
        <v>79</v>
      </c>
      <c r="L2" s="13">
        <f>VLOOKUP($A$2,成绩统计!$A$2:$R$109,12,FALSE)</f>
        <v>78</v>
      </c>
      <c r="M2" s="13">
        <f>VLOOKUP($A$2,成绩统计!$A$2:$R$109,13,FALSE)</f>
        <v>904</v>
      </c>
      <c r="N2" s="13">
        <f>VLOOKUP($A$2,成绩统计!$A$2:$R$109,14,FALSE)</f>
        <v>259</v>
      </c>
      <c r="O2" s="13">
        <f>VLOOKUP($A$2,成绩统计!$A$2:$R$109,15,FALSE)</f>
        <v>246</v>
      </c>
      <c r="P2" s="16"/>
      <c r="R2" s="16">
        <v>0</v>
      </c>
      <c r="S2" s="15" t="s">
        <v>255</v>
      </c>
      <c r="T2" s="16"/>
      <c r="U2" s="16">
        <v>0</v>
      </c>
      <c r="V2" s="15" t="s">
        <v>255</v>
      </c>
    </row>
    <row r="3" ht="15.15" spans="1:22">
      <c r="A3" s="14" t="s">
        <v>256</v>
      </c>
      <c r="B3" s="14"/>
      <c r="C3" s="10"/>
      <c r="D3" s="11" t="s">
        <v>257</v>
      </c>
      <c r="E3" s="11"/>
      <c r="F3" s="11"/>
      <c r="G3" s="11"/>
      <c r="H3" s="11"/>
      <c r="I3" s="11"/>
      <c r="J3" s="11"/>
      <c r="K3" s="11"/>
      <c r="L3" s="11"/>
      <c r="M3" s="11" t="s">
        <v>234</v>
      </c>
      <c r="N3" s="11" t="s">
        <v>235</v>
      </c>
      <c r="O3" s="17" t="s">
        <v>236</v>
      </c>
      <c r="P3" s="16"/>
      <c r="R3" s="16">
        <v>90</v>
      </c>
      <c r="S3" s="15" t="s">
        <v>258</v>
      </c>
      <c r="T3" s="16"/>
      <c r="U3" s="16">
        <v>60</v>
      </c>
      <c r="V3" s="15" t="s">
        <v>258</v>
      </c>
    </row>
    <row r="4" ht="15.15" spans="1:22">
      <c r="A4" s="12" t="str">
        <f>_xlfn.IFS(D2+N2-E2-O2&lt;=20,"均衡",D2+N2-E2-O2&lt;-20,"理科",D2+N2-E2-O2&gt;20,"文科")</f>
        <v>文科</v>
      </c>
      <c r="B4" s="12"/>
      <c r="C4" s="12"/>
      <c r="D4" s="13" t="str">
        <f>LOOKUP(D2,{0,90,105,120,135},{"D","C","B","A","S"})</f>
        <v>S</v>
      </c>
      <c r="E4" s="13" t="str">
        <f>LOOKUP(E2,{0,90,105,120,135},{"D","C","B","A","S"})</f>
        <v>B</v>
      </c>
      <c r="F4" s="13" t="str">
        <f>LOOKUP(F2,{0,90,105,120,135},{"D","C","B","A","S"})</f>
        <v>S</v>
      </c>
      <c r="G4" s="13" t="str">
        <f>LOOKUP(G2,{0,60,70,80,90},{"D","C","B","A","S"})</f>
        <v>A</v>
      </c>
      <c r="H4" s="13" t="str">
        <f>LOOKUP(H2,{0,60,70,80,90},{"D","C","B","A","S"})</f>
        <v>A</v>
      </c>
      <c r="I4" s="13" t="str">
        <f>LOOKUP(I2,{0,60,70,80,90},{"D","C","B","A","S"})</f>
        <v>S</v>
      </c>
      <c r="J4" s="13" t="str">
        <f>LOOKUP(J2,{0,60,70,80,90},{"D","C","B","A","S"})</f>
        <v>A</v>
      </c>
      <c r="K4" s="13" t="str">
        <f>LOOKUP(K2,{0,60,70,80,90},{"D","C","B","A","S"})</f>
        <v>B</v>
      </c>
      <c r="L4" s="13" t="str">
        <f>LOOKUP(L2,{0,60,70,80,90},{"D","C","B","A","S"})</f>
        <v>B</v>
      </c>
      <c r="M4" s="13">
        <f>VLOOKUP($A$2,成绩统计!$A$2:$R$109,16,FALSE)</f>
        <v>15</v>
      </c>
      <c r="N4" s="13">
        <f>VLOOKUP($A$2,成绩统计!$A$2:$R$109,17,FALSE)</f>
        <v>12</v>
      </c>
      <c r="O4" s="13">
        <f>VLOOKUP($A$2,成绩统计!$A$2:$R$109,18,FALSE)</f>
        <v>29</v>
      </c>
      <c r="P4" s="16"/>
      <c r="R4" s="16">
        <v>105</v>
      </c>
      <c r="S4" s="15" t="s">
        <v>259</v>
      </c>
      <c r="T4" s="16"/>
      <c r="U4" s="16">
        <v>70</v>
      </c>
      <c r="V4" s="15" t="s">
        <v>259</v>
      </c>
    </row>
    <row r="5" spans="1:2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R5" s="16">
        <v>120</v>
      </c>
      <c r="S5" s="15" t="s">
        <v>260</v>
      </c>
      <c r="T5" s="16"/>
      <c r="U5" s="16">
        <v>80</v>
      </c>
      <c r="V5" s="15" t="s">
        <v>260</v>
      </c>
    </row>
    <row r="6" spans="1:2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R6" s="16">
        <v>135</v>
      </c>
      <c r="S6" s="15" t="s">
        <v>261</v>
      </c>
      <c r="T6" s="16"/>
      <c r="U6" s="16">
        <v>90</v>
      </c>
      <c r="V6" s="15" t="s">
        <v>261</v>
      </c>
    </row>
  </sheetData>
  <mergeCells count="3">
    <mergeCell ref="A3:C3"/>
    <mergeCell ref="D3:L3"/>
    <mergeCell ref="A4:C4"/>
  </mergeCells>
  <dataValidations count="1">
    <dataValidation type="list" allowBlank="1" showInputMessage="1" showErrorMessage="1" sqref="A2">
      <formula1>成绩统计!$A$2:$A$109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abSelected="1" workbookViewId="0">
      <pane ySplit="1" topLeftCell="A2" activePane="bottomLeft" state="frozen"/>
      <selection/>
      <selection pane="bottomLeft" activeCell="T11" sqref="T11"/>
    </sheetView>
  </sheetViews>
  <sheetFormatPr defaultColWidth="8.88888888888889" defaultRowHeight="14.4"/>
  <sheetData>
    <row r="1" spans="1:18">
      <c r="A1" s="1" t="s">
        <v>2</v>
      </c>
      <c r="B1" s="2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231</v>
      </c>
      <c r="N1" s="6" t="s">
        <v>232</v>
      </c>
      <c r="O1" s="6" t="s">
        <v>233</v>
      </c>
      <c r="P1" s="6" t="s">
        <v>234</v>
      </c>
      <c r="Q1" s="6" t="s">
        <v>235</v>
      </c>
      <c r="R1" s="8" t="s">
        <v>236</v>
      </c>
    </row>
    <row r="2" spans="1:18">
      <c r="A2" s="3" t="s">
        <v>14</v>
      </c>
      <c r="B2" s="4" t="s">
        <v>12</v>
      </c>
      <c r="C2" s="3" t="s">
        <v>13</v>
      </c>
      <c r="D2" s="3">
        <v>137</v>
      </c>
      <c r="E2" s="3">
        <v>117</v>
      </c>
      <c r="F2" s="3">
        <v>145</v>
      </c>
      <c r="G2" s="3">
        <v>80</v>
      </c>
      <c r="H2" s="3">
        <v>81</v>
      </c>
      <c r="I2" s="3">
        <v>98</v>
      </c>
      <c r="J2" s="3">
        <v>89</v>
      </c>
      <c r="K2" s="3">
        <v>79</v>
      </c>
      <c r="L2" s="3">
        <v>78</v>
      </c>
      <c r="M2" s="7">
        <f t="shared" ref="M2:M65" si="0">SUM(D2:L2)</f>
        <v>904</v>
      </c>
      <c r="N2" s="7">
        <f t="shared" ref="N2:N65" si="1">SUM(G2:I2)</f>
        <v>259</v>
      </c>
      <c r="O2" s="7">
        <f t="shared" ref="O2:O65" si="2">SUM(J2:L2)</f>
        <v>246</v>
      </c>
      <c r="P2" s="7">
        <f>_xlfn.RANK.EQ(M2,$M$2:$M$109,0)</f>
        <v>15</v>
      </c>
      <c r="Q2" s="7">
        <f>_xlfn.RANK.EQ(N2,$N$2:$N$109,0)</f>
        <v>12</v>
      </c>
      <c r="R2" s="9">
        <f>_xlfn.RANK.EQ(O2,$O$2:$O$109,0)</f>
        <v>29</v>
      </c>
    </row>
    <row r="3" spans="1:18">
      <c r="A3" s="3" t="s">
        <v>17</v>
      </c>
      <c r="B3" s="4" t="s">
        <v>15</v>
      </c>
      <c r="C3" s="3" t="s">
        <v>16</v>
      </c>
      <c r="D3" s="3">
        <v>138</v>
      </c>
      <c r="E3" s="3">
        <v>146</v>
      </c>
      <c r="F3" s="3">
        <v>139</v>
      </c>
      <c r="G3" s="3">
        <v>85</v>
      </c>
      <c r="H3" s="3">
        <v>82</v>
      </c>
      <c r="I3" s="3">
        <v>73</v>
      </c>
      <c r="J3" s="3">
        <v>82</v>
      </c>
      <c r="K3" s="3">
        <v>82</v>
      </c>
      <c r="L3" s="3">
        <v>78</v>
      </c>
      <c r="M3" s="7">
        <f t="shared" si="0"/>
        <v>905</v>
      </c>
      <c r="N3" s="7">
        <f t="shared" si="1"/>
        <v>240</v>
      </c>
      <c r="O3" s="7">
        <f t="shared" si="2"/>
        <v>242</v>
      </c>
      <c r="P3" s="7">
        <f>_xlfn.RANK.EQ(M3,$M$2:$M$109,0)</f>
        <v>14</v>
      </c>
      <c r="Q3" s="7">
        <f>_xlfn.RANK.EQ(N3,$N$2:$N$109,0)</f>
        <v>36</v>
      </c>
      <c r="R3" s="9">
        <f>_xlfn.RANK.EQ(O3,$O$2:$O$109,0)</f>
        <v>31</v>
      </c>
    </row>
    <row r="4" spans="1:18">
      <c r="A4" s="3" t="s">
        <v>14</v>
      </c>
      <c r="B4" s="4" t="s">
        <v>18</v>
      </c>
      <c r="C4" s="3" t="s">
        <v>19</v>
      </c>
      <c r="D4" s="3">
        <v>94</v>
      </c>
      <c r="E4" s="3">
        <v>83</v>
      </c>
      <c r="F4" s="3">
        <v>71</v>
      </c>
      <c r="G4" s="3">
        <v>69</v>
      </c>
      <c r="H4" s="3">
        <v>57</v>
      </c>
      <c r="I4" s="3">
        <v>52</v>
      </c>
      <c r="J4" s="3">
        <v>49</v>
      </c>
      <c r="K4" s="3">
        <v>47</v>
      </c>
      <c r="L4" s="3">
        <v>68</v>
      </c>
      <c r="M4" s="7">
        <f t="shared" si="0"/>
        <v>590</v>
      </c>
      <c r="N4" s="7">
        <f t="shared" si="1"/>
        <v>178</v>
      </c>
      <c r="O4" s="7">
        <f t="shared" si="2"/>
        <v>164</v>
      </c>
      <c r="P4" s="7">
        <f>_xlfn.RANK.EQ(M4,$M$2:$M$109,0)</f>
        <v>106</v>
      </c>
      <c r="Q4" s="7">
        <f>_xlfn.RANK.EQ(N4,$N$2:$N$109,0)</f>
        <v>94</v>
      </c>
      <c r="R4" s="9">
        <f>_xlfn.RANK.EQ(O4,$O$2:$O$109,0)</f>
        <v>99</v>
      </c>
    </row>
    <row r="5" spans="1:18">
      <c r="A5" s="3" t="s">
        <v>17</v>
      </c>
      <c r="B5" s="4" t="s">
        <v>20</v>
      </c>
      <c r="C5" s="3" t="s">
        <v>21</v>
      </c>
      <c r="D5" s="3">
        <v>78</v>
      </c>
      <c r="E5" s="3">
        <v>89</v>
      </c>
      <c r="F5" s="3">
        <v>77</v>
      </c>
      <c r="G5" s="3">
        <v>63</v>
      </c>
      <c r="H5" s="3">
        <v>66</v>
      </c>
      <c r="I5" s="3">
        <v>68</v>
      </c>
      <c r="J5" s="3">
        <v>71</v>
      </c>
      <c r="K5" s="3">
        <v>66</v>
      </c>
      <c r="L5" s="3">
        <v>47</v>
      </c>
      <c r="M5" s="7">
        <f t="shared" si="0"/>
        <v>625</v>
      </c>
      <c r="N5" s="7">
        <f t="shared" si="1"/>
        <v>197</v>
      </c>
      <c r="O5" s="7">
        <f t="shared" si="2"/>
        <v>184</v>
      </c>
      <c r="P5" s="7">
        <f>_xlfn.RANK.EQ(M5,$M$2:$M$109,0)</f>
        <v>96</v>
      </c>
      <c r="Q5" s="7">
        <f>_xlfn.RANK.EQ(N5,$N$2:$N$109,0)</f>
        <v>85</v>
      </c>
      <c r="R5" s="9">
        <f>_xlfn.RANK.EQ(O5,$O$2:$O$109,0)</f>
        <v>83</v>
      </c>
    </row>
    <row r="6" spans="1:18">
      <c r="A6" s="3" t="s">
        <v>17</v>
      </c>
      <c r="B6" s="4" t="s">
        <v>22</v>
      </c>
      <c r="C6" s="3" t="s">
        <v>23</v>
      </c>
      <c r="D6" s="3">
        <v>100</v>
      </c>
      <c r="E6" s="3">
        <v>121</v>
      </c>
      <c r="F6" s="3">
        <v>103</v>
      </c>
      <c r="G6" s="3">
        <v>82</v>
      </c>
      <c r="H6" s="3">
        <v>91</v>
      </c>
      <c r="I6" s="3">
        <v>73</v>
      </c>
      <c r="J6" s="3">
        <v>67</v>
      </c>
      <c r="K6" s="3">
        <v>85</v>
      </c>
      <c r="L6" s="3">
        <v>71</v>
      </c>
      <c r="M6" s="7">
        <f t="shared" si="0"/>
        <v>793</v>
      </c>
      <c r="N6" s="7">
        <f t="shared" si="1"/>
        <v>246</v>
      </c>
      <c r="O6" s="7">
        <f t="shared" si="2"/>
        <v>223</v>
      </c>
      <c r="P6" s="7">
        <f>_xlfn.RANK.EQ(M6,$M$2:$M$109,0)</f>
        <v>54</v>
      </c>
      <c r="Q6" s="7">
        <f>_xlfn.RANK.EQ(N6,$N$2:$N$109,0)</f>
        <v>27</v>
      </c>
      <c r="R6" s="9">
        <f>_xlfn.RANK.EQ(O6,$O$2:$O$109,0)</f>
        <v>55</v>
      </c>
    </row>
    <row r="7" spans="1:18">
      <c r="A7" s="3" t="s">
        <v>17</v>
      </c>
      <c r="B7" s="4" t="s">
        <v>24</v>
      </c>
      <c r="C7" s="3" t="s">
        <v>25</v>
      </c>
      <c r="D7" s="3">
        <v>133</v>
      </c>
      <c r="E7" s="3">
        <v>129</v>
      </c>
      <c r="F7" s="3">
        <v>121</v>
      </c>
      <c r="G7" s="3">
        <v>77</v>
      </c>
      <c r="H7" s="3">
        <v>97</v>
      </c>
      <c r="I7" s="3">
        <v>87</v>
      </c>
      <c r="J7" s="3">
        <v>90</v>
      </c>
      <c r="K7" s="3">
        <v>78</v>
      </c>
      <c r="L7" s="3">
        <v>82</v>
      </c>
      <c r="M7" s="7">
        <f t="shared" si="0"/>
        <v>894</v>
      </c>
      <c r="N7" s="7">
        <f t="shared" si="1"/>
        <v>261</v>
      </c>
      <c r="O7" s="7">
        <f t="shared" si="2"/>
        <v>250</v>
      </c>
      <c r="P7" s="7">
        <f>_xlfn.RANK.EQ(M7,$M$2:$M$109,0)</f>
        <v>20</v>
      </c>
      <c r="Q7" s="7">
        <f>_xlfn.RANK.EQ(N7,$N$2:$N$109,0)</f>
        <v>8</v>
      </c>
      <c r="R7" s="9">
        <f>_xlfn.RANK.EQ(O7,$O$2:$O$109,0)</f>
        <v>26</v>
      </c>
    </row>
    <row r="8" spans="1:18">
      <c r="A8" s="3" t="s">
        <v>28</v>
      </c>
      <c r="B8" s="4" t="s">
        <v>26</v>
      </c>
      <c r="C8" s="3" t="s">
        <v>27</v>
      </c>
      <c r="D8" s="3">
        <v>138</v>
      </c>
      <c r="E8" s="3">
        <v>130</v>
      </c>
      <c r="F8" s="3">
        <v>135</v>
      </c>
      <c r="G8" s="3">
        <v>87</v>
      </c>
      <c r="H8" s="3">
        <v>73</v>
      </c>
      <c r="I8" s="3">
        <v>84</v>
      </c>
      <c r="J8" s="3">
        <v>92</v>
      </c>
      <c r="K8" s="3">
        <v>83</v>
      </c>
      <c r="L8" s="3">
        <v>86</v>
      </c>
      <c r="M8" s="7">
        <f t="shared" si="0"/>
        <v>908</v>
      </c>
      <c r="N8" s="7">
        <f t="shared" si="1"/>
        <v>244</v>
      </c>
      <c r="O8" s="7">
        <f t="shared" si="2"/>
        <v>261</v>
      </c>
      <c r="P8" s="7">
        <f>_xlfn.RANK.EQ(M8,$M$2:$M$109,0)</f>
        <v>13</v>
      </c>
      <c r="Q8" s="7">
        <f>_xlfn.RANK.EQ(N8,$N$2:$N$109,0)</f>
        <v>29</v>
      </c>
      <c r="R8" s="9">
        <f>_xlfn.RANK.EQ(O8,$O$2:$O$109,0)</f>
        <v>14</v>
      </c>
    </row>
    <row r="9" spans="1:18">
      <c r="A9" s="3" t="s">
        <v>14</v>
      </c>
      <c r="B9" s="4" t="s">
        <v>29</v>
      </c>
      <c r="C9" s="3" t="s">
        <v>30</v>
      </c>
      <c r="D9" s="3">
        <v>79</v>
      </c>
      <c r="E9" s="3">
        <v>102</v>
      </c>
      <c r="F9" s="3">
        <v>85</v>
      </c>
      <c r="G9" s="3">
        <v>47</v>
      </c>
      <c r="H9" s="3">
        <v>43</v>
      </c>
      <c r="I9" s="3">
        <v>78</v>
      </c>
      <c r="J9" s="3">
        <v>46</v>
      </c>
      <c r="K9" s="3">
        <v>54</v>
      </c>
      <c r="L9" s="3">
        <v>65</v>
      </c>
      <c r="M9" s="7">
        <f t="shared" si="0"/>
        <v>599</v>
      </c>
      <c r="N9" s="7">
        <f t="shared" si="1"/>
        <v>168</v>
      </c>
      <c r="O9" s="7">
        <f t="shared" si="2"/>
        <v>165</v>
      </c>
      <c r="P9" s="7">
        <f>_xlfn.RANK.EQ(M9,$M$2:$M$109,0)</f>
        <v>104</v>
      </c>
      <c r="Q9" s="7">
        <f>_xlfn.RANK.EQ(N9,$N$2:$N$109,0)</f>
        <v>102</v>
      </c>
      <c r="R9" s="9">
        <f>_xlfn.RANK.EQ(O9,$O$2:$O$109,0)</f>
        <v>98</v>
      </c>
    </row>
    <row r="10" spans="1:18">
      <c r="A10" s="3" t="s">
        <v>28</v>
      </c>
      <c r="B10" s="4" t="s">
        <v>31</v>
      </c>
      <c r="C10" s="3" t="s">
        <v>32</v>
      </c>
      <c r="D10" s="3">
        <v>93</v>
      </c>
      <c r="E10" s="3">
        <v>92</v>
      </c>
      <c r="F10" s="3">
        <v>93</v>
      </c>
      <c r="G10" s="3">
        <v>71</v>
      </c>
      <c r="H10" s="3">
        <v>79</v>
      </c>
      <c r="I10" s="3">
        <v>65</v>
      </c>
      <c r="J10" s="3">
        <v>44</v>
      </c>
      <c r="K10" s="3">
        <v>57</v>
      </c>
      <c r="L10" s="3">
        <v>72</v>
      </c>
      <c r="M10" s="7">
        <f t="shared" si="0"/>
        <v>666</v>
      </c>
      <c r="N10" s="7">
        <f t="shared" si="1"/>
        <v>215</v>
      </c>
      <c r="O10" s="7">
        <f t="shared" si="2"/>
        <v>173</v>
      </c>
      <c r="P10" s="7">
        <f>_xlfn.RANK.EQ(M10,$M$2:$M$109,0)</f>
        <v>80</v>
      </c>
      <c r="Q10" s="7">
        <f>_xlfn.RANK.EQ(N10,$N$2:$N$109,0)</f>
        <v>65</v>
      </c>
      <c r="R10" s="9">
        <f>_xlfn.RANK.EQ(O10,$O$2:$O$109,0)</f>
        <v>94</v>
      </c>
    </row>
    <row r="11" spans="1:18">
      <c r="A11" s="3" t="s">
        <v>14</v>
      </c>
      <c r="B11" s="4" t="s">
        <v>33</v>
      </c>
      <c r="C11" s="3" t="s">
        <v>34</v>
      </c>
      <c r="D11" s="3">
        <v>126</v>
      </c>
      <c r="E11" s="3">
        <v>117</v>
      </c>
      <c r="F11" s="3">
        <v>121</v>
      </c>
      <c r="G11" s="3">
        <v>76</v>
      </c>
      <c r="H11" s="3">
        <v>76</v>
      </c>
      <c r="I11" s="3">
        <v>89</v>
      </c>
      <c r="J11" s="3">
        <v>82</v>
      </c>
      <c r="K11" s="3">
        <v>56</v>
      </c>
      <c r="L11" s="3">
        <v>97</v>
      </c>
      <c r="M11" s="7">
        <f t="shared" si="0"/>
        <v>840</v>
      </c>
      <c r="N11" s="7">
        <f t="shared" si="1"/>
        <v>241</v>
      </c>
      <c r="O11" s="7">
        <f t="shared" si="2"/>
        <v>235</v>
      </c>
      <c r="P11" s="7">
        <f>_xlfn.RANK.EQ(M11,$M$2:$M$109,0)</f>
        <v>37</v>
      </c>
      <c r="Q11" s="7">
        <f>_xlfn.RANK.EQ(N11,$N$2:$N$109,0)</f>
        <v>35</v>
      </c>
      <c r="R11" s="9">
        <f>_xlfn.RANK.EQ(O11,$O$2:$O$109,0)</f>
        <v>47</v>
      </c>
    </row>
    <row r="12" spans="1:18">
      <c r="A12" s="3" t="s">
        <v>14</v>
      </c>
      <c r="B12" s="4" t="s">
        <v>35</v>
      </c>
      <c r="C12" s="3" t="s">
        <v>36</v>
      </c>
      <c r="D12" s="3">
        <v>110</v>
      </c>
      <c r="E12" s="3">
        <v>104</v>
      </c>
      <c r="F12" s="3">
        <v>140</v>
      </c>
      <c r="G12" s="3">
        <v>98</v>
      </c>
      <c r="H12" s="3">
        <v>81</v>
      </c>
      <c r="I12" s="3">
        <v>88</v>
      </c>
      <c r="J12" s="3">
        <v>79</v>
      </c>
      <c r="K12" s="3">
        <v>86</v>
      </c>
      <c r="L12" s="3">
        <v>97</v>
      </c>
      <c r="M12" s="7">
        <f t="shared" si="0"/>
        <v>883</v>
      </c>
      <c r="N12" s="7">
        <f t="shared" si="1"/>
        <v>267</v>
      </c>
      <c r="O12" s="7">
        <f t="shared" si="2"/>
        <v>262</v>
      </c>
      <c r="P12" s="7">
        <f>_xlfn.RANK.EQ(M12,$M$2:$M$109,0)</f>
        <v>21</v>
      </c>
      <c r="Q12" s="7">
        <f>_xlfn.RANK.EQ(N12,$N$2:$N$109,0)</f>
        <v>3</v>
      </c>
      <c r="R12" s="9">
        <f>_xlfn.RANK.EQ(O12,$O$2:$O$109,0)</f>
        <v>12</v>
      </c>
    </row>
    <row r="13" spans="1:18">
      <c r="A13" s="3" t="s">
        <v>17</v>
      </c>
      <c r="B13" s="4" t="s">
        <v>37</v>
      </c>
      <c r="C13" s="3" t="s">
        <v>38</v>
      </c>
      <c r="D13" s="3">
        <v>97</v>
      </c>
      <c r="E13" s="3">
        <v>80</v>
      </c>
      <c r="F13" s="3">
        <v>77</v>
      </c>
      <c r="G13" s="3">
        <v>80</v>
      </c>
      <c r="H13" s="3">
        <v>63</v>
      </c>
      <c r="I13" s="3">
        <v>86</v>
      </c>
      <c r="J13" s="3">
        <v>87</v>
      </c>
      <c r="K13" s="3">
        <v>79</v>
      </c>
      <c r="L13" s="3">
        <v>74</v>
      </c>
      <c r="M13" s="7">
        <f t="shared" si="0"/>
        <v>723</v>
      </c>
      <c r="N13" s="7">
        <f t="shared" si="1"/>
        <v>229</v>
      </c>
      <c r="O13" s="7">
        <f t="shared" si="2"/>
        <v>240</v>
      </c>
      <c r="P13" s="7">
        <f>_xlfn.RANK.EQ(M13,$M$2:$M$109,0)</f>
        <v>65</v>
      </c>
      <c r="Q13" s="7">
        <f>_xlfn.RANK.EQ(N13,$N$2:$N$109,0)</f>
        <v>49</v>
      </c>
      <c r="R13" s="9">
        <f>_xlfn.RANK.EQ(O13,$O$2:$O$109,0)</f>
        <v>33</v>
      </c>
    </row>
    <row r="14" spans="1:18">
      <c r="A14" s="3" t="s">
        <v>28</v>
      </c>
      <c r="B14" s="4" t="s">
        <v>39</v>
      </c>
      <c r="C14" s="3" t="s">
        <v>40</v>
      </c>
      <c r="D14" s="3">
        <v>130</v>
      </c>
      <c r="E14" s="3">
        <v>133</v>
      </c>
      <c r="F14" s="3">
        <v>122</v>
      </c>
      <c r="G14" s="3">
        <v>87</v>
      </c>
      <c r="H14" s="3">
        <v>73</v>
      </c>
      <c r="I14" s="3">
        <v>80</v>
      </c>
      <c r="J14" s="3">
        <v>82</v>
      </c>
      <c r="K14" s="3">
        <v>72</v>
      </c>
      <c r="L14" s="3">
        <v>75</v>
      </c>
      <c r="M14" s="7">
        <f t="shared" si="0"/>
        <v>854</v>
      </c>
      <c r="N14" s="7">
        <f t="shared" si="1"/>
        <v>240</v>
      </c>
      <c r="O14" s="7">
        <f t="shared" si="2"/>
        <v>229</v>
      </c>
      <c r="P14" s="7">
        <f>_xlfn.RANK.EQ(M14,$M$2:$M$109,0)</f>
        <v>29</v>
      </c>
      <c r="Q14" s="7">
        <f>_xlfn.RANK.EQ(N14,$N$2:$N$109,0)</f>
        <v>36</v>
      </c>
      <c r="R14" s="9">
        <f>_xlfn.RANK.EQ(O14,$O$2:$O$109,0)</f>
        <v>52</v>
      </c>
    </row>
    <row r="15" spans="1:18">
      <c r="A15" s="3" t="s">
        <v>17</v>
      </c>
      <c r="B15" s="4" t="s">
        <v>41</v>
      </c>
      <c r="C15" s="3" t="s">
        <v>42</v>
      </c>
      <c r="D15" s="3">
        <v>93</v>
      </c>
      <c r="E15" s="3">
        <v>100</v>
      </c>
      <c r="F15" s="3">
        <v>98</v>
      </c>
      <c r="G15" s="3">
        <v>80</v>
      </c>
      <c r="H15" s="3">
        <v>52</v>
      </c>
      <c r="I15" s="3">
        <v>75</v>
      </c>
      <c r="J15" s="3">
        <v>52</v>
      </c>
      <c r="K15" s="3">
        <v>70</v>
      </c>
      <c r="L15" s="3">
        <v>56</v>
      </c>
      <c r="M15" s="7">
        <f t="shared" si="0"/>
        <v>676</v>
      </c>
      <c r="N15" s="7">
        <f t="shared" si="1"/>
        <v>207</v>
      </c>
      <c r="O15" s="7">
        <f t="shared" si="2"/>
        <v>178</v>
      </c>
      <c r="P15" s="7">
        <f>_xlfn.RANK.EQ(M15,$M$2:$M$109,0)</f>
        <v>74</v>
      </c>
      <c r="Q15" s="7">
        <f>_xlfn.RANK.EQ(N15,$N$2:$N$109,0)</f>
        <v>75</v>
      </c>
      <c r="R15" s="9">
        <f>_xlfn.RANK.EQ(O15,$O$2:$O$109,0)</f>
        <v>91</v>
      </c>
    </row>
    <row r="16" spans="1:18">
      <c r="A16" s="3" t="s">
        <v>17</v>
      </c>
      <c r="B16" s="4" t="s">
        <v>43</v>
      </c>
      <c r="C16" s="3" t="s">
        <v>44</v>
      </c>
      <c r="D16" s="3">
        <v>127</v>
      </c>
      <c r="E16" s="3">
        <v>136</v>
      </c>
      <c r="F16" s="3">
        <v>136</v>
      </c>
      <c r="G16" s="3">
        <v>80</v>
      </c>
      <c r="H16" s="3">
        <v>81</v>
      </c>
      <c r="I16" s="3">
        <v>95</v>
      </c>
      <c r="J16" s="3">
        <v>86</v>
      </c>
      <c r="K16" s="3">
        <v>74</v>
      </c>
      <c r="L16" s="3">
        <v>81</v>
      </c>
      <c r="M16" s="7">
        <f t="shared" si="0"/>
        <v>896</v>
      </c>
      <c r="N16" s="7">
        <f t="shared" si="1"/>
        <v>256</v>
      </c>
      <c r="O16" s="7">
        <f t="shared" si="2"/>
        <v>241</v>
      </c>
      <c r="P16" s="7">
        <f>_xlfn.RANK.EQ(M16,$M$2:$M$109,0)</f>
        <v>18</v>
      </c>
      <c r="Q16" s="7">
        <f>_xlfn.RANK.EQ(N16,$N$2:$N$109,0)</f>
        <v>14</v>
      </c>
      <c r="R16" s="9">
        <f>_xlfn.RANK.EQ(O16,$O$2:$O$109,0)</f>
        <v>32</v>
      </c>
    </row>
    <row r="17" spans="1:18">
      <c r="A17" s="3" t="s">
        <v>17</v>
      </c>
      <c r="B17" s="4" t="s">
        <v>45</v>
      </c>
      <c r="C17" s="3" t="s">
        <v>46</v>
      </c>
      <c r="D17" s="3">
        <v>103</v>
      </c>
      <c r="E17" s="3">
        <v>124</v>
      </c>
      <c r="F17" s="3">
        <v>115</v>
      </c>
      <c r="G17" s="3">
        <v>80</v>
      </c>
      <c r="H17" s="3">
        <v>83</v>
      </c>
      <c r="I17" s="3">
        <v>87</v>
      </c>
      <c r="J17" s="3">
        <v>69</v>
      </c>
      <c r="K17" s="3">
        <v>74</v>
      </c>
      <c r="L17" s="3">
        <v>88</v>
      </c>
      <c r="M17" s="7">
        <f t="shared" si="0"/>
        <v>823</v>
      </c>
      <c r="N17" s="7">
        <f t="shared" si="1"/>
        <v>250</v>
      </c>
      <c r="O17" s="7">
        <f t="shared" si="2"/>
        <v>231</v>
      </c>
      <c r="P17" s="7">
        <f>_xlfn.RANK.EQ(M17,$M$2:$M$109,0)</f>
        <v>46</v>
      </c>
      <c r="Q17" s="7">
        <f>_xlfn.RANK.EQ(N17,$N$2:$N$109,0)</f>
        <v>21</v>
      </c>
      <c r="R17" s="9">
        <f>_xlfn.RANK.EQ(O17,$O$2:$O$109,0)</f>
        <v>50</v>
      </c>
    </row>
    <row r="18" spans="1:18">
      <c r="A18" s="3" t="s">
        <v>14</v>
      </c>
      <c r="B18" s="4" t="s">
        <v>47</v>
      </c>
      <c r="C18" s="3" t="s">
        <v>48</v>
      </c>
      <c r="D18" s="3">
        <v>95</v>
      </c>
      <c r="E18" s="3">
        <v>101</v>
      </c>
      <c r="F18" s="3">
        <v>110</v>
      </c>
      <c r="G18" s="3">
        <v>60</v>
      </c>
      <c r="H18" s="3">
        <v>73</v>
      </c>
      <c r="I18" s="3">
        <v>48</v>
      </c>
      <c r="J18" s="3">
        <v>56</v>
      </c>
      <c r="K18" s="3">
        <v>77</v>
      </c>
      <c r="L18" s="3">
        <v>55</v>
      </c>
      <c r="M18" s="7">
        <f t="shared" si="0"/>
        <v>675</v>
      </c>
      <c r="N18" s="7">
        <f t="shared" si="1"/>
        <v>181</v>
      </c>
      <c r="O18" s="7">
        <f t="shared" si="2"/>
        <v>188</v>
      </c>
      <c r="P18" s="7">
        <f>_xlfn.RANK.EQ(M18,$M$2:$M$109,0)</f>
        <v>76</v>
      </c>
      <c r="Q18" s="7">
        <f>_xlfn.RANK.EQ(N18,$N$2:$N$109,0)</f>
        <v>93</v>
      </c>
      <c r="R18" s="9">
        <f>_xlfn.RANK.EQ(O18,$O$2:$O$109,0)</f>
        <v>82</v>
      </c>
    </row>
    <row r="19" spans="1:18">
      <c r="A19" s="3" t="s">
        <v>28</v>
      </c>
      <c r="B19" s="4" t="s">
        <v>49</v>
      </c>
      <c r="C19" s="3" t="s">
        <v>50</v>
      </c>
      <c r="D19" s="3">
        <v>114</v>
      </c>
      <c r="E19" s="3">
        <v>137</v>
      </c>
      <c r="F19" s="3">
        <v>117</v>
      </c>
      <c r="G19" s="3">
        <v>83</v>
      </c>
      <c r="H19" s="3">
        <v>76</v>
      </c>
      <c r="I19" s="3">
        <v>75</v>
      </c>
      <c r="J19" s="3">
        <v>71</v>
      </c>
      <c r="K19" s="3">
        <v>85</v>
      </c>
      <c r="L19" s="3">
        <v>76</v>
      </c>
      <c r="M19" s="7">
        <f t="shared" si="0"/>
        <v>834</v>
      </c>
      <c r="N19" s="7">
        <f t="shared" si="1"/>
        <v>234</v>
      </c>
      <c r="O19" s="7">
        <f t="shared" si="2"/>
        <v>232</v>
      </c>
      <c r="P19" s="7">
        <f>_xlfn.RANK.EQ(M19,$M$2:$M$109,0)</f>
        <v>39</v>
      </c>
      <c r="Q19" s="7">
        <f>_xlfn.RANK.EQ(N19,$N$2:$N$109,0)</f>
        <v>43</v>
      </c>
      <c r="R19" s="9">
        <f>_xlfn.RANK.EQ(O19,$O$2:$O$109,0)</f>
        <v>49</v>
      </c>
    </row>
    <row r="20" spans="1:18">
      <c r="A20" s="3" t="s">
        <v>17</v>
      </c>
      <c r="B20" s="4" t="s">
        <v>51</v>
      </c>
      <c r="C20" s="3" t="s">
        <v>52</v>
      </c>
      <c r="D20" s="3">
        <v>95</v>
      </c>
      <c r="E20" s="3">
        <v>85</v>
      </c>
      <c r="F20" s="3">
        <v>112</v>
      </c>
      <c r="G20" s="3">
        <v>62</v>
      </c>
      <c r="H20" s="3">
        <v>82</v>
      </c>
      <c r="I20" s="3">
        <v>78</v>
      </c>
      <c r="J20" s="3">
        <v>77</v>
      </c>
      <c r="K20" s="3">
        <v>76</v>
      </c>
      <c r="L20" s="3">
        <v>66</v>
      </c>
      <c r="M20" s="7">
        <f t="shared" si="0"/>
        <v>733</v>
      </c>
      <c r="N20" s="7">
        <f t="shared" si="1"/>
        <v>222</v>
      </c>
      <c r="O20" s="7">
        <f t="shared" si="2"/>
        <v>219</v>
      </c>
      <c r="P20" s="7">
        <f>_xlfn.RANK.EQ(M20,$M$2:$M$109,0)</f>
        <v>63</v>
      </c>
      <c r="Q20" s="7">
        <f>_xlfn.RANK.EQ(N20,$N$2:$N$109,0)</f>
        <v>57</v>
      </c>
      <c r="R20" s="9">
        <f>_xlfn.RANK.EQ(O20,$O$2:$O$109,0)</f>
        <v>60</v>
      </c>
    </row>
    <row r="21" spans="1:18">
      <c r="A21" s="3" t="s">
        <v>17</v>
      </c>
      <c r="B21" s="4" t="s">
        <v>53</v>
      </c>
      <c r="C21" s="3" t="s">
        <v>54</v>
      </c>
      <c r="D21" s="3">
        <v>134</v>
      </c>
      <c r="E21" s="3">
        <v>119</v>
      </c>
      <c r="F21" s="3">
        <v>135</v>
      </c>
      <c r="G21" s="3">
        <v>83</v>
      </c>
      <c r="H21" s="3">
        <v>76</v>
      </c>
      <c r="I21" s="3">
        <v>64</v>
      </c>
      <c r="J21" s="3">
        <v>78</v>
      </c>
      <c r="K21" s="3">
        <v>88</v>
      </c>
      <c r="L21" s="3">
        <v>72</v>
      </c>
      <c r="M21" s="7">
        <f t="shared" si="0"/>
        <v>849</v>
      </c>
      <c r="N21" s="7">
        <f t="shared" si="1"/>
        <v>223</v>
      </c>
      <c r="O21" s="7">
        <f t="shared" si="2"/>
        <v>238</v>
      </c>
      <c r="P21" s="7">
        <f>_xlfn.RANK.EQ(M21,$M$2:$M$109,0)</f>
        <v>32</v>
      </c>
      <c r="Q21" s="7">
        <f>_xlfn.RANK.EQ(N21,$N$2:$N$109,0)</f>
        <v>55</v>
      </c>
      <c r="R21" s="9">
        <f>_xlfn.RANK.EQ(O21,$O$2:$O$109,0)</f>
        <v>37</v>
      </c>
    </row>
    <row r="22" spans="1:18">
      <c r="A22" s="3" t="s">
        <v>28</v>
      </c>
      <c r="B22" s="4" t="s">
        <v>55</v>
      </c>
      <c r="C22" s="3" t="s">
        <v>56</v>
      </c>
      <c r="D22" s="3">
        <v>82</v>
      </c>
      <c r="E22" s="3">
        <v>84</v>
      </c>
      <c r="F22" s="3">
        <v>101</v>
      </c>
      <c r="G22" s="3">
        <v>71</v>
      </c>
      <c r="H22" s="3">
        <v>63</v>
      </c>
      <c r="I22" s="3">
        <v>53</v>
      </c>
      <c r="J22" s="3">
        <v>76</v>
      </c>
      <c r="K22" s="3">
        <v>69</v>
      </c>
      <c r="L22" s="3">
        <v>74</v>
      </c>
      <c r="M22" s="7">
        <f t="shared" si="0"/>
        <v>673</v>
      </c>
      <c r="N22" s="7">
        <f t="shared" si="1"/>
        <v>187</v>
      </c>
      <c r="O22" s="7">
        <f t="shared" si="2"/>
        <v>219</v>
      </c>
      <c r="P22" s="7">
        <f>_xlfn.RANK.EQ(M22,$M$2:$M$109,0)</f>
        <v>77</v>
      </c>
      <c r="Q22" s="7">
        <f>_xlfn.RANK.EQ(N22,$N$2:$N$109,0)</f>
        <v>89</v>
      </c>
      <c r="R22" s="9">
        <f>_xlfn.RANK.EQ(O22,$O$2:$O$109,0)</f>
        <v>60</v>
      </c>
    </row>
    <row r="23" spans="1:18">
      <c r="A23" s="3" t="s">
        <v>14</v>
      </c>
      <c r="B23" s="4" t="s">
        <v>57</v>
      </c>
      <c r="C23" s="3" t="s">
        <v>58</v>
      </c>
      <c r="D23" s="3">
        <v>128</v>
      </c>
      <c r="E23" s="3">
        <v>112</v>
      </c>
      <c r="F23" s="3">
        <v>111</v>
      </c>
      <c r="G23" s="3">
        <v>58</v>
      </c>
      <c r="H23" s="3">
        <v>57</v>
      </c>
      <c r="I23" s="3">
        <v>45</v>
      </c>
      <c r="J23" s="3">
        <v>40</v>
      </c>
      <c r="K23" s="3">
        <v>53</v>
      </c>
      <c r="L23" s="3">
        <v>52</v>
      </c>
      <c r="M23" s="7">
        <f t="shared" si="0"/>
        <v>656</v>
      </c>
      <c r="N23" s="7">
        <f t="shared" si="1"/>
        <v>160</v>
      </c>
      <c r="O23" s="7">
        <f t="shared" si="2"/>
        <v>145</v>
      </c>
      <c r="P23" s="7">
        <f>_xlfn.RANK.EQ(M23,$M$2:$M$109,0)</f>
        <v>86</v>
      </c>
      <c r="Q23" s="7">
        <f>_xlfn.RANK.EQ(N23,$N$2:$N$109,0)</f>
        <v>104</v>
      </c>
      <c r="R23" s="9">
        <f>_xlfn.RANK.EQ(O23,$O$2:$O$109,0)</f>
        <v>108</v>
      </c>
    </row>
    <row r="24" spans="1:18">
      <c r="A24" s="3" t="s">
        <v>14</v>
      </c>
      <c r="B24" s="4" t="s">
        <v>59</v>
      </c>
      <c r="C24" s="3" t="s">
        <v>60</v>
      </c>
      <c r="D24" s="3">
        <v>101</v>
      </c>
      <c r="E24" s="3">
        <v>90</v>
      </c>
      <c r="F24" s="3">
        <v>127</v>
      </c>
      <c r="G24" s="3">
        <v>75</v>
      </c>
      <c r="H24" s="3">
        <v>79</v>
      </c>
      <c r="I24" s="3">
        <v>72</v>
      </c>
      <c r="J24" s="3">
        <v>63</v>
      </c>
      <c r="K24" s="3">
        <v>46</v>
      </c>
      <c r="L24" s="3">
        <v>71</v>
      </c>
      <c r="M24" s="7">
        <f t="shared" si="0"/>
        <v>724</v>
      </c>
      <c r="N24" s="7">
        <f t="shared" si="1"/>
        <v>226</v>
      </c>
      <c r="O24" s="7">
        <f t="shared" si="2"/>
        <v>180</v>
      </c>
      <c r="P24" s="7">
        <f>_xlfn.RANK.EQ(M24,$M$2:$M$109,0)</f>
        <v>64</v>
      </c>
      <c r="Q24" s="7">
        <f>_xlfn.RANK.EQ(N24,$N$2:$N$109,0)</f>
        <v>53</v>
      </c>
      <c r="R24" s="9">
        <f>_xlfn.RANK.EQ(O24,$O$2:$O$109,0)</f>
        <v>87</v>
      </c>
    </row>
    <row r="25" spans="1:18">
      <c r="A25" s="3" t="s">
        <v>14</v>
      </c>
      <c r="B25" s="4" t="s">
        <v>61</v>
      </c>
      <c r="C25" s="3" t="s">
        <v>62</v>
      </c>
      <c r="D25" s="3">
        <v>78</v>
      </c>
      <c r="E25" s="3">
        <v>98</v>
      </c>
      <c r="F25" s="3">
        <v>86</v>
      </c>
      <c r="G25" s="3">
        <v>78</v>
      </c>
      <c r="H25" s="3">
        <v>71</v>
      </c>
      <c r="I25" s="3">
        <v>73</v>
      </c>
      <c r="J25" s="3">
        <v>87</v>
      </c>
      <c r="K25" s="3">
        <v>97</v>
      </c>
      <c r="L25" s="3">
        <v>69</v>
      </c>
      <c r="M25" s="7">
        <f t="shared" si="0"/>
        <v>737</v>
      </c>
      <c r="N25" s="7">
        <f t="shared" si="1"/>
        <v>222</v>
      </c>
      <c r="O25" s="7">
        <f t="shared" si="2"/>
        <v>253</v>
      </c>
      <c r="P25" s="7">
        <f>_xlfn.RANK.EQ(M25,$M$2:$M$109,0)</f>
        <v>61</v>
      </c>
      <c r="Q25" s="7">
        <f>_xlfn.RANK.EQ(N25,$N$2:$N$109,0)</f>
        <v>57</v>
      </c>
      <c r="R25" s="9">
        <f>_xlfn.RANK.EQ(O25,$O$2:$O$109,0)</f>
        <v>21</v>
      </c>
    </row>
    <row r="26" spans="1:18">
      <c r="A26" s="3" t="s">
        <v>14</v>
      </c>
      <c r="B26" s="4" t="s">
        <v>63</v>
      </c>
      <c r="C26" s="3" t="s">
        <v>64</v>
      </c>
      <c r="D26" s="3">
        <v>107</v>
      </c>
      <c r="E26" s="3">
        <v>96</v>
      </c>
      <c r="F26" s="3">
        <v>123</v>
      </c>
      <c r="G26" s="3">
        <v>70</v>
      </c>
      <c r="H26" s="3">
        <v>66</v>
      </c>
      <c r="I26" s="3">
        <v>69</v>
      </c>
      <c r="J26" s="3">
        <v>46</v>
      </c>
      <c r="K26" s="3">
        <v>43</v>
      </c>
      <c r="L26" s="3">
        <v>64</v>
      </c>
      <c r="M26" s="7">
        <f t="shared" si="0"/>
        <v>684</v>
      </c>
      <c r="N26" s="7">
        <f t="shared" si="1"/>
        <v>205</v>
      </c>
      <c r="O26" s="7">
        <f t="shared" si="2"/>
        <v>153</v>
      </c>
      <c r="P26" s="7">
        <f>_xlfn.RANK.EQ(M26,$M$2:$M$109,0)</f>
        <v>71</v>
      </c>
      <c r="Q26" s="7">
        <f>_xlfn.RANK.EQ(N26,$N$2:$N$109,0)</f>
        <v>78</v>
      </c>
      <c r="R26" s="9">
        <f>_xlfn.RANK.EQ(O26,$O$2:$O$109,0)</f>
        <v>104</v>
      </c>
    </row>
    <row r="27" spans="1:18">
      <c r="A27" s="3" t="s">
        <v>28</v>
      </c>
      <c r="B27" s="4" t="s">
        <v>65</v>
      </c>
      <c r="C27" s="3" t="s">
        <v>66</v>
      </c>
      <c r="D27" s="5">
        <v>113</v>
      </c>
      <c r="E27" s="5">
        <v>117</v>
      </c>
      <c r="F27" s="5">
        <v>112</v>
      </c>
      <c r="G27" s="5">
        <v>75</v>
      </c>
      <c r="H27" s="5">
        <v>88</v>
      </c>
      <c r="I27" s="5">
        <v>81</v>
      </c>
      <c r="J27" s="5">
        <v>78</v>
      </c>
      <c r="K27" s="5">
        <v>69</v>
      </c>
      <c r="L27" s="5">
        <v>93</v>
      </c>
      <c r="M27" s="7">
        <f t="shared" si="0"/>
        <v>826</v>
      </c>
      <c r="N27" s="7">
        <f t="shared" si="1"/>
        <v>244</v>
      </c>
      <c r="O27" s="7">
        <f t="shared" si="2"/>
        <v>240</v>
      </c>
      <c r="P27" s="7">
        <f>_xlfn.RANK.EQ(M27,$M$2:$M$109,0)</f>
        <v>43</v>
      </c>
      <c r="Q27" s="7">
        <f>_xlfn.RANK.EQ(N27,$N$2:$N$109,0)</f>
        <v>29</v>
      </c>
      <c r="R27" s="9">
        <f>_xlfn.RANK.EQ(O27,$O$2:$O$109,0)</f>
        <v>33</v>
      </c>
    </row>
    <row r="28" spans="1:18">
      <c r="A28" s="3" t="s">
        <v>14</v>
      </c>
      <c r="B28" s="4" t="s">
        <v>67</v>
      </c>
      <c r="C28" s="3" t="s">
        <v>68</v>
      </c>
      <c r="D28" s="3">
        <v>108</v>
      </c>
      <c r="E28" s="3">
        <v>103</v>
      </c>
      <c r="F28" s="3">
        <v>140</v>
      </c>
      <c r="G28" s="3">
        <v>78</v>
      </c>
      <c r="H28" s="3">
        <v>74</v>
      </c>
      <c r="I28" s="3">
        <v>65</v>
      </c>
      <c r="J28" s="3">
        <v>72</v>
      </c>
      <c r="K28" s="3">
        <v>71</v>
      </c>
      <c r="L28" s="3">
        <v>80</v>
      </c>
      <c r="M28" s="7">
        <f t="shared" si="0"/>
        <v>791</v>
      </c>
      <c r="N28" s="7">
        <f t="shared" si="1"/>
        <v>217</v>
      </c>
      <c r="O28" s="7">
        <f t="shared" si="2"/>
        <v>223</v>
      </c>
      <c r="P28" s="7">
        <f>_xlfn.RANK.EQ(M28,$M$2:$M$109,0)</f>
        <v>55</v>
      </c>
      <c r="Q28" s="7">
        <f>_xlfn.RANK.EQ(N28,$N$2:$N$109,0)</f>
        <v>64</v>
      </c>
      <c r="R28" s="9">
        <f>_xlfn.RANK.EQ(O28,$O$2:$O$109,0)</f>
        <v>55</v>
      </c>
    </row>
    <row r="29" spans="1:18">
      <c r="A29" s="3" t="s">
        <v>28</v>
      </c>
      <c r="B29" s="4" t="s">
        <v>69</v>
      </c>
      <c r="C29" s="3" t="s">
        <v>70</v>
      </c>
      <c r="D29" s="3">
        <v>97</v>
      </c>
      <c r="E29" s="3">
        <v>87</v>
      </c>
      <c r="F29" s="3">
        <v>74</v>
      </c>
      <c r="G29" s="3">
        <v>67</v>
      </c>
      <c r="H29" s="3">
        <v>80</v>
      </c>
      <c r="I29" s="3">
        <v>66</v>
      </c>
      <c r="J29" s="3">
        <v>45</v>
      </c>
      <c r="K29" s="3">
        <v>86</v>
      </c>
      <c r="L29" s="3">
        <v>53</v>
      </c>
      <c r="M29" s="7">
        <f t="shared" si="0"/>
        <v>655</v>
      </c>
      <c r="N29" s="7">
        <f t="shared" si="1"/>
        <v>213</v>
      </c>
      <c r="O29" s="7">
        <f t="shared" si="2"/>
        <v>184</v>
      </c>
      <c r="P29" s="7">
        <f>_xlfn.RANK.EQ(M29,$M$2:$M$109,0)</f>
        <v>87</v>
      </c>
      <c r="Q29" s="7">
        <f>_xlfn.RANK.EQ(N29,$N$2:$N$109,0)</f>
        <v>66</v>
      </c>
      <c r="R29" s="9">
        <f>_xlfn.RANK.EQ(O29,$O$2:$O$109,0)</f>
        <v>83</v>
      </c>
    </row>
    <row r="30" spans="1:18">
      <c r="A30" s="3" t="s">
        <v>14</v>
      </c>
      <c r="B30" s="4" t="s">
        <v>71</v>
      </c>
      <c r="C30" s="3" t="s">
        <v>72</v>
      </c>
      <c r="D30" s="3">
        <v>86</v>
      </c>
      <c r="E30" s="3">
        <v>89</v>
      </c>
      <c r="F30" s="3">
        <v>83</v>
      </c>
      <c r="G30" s="3">
        <v>68</v>
      </c>
      <c r="H30" s="3">
        <v>41</v>
      </c>
      <c r="I30" s="3">
        <v>65</v>
      </c>
      <c r="J30" s="3">
        <v>66</v>
      </c>
      <c r="K30" s="3">
        <v>53</v>
      </c>
      <c r="L30" s="3">
        <v>60</v>
      </c>
      <c r="M30" s="7">
        <f t="shared" si="0"/>
        <v>611</v>
      </c>
      <c r="N30" s="7">
        <f t="shared" si="1"/>
        <v>174</v>
      </c>
      <c r="O30" s="7">
        <f t="shared" si="2"/>
        <v>179</v>
      </c>
      <c r="P30" s="7">
        <f>_xlfn.RANK.EQ(M30,$M$2:$M$109,0)</f>
        <v>102</v>
      </c>
      <c r="Q30" s="7">
        <f>_xlfn.RANK.EQ(N30,$N$2:$N$109,0)</f>
        <v>97</v>
      </c>
      <c r="R30" s="9">
        <f>_xlfn.RANK.EQ(O30,$O$2:$O$109,0)</f>
        <v>89</v>
      </c>
    </row>
    <row r="31" spans="1:18">
      <c r="A31" s="3" t="s">
        <v>14</v>
      </c>
      <c r="B31" s="4" t="s">
        <v>73</v>
      </c>
      <c r="C31" s="3" t="s">
        <v>74</v>
      </c>
      <c r="D31" s="3">
        <v>84</v>
      </c>
      <c r="E31" s="3">
        <v>95</v>
      </c>
      <c r="F31" s="3">
        <v>87</v>
      </c>
      <c r="G31" s="3">
        <v>69</v>
      </c>
      <c r="H31" s="3">
        <v>45</v>
      </c>
      <c r="I31" s="3">
        <v>72</v>
      </c>
      <c r="J31" s="3">
        <v>91</v>
      </c>
      <c r="K31" s="3">
        <v>56</v>
      </c>
      <c r="L31" s="3">
        <v>65</v>
      </c>
      <c r="M31" s="7">
        <f t="shared" si="0"/>
        <v>664</v>
      </c>
      <c r="N31" s="7">
        <f t="shared" si="1"/>
        <v>186</v>
      </c>
      <c r="O31" s="7">
        <f t="shared" si="2"/>
        <v>212</v>
      </c>
      <c r="P31" s="7">
        <f>_xlfn.RANK.EQ(M31,$M$2:$M$109,0)</f>
        <v>83</v>
      </c>
      <c r="Q31" s="7">
        <f>_xlfn.RANK.EQ(N31,$N$2:$N$109,0)</f>
        <v>90</v>
      </c>
      <c r="R31" s="9">
        <f>_xlfn.RANK.EQ(O31,$O$2:$O$109,0)</f>
        <v>68</v>
      </c>
    </row>
    <row r="32" spans="1:18">
      <c r="A32" s="3" t="s">
        <v>14</v>
      </c>
      <c r="B32" s="4" t="s">
        <v>75</v>
      </c>
      <c r="C32" s="3" t="s">
        <v>76</v>
      </c>
      <c r="D32" s="5">
        <v>90</v>
      </c>
      <c r="E32" s="5">
        <v>107</v>
      </c>
      <c r="F32" s="5">
        <v>96</v>
      </c>
      <c r="G32" s="5">
        <v>78</v>
      </c>
      <c r="H32" s="5">
        <v>65</v>
      </c>
      <c r="I32" s="5">
        <v>64</v>
      </c>
      <c r="J32" s="5">
        <v>61</v>
      </c>
      <c r="K32" s="5">
        <v>53</v>
      </c>
      <c r="L32" s="5">
        <v>81</v>
      </c>
      <c r="M32" s="7">
        <f t="shared" si="0"/>
        <v>695</v>
      </c>
      <c r="N32" s="7">
        <f t="shared" si="1"/>
        <v>207</v>
      </c>
      <c r="O32" s="7">
        <f t="shared" si="2"/>
        <v>195</v>
      </c>
      <c r="P32" s="7">
        <f>_xlfn.RANK.EQ(M32,$M$2:$M$109,0)</f>
        <v>70</v>
      </c>
      <c r="Q32" s="7">
        <f>_xlfn.RANK.EQ(N32,$N$2:$N$109,0)</f>
        <v>75</v>
      </c>
      <c r="R32" s="9">
        <f>_xlfn.RANK.EQ(O32,$O$2:$O$109,0)</f>
        <v>77</v>
      </c>
    </row>
    <row r="33" spans="1:18">
      <c r="A33" s="3" t="s">
        <v>17</v>
      </c>
      <c r="B33" s="4" t="s">
        <v>77</v>
      </c>
      <c r="C33" s="3" t="s">
        <v>78</v>
      </c>
      <c r="D33" s="3">
        <v>117</v>
      </c>
      <c r="E33" s="3">
        <v>128</v>
      </c>
      <c r="F33" s="3">
        <v>100</v>
      </c>
      <c r="G33" s="3">
        <v>85</v>
      </c>
      <c r="H33" s="3">
        <v>67</v>
      </c>
      <c r="I33" s="3">
        <v>61</v>
      </c>
      <c r="J33" s="3">
        <v>87</v>
      </c>
      <c r="K33" s="3">
        <v>89</v>
      </c>
      <c r="L33" s="3">
        <v>94</v>
      </c>
      <c r="M33" s="7">
        <f t="shared" si="0"/>
        <v>828</v>
      </c>
      <c r="N33" s="7">
        <f t="shared" si="1"/>
        <v>213</v>
      </c>
      <c r="O33" s="7">
        <f t="shared" si="2"/>
        <v>270</v>
      </c>
      <c r="P33" s="7">
        <f>_xlfn.RANK.EQ(M33,$M$2:$M$109,0)</f>
        <v>41</v>
      </c>
      <c r="Q33" s="7">
        <f>_xlfn.RANK.EQ(N33,$N$2:$N$109,0)</f>
        <v>66</v>
      </c>
      <c r="R33" s="9">
        <f>_xlfn.RANK.EQ(O33,$O$2:$O$109,0)</f>
        <v>7</v>
      </c>
    </row>
    <row r="34" spans="1:18">
      <c r="A34" s="3" t="s">
        <v>28</v>
      </c>
      <c r="B34" s="4" t="s">
        <v>79</v>
      </c>
      <c r="C34" s="3" t="s">
        <v>80</v>
      </c>
      <c r="D34" s="3">
        <v>141</v>
      </c>
      <c r="E34" s="3">
        <v>139</v>
      </c>
      <c r="F34" s="3">
        <v>146</v>
      </c>
      <c r="G34" s="3">
        <v>91</v>
      </c>
      <c r="H34" s="3">
        <v>96</v>
      </c>
      <c r="I34" s="3">
        <v>94</v>
      </c>
      <c r="J34" s="3">
        <v>82</v>
      </c>
      <c r="K34" s="3">
        <v>88</v>
      </c>
      <c r="L34" s="3">
        <v>87</v>
      </c>
      <c r="M34" s="7">
        <f t="shared" si="0"/>
        <v>964</v>
      </c>
      <c r="N34" s="7">
        <f t="shared" si="1"/>
        <v>281</v>
      </c>
      <c r="O34" s="7">
        <f t="shared" si="2"/>
        <v>257</v>
      </c>
      <c r="P34" s="7">
        <f>_xlfn.RANK.EQ(M34,$M$2:$M$109,0)</f>
        <v>2</v>
      </c>
      <c r="Q34" s="7">
        <f>_xlfn.RANK.EQ(N34,$N$2:$N$109,0)</f>
        <v>1</v>
      </c>
      <c r="R34" s="9">
        <f>_xlfn.RANK.EQ(O34,$O$2:$O$109,0)</f>
        <v>17</v>
      </c>
    </row>
    <row r="35" spans="1:18">
      <c r="A35" s="3" t="s">
        <v>28</v>
      </c>
      <c r="B35" s="4" t="s">
        <v>81</v>
      </c>
      <c r="C35" s="3" t="s">
        <v>82</v>
      </c>
      <c r="D35" s="3">
        <v>100</v>
      </c>
      <c r="E35" s="3">
        <v>102</v>
      </c>
      <c r="F35" s="3">
        <v>113</v>
      </c>
      <c r="G35" s="3">
        <v>65</v>
      </c>
      <c r="H35" s="3">
        <v>90</v>
      </c>
      <c r="I35" s="3">
        <v>80</v>
      </c>
      <c r="J35" s="3">
        <v>69</v>
      </c>
      <c r="K35" s="3">
        <v>81</v>
      </c>
      <c r="L35" s="3">
        <v>63</v>
      </c>
      <c r="M35" s="7">
        <f t="shared" si="0"/>
        <v>763</v>
      </c>
      <c r="N35" s="7">
        <f t="shared" si="1"/>
        <v>235</v>
      </c>
      <c r="O35" s="7">
        <f t="shared" si="2"/>
        <v>213</v>
      </c>
      <c r="P35" s="7">
        <f>_xlfn.RANK.EQ(M35,$M$2:$M$109,0)</f>
        <v>60</v>
      </c>
      <c r="Q35" s="7">
        <f>_xlfn.RANK.EQ(N35,$N$2:$N$109,0)</f>
        <v>42</v>
      </c>
      <c r="R35" s="9">
        <f>_xlfn.RANK.EQ(O35,$O$2:$O$109,0)</f>
        <v>66</v>
      </c>
    </row>
    <row r="36" spans="1:18">
      <c r="A36" s="3" t="s">
        <v>14</v>
      </c>
      <c r="B36" s="4" t="s">
        <v>83</v>
      </c>
      <c r="C36" s="3" t="s">
        <v>84</v>
      </c>
      <c r="D36" s="3">
        <v>80</v>
      </c>
      <c r="E36" s="3">
        <v>99</v>
      </c>
      <c r="F36" s="3">
        <v>79</v>
      </c>
      <c r="G36" s="3">
        <v>82</v>
      </c>
      <c r="H36" s="3">
        <v>64</v>
      </c>
      <c r="I36" s="3">
        <v>54</v>
      </c>
      <c r="J36" s="3">
        <v>40</v>
      </c>
      <c r="K36" s="3">
        <v>62</v>
      </c>
      <c r="L36" s="3">
        <v>56</v>
      </c>
      <c r="M36" s="7">
        <f t="shared" si="0"/>
        <v>616</v>
      </c>
      <c r="N36" s="7">
        <f t="shared" si="1"/>
        <v>200</v>
      </c>
      <c r="O36" s="7">
        <f t="shared" si="2"/>
        <v>158</v>
      </c>
      <c r="P36" s="7">
        <f>_xlfn.RANK.EQ(M36,$M$2:$M$109,0)</f>
        <v>98</v>
      </c>
      <c r="Q36" s="7">
        <f>_xlfn.RANK.EQ(N36,$N$2:$N$109,0)</f>
        <v>84</v>
      </c>
      <c r="R36" s="9">
        <f>_xlfn.RANK.EQ(O36,$O$2:$O$109,0)</f>
        <v>103</v>
      </c>
    </row>
    <row r="37" spans="1:18">
      <c r="A37" s="3" t="s">
        <v>14</v>
      </c>
      <c r="B37" s="4" t="s">
        <v>85</v>
      </c>
      <c r="C37" s="3" t="s">
        <v>86</v>
      </c>
      <c r="D37" s="3">
        <v>87</v>
      </c>
      <c r="E37" s="3">
        <v>82</v>
      </c>
      <c r="F37" s="3">
        <v>92</v>
      </c>
      <c r="G37" s="3">
        <v>72</v>
      </c>
      <c r="H37" s="3">
        <v>71</v>
      </c>
      <c r="I37" s="3">
        <v>77</v>
      </c>
      <c r="J37" s="3">
        <v>74</v>
      </c>
      <c r="K37" s="3">
        <v>75</v>
      </c>
      <c r="L37" s="3">
        <v>87</v>
      </c>
      <c r="M37" s="7">
        <f t="shared" si="0"/>
        <v>717</v>
      </c>
      <c r="N37" s="7">
        <f t="shared" si="1"/>
        <v>220</v>
      </c>
      <c r="O37" s="7">
        <f t="shared" si="2"/>
        <v>236</v>
      </c>
      <c r="P37" s="7">
        <f>_xlfn.RANK.EQ(M37,$M$2:$M$109,0)</f>
        <v>68</v>
      </c>
      <c r="Q37" s="7">
        <f>_xlfn.RANK.EQ(N37,$N$2:$N$109,0)</f>
        <v>62</v>
      </c>
      <c r="R37" s="9">
        <f>_xlfn.RANK.EQ(O37,$O$2:$O$109,0)</f>
        <v>44</v>
      </c>
    </row>
    <row r="38" spans="1:18">
      <c r="A38" s="3" t="s">
        <v>14</v>
      </c>
      <c r="B38" s="4" t="s">
        <v>87</v>
      </c>
      <c r="C38" s="3" t="s">
        <v>88</v>
      </c>
      <c r="D38" s="3">
        <v>79</v>
      </c>
      <c r="E38" s="3">
        <v>91</v>
      </c>
      <c r="F38" s="3">
        <v>95</v>
      </c>
      <c r="G38" s="3">
        <v>43</v>
      </c>
      <c r="H38" s="3">
        <v>58</v>
      </c>
      <c r="I38" s="3">
        <v>75</v>
      </c>
      <c r="J38" s="3">
        <v>53</v>
      </c>
      <c r="K38" s="3">
        <v>67</v>
      </c>
      <c r="L38" s="3">
        <v>52</v>
      </c>
      <c r="M38" s="7">
        <f t="shared" si="0"/>
        <v>613</v>
      </c>
      <c r="N38" s="7">
        <f t="shared" si="1"/>
        <v>176</v>
      </c>
      <c r="O38" s="7">
        <f t="shared" si="2"/>
        <v>172</v>
      </c>
      <c r="P38" s="7">
        <f>_xlfn.RANK.EQ(M38,$M$2:$M$109,0)</f>
        <v>100</v>
      </c>
      <c r="Q38" s="7">
        <f>_xlfn.RANK.EQ(N38,$N$2:$N$109,0)</f>
        <v>95</v>
      </c>
      <c r="R38" s="9">
        <f>_xlfn.RANK.EQ(O38,$O$2:$O$109,0)</f>
        <v>95</v>
      </c>
    </row>
    <row r="39" spans="1:18">
      <c r="A39" s="3" t="s">
        <v>17</v>
      </c>
      <c r="B39" s="4" t="s">
        <v>89</v>
      </c>
      <c r="C39" s="3" t="s">
        <v>90</v>
      </c>
      <c r="D39" s="3">
        <v>93</v>
      </c>
      <c r="E39" s="3">
        <v>90</v>
      </c>
      <c r="F39" s="3">
        <v>85</v>
      </c>
      <c r="G39" s="3">
        <v>70</v>
      </c>
      <c r="H39" s="3">
        <v>44</v>
      </c>
      <c r="I39" s="3">
        <v>71</v>
      </c>
      <c r="J39" s="3">
        <v>66</v>
      </c>
      <c r="K39" s="3">
        <v>74</v>
      </c>
      <c r="L39" s="3">
        <v>73</v>
      </c>
      <c r="M39" s="7">
        <f t="shared" si="0"/>
        <v>666</v>
      </c>
      <c r="N39" s="7">
        <f t="shared" si="1"/>
        <v>185</v>
      </c>
      <c r="O39" s="7">
        <f t="shared" si="2"/>
        <v>213</v>
      </c>
      <c r="P39" s="7">
        <f>_xlfn.RANK.EQ(M39,$M$2:$M$109,0)</f>
        <v>80</v>
      </c>
      <c r="Q39" s="7">
        <f>_xlfn.RANK.EQ(N39,$N$2:$N$109,0)</f>
        <v>91</v>
      </c>
      <c r="R39" s="9">
        <f>_xlfn.RANK.EQ(O39,$O$2:$O$109,0)</f>
        <v>66</v>
      </c>
    </row>
    <row r="40" spans="1:18">
      <c r="A40" s="3" t="s">
        <v>28</v>
      </c>
      <c r="B40" s="4" t="s">
        <v>91</v>
      </c>
      <c r="C40" s="3" t="s">
        <v>92</v>
      </c>
      <c r="D40" s="3">
        <v>90</v>
      </c>
      <c r="E40" s="3">
        <v>84</v>
      </c>
      <c r="F40" s="3">
        <v>94</v>
      </c>
      <c r="G40" s="3">
        <v>55</v>
      </c>
      <c r="H40" s="3">
        <v>80</v>
      </c>
      <c r="I40" s="3">
        <v>49</v>
      </c>
      <c r="J40" s="3">
        <v>57</v>
      </c>
      <c r="K40" s="3">
        <v>67</v>
      </c>
      <c r="L40" s="3">
        <v>56</v>
      </c>
      <c r="M40" s="7">
        <f t="shared" si="0"/>
        <v>632</v>
      </c>
      <c r="N40" s="7">
        <f t="shared" si="1"/>
        <v>184</v>
      </c>
      <c r="O40" s="7">
        <f t="shared" si="2"/>
        <v>180</v>
      </c>
      <c r="P40" s="7">
        <f>_xlfn.RANK.EQ(M40,$M$2:$M$109,0)</f>
        <v>94</v>
      </c>
      <c r="Q40" s="7">
        <f>_xlfn.RANK.EQ(N40,$N$2:$N$109,0)</f>
        <v>92</v>
      </c>
      <c r="R40" s="9">
        <f>_xlfn.RANK.EQ(O40,$O$2:$O$109,0)</f>
        <v>87</v>
      </c>
    </row>
    <row r="41" spans="1:18">
      <c r="A41" s="3" t="s">
        <v>14</v>
      </c>
      <c r="B41" s="4" t="s">
        <v>93</v>
      </c>
      <c r="C41" s="3" t="s">
        <v>94</v>
      </c>
      <c r="D41" s="3">
        <v>93</v>
      </c>
      <c r="E41" s="3">
        <v>89</v>
      </c>
      <c r="F41" s="3">
        <v>80</v>
      </c>
      <c r="G41" s="3">
        <v>67</v>
      </c>
      <c r="H41" s="3">
        <v>39</v>
      </c>
      <c r="I41" s="3">
        <v>34</v>
      </c>
      <c r="J41" s="3">
        <v>56</v>
      </c>
      <c r="K41" s="3">
        <v>43</v>
      </c>
      <c r="L41" s="3">
        <v>51</v>
      </c>
      <c r="M41" s="7">
        <f t="shared" si="0"/>
        <v>552</v>
      </c>
      <c r="N41" s="7">
        <f t="shared" si="1"/>
        <v>140</v>
      </c>
      <c r="O41" s="7">
        <f t="shared" si="2"/>
        <v>150</v>
      </c>
      <c r="P41" s="7">
        <f>_xlfn.RANK.EQ(M41,$M$2:$M$109,0)</f>
        <v>108</v>
      </c>
      <c r="Q41" s="7">
        <f>_xlfn.RANK.EQ(N41,$N$2:$N$109,0)</f>
        <v>108</v>
      </c>
      <c r="R41" s="9">
        <f>_xlfn.RANK.EQ(O41,$O$2:$O$109,0)</f>
        <v>107</v>
      </c>
    </row>
    <row r="42" spans="1:18">
      <c r="A42" s="3" t="s">
        <v>28</v>
      </c>
      <c r="B42" s="4" t="s">
        <v>95</v>
      </c>
      <c r="C42" s="3" t="s">
        <v>96</v>
      </c>
      <c r="D42" s="3">
        <v>80</v>
      </c>
      <c r="E42" s="3">
        <v>95</v>
      </c>
      <c r="F42" s="3">
        <v>103</v>
      </c>
      <c r="G42" s="3">
        <v>58</v>
      </c>
      <c r="H42" s="3">
        <v>59</v>
      </c>
      <c r="I42" s="3">
        <v>79</v>
      </c>
      <c r="J42" s="3">
        <v>68</v>
      </c>
      <c r="K42" s="3">
        <v>42</v>
      </c>
      <c r="L42" s="3">
        <v>54</v>
      </c>
      <c r="M42" s="7">
        <f t="shared" si="0"/>
        <v>638</v>
      </c>
      <c r="N42" s="7">
        <f t="shared" si="1"/>
        <v>196</v>
      </c>
      <c r="O42" s="7">
        <f t="shared" si="2"/>
        <v>164</v>
      </c>
      <c r="P42" s="7">
        <f>_xlfn.RANK.EQ(M42,$M$2:$M$109,0)</f>
        <v>92</v>
      </c>
      <c r="Q42" s="7">
        <f>_xlfn.RANK.EQ(N42,$N$2:$N$109,0)</f>
        <v>87</v>
      </c>
      <c r="R42" s="9">
        <f>_xlfn.RANK.EQ(O42,$O$2:$O$109,0)</f>
        <v>99</v>
      </c>
    </row>
    <row r="43" spans="1:18">
      <c r="A43" s="3" t="s">
        <v>28</v>
      </c>
      <c r="B43" s="4" t="s">
        <v>97</v>
      </c>
      <c r="C43" s="3" t="s">
        <v>98</v>
      </c>
      <c r="D43" s="3">
        <v>78</v>
      </c>
      <c r="E43" s="3">
        <v>88</v>
      </c>
      <c r="F43" s="3">
        <v>81</v>
      </c>
      <c r="G43" s="3">
        <v>51</v>
      </c>
      <c r="H43" s="3">
        <v>65</v>
      </c>
      <c r="I43" s="3">
        <v>56</v>
      </c>
      <c r="J43" s="3">
        <v>49</v>
      </c>
      <c r="K43" s="3">
        <v>45</v>
      </c>
      <c r="L43" s="3">
        <v>65</v>
      </c>
      <c r="M43" s="7">
        <f t="shared" si="0"/>
        <v>578</v>
      </c>
      <c r="N43" s="7">
        <f t="shared" si="1"/>
        <v>172</v>
      </c>
      <c r="O43" s="7">
        <f t="shared" si="2"/>
        <v>159</v>
      </c>
      <c r="P43" s="7">
        <f>_xlfn.RANK.EQ(M43,$M$2:$M$109,0)</f>
        <v>107</v>
      </c>
      <c r="Q43" s="7">
        <f>_xlfn.RANK.EQ(N43,$N$2:$N$109,0)</f>
        <v>98</v>
      </c>
      <c r="R43" s="9">
        <f>_xlfn.RANK.EQ(O43,$O$2:$O$109,0)</f>
        <v>102</v>
      </c>
    </row>
    <row r="44" spans="1:18">
      <c r="A44" s="3" t="s">
        <v>17</v>
      </c>
      <c r="B44" s="4" t="s">
        <v>99</v>
      </c>
      <c r="C44" s="3" t="s">
        <v>100</v>
      </c>
      <c r="D44" s="3">
        <v>119</v>
      </c>
      <c r="E44" s="3">
        <v>118</v>
      </c>
      <c r="F44" s="3">
        <v>118</v>
      </c>
      <c r="G44" s="3">
        <v>61</v>
      </c>
      <c r="H44" s="3">
        <v>83</v>
      </c>
      <c r="I44" s="3">
        <v>78</v>
      </c>
      <c r="J44" s="3">
        <v>73</v>
      </c>
      <c r="K44" s="3">
        <v>74</v>
      </c>
      <c r="L44" s="3">
        <v>60</v>
      </c>
      <c r="M44" s="7">
        <f t="shared" si="0"/>
        <v>784</v>
      </c>
      <c r="N44" s="7">
        <f t="shared" si="1"/>
        <v>222</v>
      </c>
      <c r="O44" s="7">
        <f t="shared" si="2"/>
        <v>207</v>
      </c>
      <c r="P44" s="7">
        <f>_xlfn.RANK.EQ(M44,$M$2:$M$109,0)</f>
        <v>57</v>
      </c>
      <c r="Q44" s="7">
        <f>_xlfn.RANK.EQ(N44,$N$2:$N$109,0)</f>
        <v>57</v>
      </c>
      <c r="R44" s="9">
        <f>_xlfn.RANK.EQ(O44,$O$2:$O$109,0)</f>
        <v>70</v>
      </c>
    </row>
    <row r="45" spans="1:18">
      <c r="A45" s="3" t="s">
        <v>28</v>
      </c>
      <c r="B45" s="4" t="s">
        <v>101</v>
      </c>
      <c r="C45" s="3" t="s">
        <v>102</v>
      </c>
      <c r="D45" s="3">
        <v>112</v>
      </c>
      <c r="E45" s="3">
        <v>125</v>
      </c>
      <c r="F45" s="3">
        <v>134</v>
      </c>
      <c r="G45" s="3">
        <v>85</v>
      </c>
      <c r="H45" s="3">
        <v>58</v>
      </c>
      <c r="I45" s="3">
        <v>67</v>
      </c>
      <c r="J45" s="3">
        <v>81</v>
      </c>
      <c r="K45" s="3">
        <v>78</v>
      </c>
      <c r="L45" s="3">
        <v>79</v>
      </c>
      <c r="M45" s="7">
        <f t="shared" si="0"/>
        <v>819</v>
      </c>
      <c r="N45" s="7">
        <f t="shared" si="1"/>
        <v>210</v>
      </c>
      <c r="O45" s="7">
        <f t="shared" si="2"/>
        <v>238</v>
      </c>
      <c r="P45" s="7">
        <f>_xlfn.RANK.EQ(M45,$M$2:$M$109,0)</f>
        <v>48</v>
      </c>
      <c r="Q45" s="7">
        <f>_xlfn.RANK.EQ(N45,$N$2:$N$109,0)</f>
        <v>70</v>
      </c>
      <c r="R45" s="9">
        <f>_xlfn.RANK.EQ(O45,$O$2:$O$109,0)</f>
        <v>37</v>
      </c>
    </row>
    <row r="46" spans="1:18">
      <c r="A46" s="3" t="s">
        <v>17</v>
      </c>
      <c r="B46" s="4" t="s">
        <v>103</v>
      </c>
      <c r="C46" s="3" t="s">
        <v>104</v>
      </c>
      <c r="D46" s="3">
        <v>140</v>
      </c>
      <c r="E46" s="3">
        <v>150</v>
      </c>
      <c r="F46" s="3">
        <v>141</v>
      </c>
      <c r="G46" s="3">
        <v>82</v>
      </c>
      <c r="H46" s="3">
        <v>87</v>
      </c>
      <c r="I46" s="3">
        <v>92</v>
      </c>
      <c r="J46" s="3">
        <v>99</v>
      </c>
      <c r="K46" s="3">
        <v>97</v>
      </c>
      <c r="L46" s="3">
        <v>90</v>
      </c>
      <c r="M46" s="7">
        <f t="shared" si="0"/>
        <v>978</v>
      </c>
      <c r="N46" s="7">
        <f t="shared" si="1"/>
        <v>261</v>
      </c>
      <c r="O46" s="7">
        <f t="shared" si="2"/>
        <v>286</v>
      </c>
      <c r="P46" s="7">
        <f>_xlfn.RANK.EQ(M46,$M$2:$M$109,0)</f>
        <v>1</v>
      </c>
      <c r="Q46" s="7">
        <f>_xlfn.RANK.EQ(N46,$N$2:$N$109,0)</f>
        <v>8</v>
      </c>
      <c r="R46" s="9">
        <f>_xlfn.RANK.EQ(O46,$O$2:$O$109,0)</f>
        <v>2</v>
      </c>
    </row>
    <row r="47" spans="1:18">
      <c r="A47" s="3" t="s">
        <v>17</v>
      </c>
      <c r="B47" s="4" t="s">
        <v>105</v>
      </c>
      <c r="C47" s="3" t="s">
        <v>106</v>
      </c>
      <c r="D47" s="3">
        <v>107</v>
      </c>
      <c r="E47" s="3">
        <v>126</v>
      </c>
      <c r="F47" s="3">
        <v>103</v>
      </c>
      <c r="G47" s="3">
        <v>87</v>
      </c>
      <c r="H47" s="3">
        <v>81</v>
      </c>
      <c r="I47" s="3">
        <v>86</v>
      </c>
      <c r="J47" s="3">
        <v>89</v>
      </c>
      <c r="K47" s="3">
        <v>93</v>
      </c>
      <c r="L47" s="3">
        <v>80</v>
      </c>
      <c r="M47" s="7">
        <f t="shared" si="0"/>
        <v>852</v>
      </c>
      <c r="N47" s="7">
        <f t="shared" si="1"/>
        <v>254</v>
      </c>
      <c r="O47" s="7">
        <f t="shared" si="2"/>
        <v>262</v>
      </c>
      <c r="P47" s="7">
        <f>_xlfn.RANK.EQ(M47,$M$2:$M$109,0)</f>
        <v>30</v>
      </c>
      <c r="Q47" s="7">
        <f>_xlfn.RANK.EQ(N47,$N$2:$N$109,0)</f>
        <v>15</v>
      </c>
      <c r="R47" s="9">
        <f>_xlfn.RANK.EQ(O47,$O$2:$O$109,0)</f>
        <v>12</v>
      </c>
    </row>
    <row r="48" spans="1:18">
      <c r="A48" s="3" t="s">
        <v>28</v>
      </c>
      <c r="B48" s="4" t="s">
        <v>107</v>
      </c>
      <c r="C48" s="3" t="s">
        <v>108</v>
      </c>
      <c r="D48" s="3">
        <v>121</v>
      </c>
      <c r="E48" s="3">
        <v>142</v>
      </c>
      <c r="F48" s="3">
        <v>139</v>
      </c>
      <c r="G48" s="3">
        <v>69</v>
      </c>
      <c r="H48" s="3">
        <v>79</v>
      </c>
      <c r="I48" s="3">
        <v>82</v>
      </c>
      <c r="J48" s="3">
        <v>71</v>
      </c>
      <c r="K48" s="3">
        <v>70</v>
      </c>
      <c r="L48" s="3">
        <v>85</v>
      </c>
      <c r="M48" s="7">
        <f t="shared" si="0"/>
        <v>858</v>
      </c>
      <c r="N48" s="7">
        <f t="shared" si="1"/>
        <v>230</v>
      </c>
      <c r="O48" s="7">
        <f t="shared" si="2"/>
        <v>226</v>
      </c>
      <c r="P48" s="7">
        <f>_xlfn.RANK.EQ(M48,$M$2:$M$109,0)</f>
        <v>26</v>
      </c>
      <c r="Q48" s="7">
        <f>_xlfn.RANK.EQ(N48,$N$2:$N$109,0)</f>
        <v>47</v>
      </c>
      <c r="R48" s="9">
        <f>_xlfn.RANK.EQ(O48,$O$2:$O$109,0)</f>
        <v>54</v>
      </c>
    </row>
    <row r="49" spans="1:18">
      <c r="A49" s="3" t="s">
        <v>14</v>
      </c>
      <c r="B49" s="4" t="s">
        <v>109</v>
      </c>
      <c r="C49" s="3" t="s">
        <v>110</v>
      </c>
      <c r="D49" s="3">
        <v>82</v>
      </c>
      <c r="E49" s="3">
        <v>85</v>
      </c>
      <c r="F49" s="3">
        <v>87</v>
      </c>
      <c r="G49" s="3">
        <v>79</v>
      </c>
      <c r="H49" s="3">
        <v>63</v>
      </c>
      <c r="I49" s="3">
        <v>68</v>
      </c>
      <c r="J49" s="3">
        <v>62</v>
      </c>
      <c r="K49" s="3">
        <v>44</v>
      </c>
      <c r="L49" s="3">
        <v>92</v>
      </c>
      <c r="M49" s="7">
        <f t="shared" si="0"/>
        <v>662</v>
      </c>
      <c r="N49" s="7">
        <f t="shared" si="1"/>
        <v>210</v>
      </c>
      <c r="O49" s="7">
        <f t="shared" si="2"/>
        <v>198</v>
      </c>
      <c r="P49" s="7">
        <f>_xlfn.RANK.EQ(M49,$M$2:$M$109,0)</f>
        <v>84</v>
      </c>
      <c r="Q49" s="7">
        <f>_xlfn.RANK.EQ(N49,$N$2:$N$109,0)</f>
        <v>70</v>
      </c>
      <c r="R49" s="9">
        <f>_xlfn.RANK.EQ(O49,$O$2:$O$109,0)</f>
        <v>75</v>
      </c>
    </row>
    <row r="50" spans="1:18">
      <c r="A50" s="3" t="s">
        <v>28</v>
      </c>
      <c r="B50" s="4" t="s">
        <v>111</v>
      </c>
      <c r="C50" s="3" t="s">
        <v>112</v>
      </c>
      <c r="D50" s="3">
        <v>89</v>
      </c>
      <c r="E50" s="3">
        <v>87</v>
      </c>
      <c r="F50" s="3">
        <v>98</v>
      </c>
      <c r="G50" s="3">
        <v>97</v>
      </c>
      <c r="H50" s="3">
        <v>64</v>
      </c>
      <c r="I50" s="3">
        <v>82</v>
      </c>
      <c r="J50" s="3">
        <v>52</v>
      </c>
      <c r="K50" s="3">
        <v>85</v>
      </c>
      <c r="L50" s="3">
        <v>67</v>
      </c>
      <c r="M50" s="7">
        <f t="shared" si="0"/>
        <v>721</v>
      </c>
      <c r="N50" s="7">
        <f t="shared" si="1"/>
        <v>243</v>
      </c>
      <c r="O50" s="7">
        <f t="shared" si="2"/>
        <v>204</v>
      </c>
      <c r="P50" s="7">
        <f>_xlfn.RANK.EQ(M50,$M$2:$M$109,0)</f>
        <v>67</v>
      </c>
      <c r="Q50" s="7">
        <f>_xlfn.RANK.EQ(N50,$N$2:$N$109,0)</f>
        <v>33</v>
      </c>
      <c r="R50" s="9">
        <f>_xlfn.RANK.EQ(O50,$O$2:$O$109,0)</f>
        <v>71</v>
      </c>
    </row>
    <row r="51" spans="1:18">
      <c r="A51" s="3" t="s">
        <v>28</v>
      </c>
      <c r="B51" s="4" t="s">
        <v>113</v>
      </c>
      <c r="C51" s="3" t="s">
        <v>114</v>
      </c>
      <c r="D51" s="5">
        <v>91</v>
      </c>
      <c r="E51" s="5">
        <v>99</v>
      </c>
      <c r="F51" s="5">
        <v>98</v>
      </c>
      <c r="G51" s="5">
        <v>46</v>
      </c>
      <c r="H51" s="5">
        <v>75</v>
      </c>
      <c r="I51" s="5">
        <v>49</v>
      </c>
      <c r="J51" s="5">
        <v>45</v>
      </c>
      <c r="K51" s="5">
        <v>85</v>
      </c>
      <c r="L51" s="5">
        <v>70</v>
      </c>
      <c r="M51" s="7">
        <f t="shared" si="0"/>
        <v>658</v>
      </c>
      <c r="N51" s="7">
        <f t="shared" si="1"/>
        <v>170</v>
      </c>
      <c r="O51" s="7">
        <f t="shared" si="2"/>
        <v>200</v>
      </c>
      <c r="P51" s="7">
        <f>_xlfn.RANK.EQ(M51,$M$2:$M$109,0)</f>
        <v>85</v>
      </c>
      <c r="Q51" s="7">
        <f>_xlfn.RANK.EQ(N51,$N$2:$N$109,0)</f>
        <v>99</v>
      </c>
      <c r="R51" s="9">
        <f>_xlfn.RANK.EQ(O51,$O$2:$O$109,0)</f>
        <v>73</v>
      </c>
    </row>
    <row r="52" spans="1:18">
      <c r="A52" s="3" t="s">
        <v>28</v>
      </c>
      <c r="B52" s="4" t="s">
        <v>115</v>
      </c>
      <c r="C52" s="3" t="s">
        <v>116</v>
      </c>
      <c r="D52" s="3">
        <v>99</v>
      </c>
      <c r="E52" s="3">
        <v>89</v>
      </c>
      <c r="F52" s="3">
        <v>103</v>
      </c>
      <c r="G52" s="3">
        <v>48</v>
      </c>
      <c r="H52" s="3">
        <v>76</v>
      </c>
      <c r="I52" s="3">
        <v>73</v>
      </c>
      <c r="J52" s="3">
        <v>72</v>
      </c>
      <c r="K52" s="3">
        <v>57</v>
      </c>
      <c r="L52" s="3">
        <v>50</v>
      </c>
      <c r="M52" s="7">
        <f t="shared" si="0"/>
        <v>667</v>
      </c>
      <c r="N52" s="7">
        <f t="shared" si="1"/>
        <v>197</v>
      </c>
      <c r="O52" s="7">
        <f t="shared" si="2"/>
        <v>179</v>
      </c>
      <c r="P52" s="7">
        <f>_xlfn.RANK.EQ(M52,$M$2:$M$109,0)</f>
        <v>79</v>
      </c>
      <c r="Q52" s="7">
        <f>_xlfn.RANK.EQ(N52,$N$2:$N$109,0)</f>
        <v>85</v>
      </c>
      <c r="R52" s="9">
        <f>_xlfn.RANK.EQ(O52,$O$2:$O$109,0)</f>
        <v>89</v>
      </c>
    </row>
    <row r="53" spans="1:18">
      <c r="A53" s="3" t="s">
        <v>14</v>
      </c>
      <c r="B53" s="4" t="s">
        <v>117</v>
      </c>
      <c r="C53" s="3" t="s">
        <v>118</v>
      </c>
      <c r="D53" s="3">
        <v>94</v>
      </c>
      <c r="E53" s="3">
        <v>118</v>
      </c>
      <c r="F53" s="3">
        <v>113</v>
      </c>
      <c r="G53" s="3">
        <v>85</v>
      </c>
      <c r="H53" s="3">
        <v>77</v>
      </c>
      <c r="I53" s="3">
        <v>86</v>
      </c>
      <c r="J53" s="3">
        <v>90</v>
      </c>
      <c r="K53" s="3">
        <v>78</v>
      </c>
      <c r="L53" s="3">
        <v>83</v>
      </c>
      <c r="M53" s="7">
        <f t="shared" si="0"/>
        <v>824</v>
      </c>
      <c r="N53" s="7">
        <f t="shared" si="1"/>
        <v>248</v>
      </c>
      <c r="O53" s="7">
        <f t="shared" si="2"/>
        <v>251</v>
      </c>
      <c r="P53" s="7">
        <f>_xlfn.RANK.EQ(M53,$M$2:$M$109,0)</f>
        <v>45</v>
      </c>
      <c r="Q53" s="7">
        <f>_xlfn.RANK.EQ(N53,$N$2:$N$109,0)</f>
        <v>24</v>
      </c>
      <c r="R53" s="9">
        <f>_xlfn.RANK.EQ(O53,$O$2:$O$109,0)</f>
        <v>25</v>
      </c>
    </row>
    <row r="54" spans="1:18">
      <c r="A54" s="3" t="s">
        <v>14</v>
      </c>
      <c r="B54" s="4" t="s">
        <v>119</v>
      </c>
      <c r="C54" s="3" t="s">
        <v>120</v>
      </c>
      <c r="D54" s="3">
        <v>115</v>
      </c>
      <c r="E54" s="3">
        <v>129</v>
      </c>
      <c r="F54" s="3">
        <v>140</v>
      </c>
      <c r="G54" s="3">
        <v>69</v>
      </c>
      <c r="H54" s="3">
        <v>69</v>
      </c>
      <c r="I54" s="3">
        <v>68</v>
      </c>
      <c r="J54" s="3">
        <v>95</v>
      </c>
      <c r="K54" s="3">
        <v>70</v>
      </c>
      <c r="L54" s="3">
        <v>88</v>
      </c>
      <c r="M54" s="7">
        <f t="shared" si="0"/>
        <v>843</v>
      </c>
      <c r="N54" s="7">
        <f t="shared" si="1"/>
        <v>206</v>
      </c>
      <c r="O54" s="7">
        <f t="shared" si="2"/>
        <v>253</v>
      </c>
      <c r="P54" s="7">
        <f>_xlfn.RANK.EQ(M54,$M$2:$M$109,0)</f>
        <v>34</v>
      </c>
      <c r="Q54" s="7">
        <f>_xlfn.RANK.EQ(N54,$N$2:$N$109,0)</f>
        <v>77</v>
      </c>
      <c r="R54" s="9">
        <f>_xlfn.RANK.EQ(O54,$O$2:$O$109,0)</f>
        <v>21</v>
      </c>
    </row>
    <row r="55" spans="1:18">
      <c r="A55" s="3" t="s">
        <v>14</v>
      </c>
      <c r="B55" s="4" t="s">
        <v>121</v>
      </c>
      <c r="C55" s="3" t="s">
        <v>122</v>
      </c>
      <c r="D55" s="3">
        <v>114</v>
      </c>
      <c r="E55" s="3">
        <v>139</v>
      </c>
      <c r="F55" s="3">
        <v>139</v>
      </c>
      <c r="G55" s="3">
        <v>83</v>
      </c>
      <c r="H55" s="3">
        <v>82</v>
      </c>
      <c r="I55" s="3">
        <v>89</v>
      </c>
      <c r="J55" s="3">
        <v>98</v>
      </c>
      <c r="K55" s="3">
        <v>96</v>
      </c>
      <c r="L55" s="3">
        <v>95</v>
      </c>
      <c r="M55" s="7">
        <f t="shared" si="0"/>
        <v>935</v>
      </c>
      <c r="N55" s="7">
        <f t="shared" si="1"/>
        <v>254</v>
      </c>
      <c r="O55" s="7">
        <f t="shared" si="2"/>
        <v>289</v>
      </c>
      <c r="P55" s="7">
        <f>_xlfn.RANK.EQ(M55,$M$2:$M$109,0)</f>
        <v>8</v>
      </c>
      <c r="Q55" s="7">
        <f>_xlfn.RANK.EQ(N55,$N$2:$N$109,0)</f>
        <v>15</v>
      </c>
      <c r="R55" s="9">
        <f>_xlfn.RANK.EQ(O55,$O$2:$O$109,0)</f>
        <v>1</v>
      </c>
    </row>
    <row r="56" spans="1:18">
      <c r="A56" s="3" t="s">
        <v>17</v>
      </c>
      <c r="B56" s="4" t="s">
        <v>123</v>
      </c>
      <c r="C56" s="3" t="s">
        <v>124</v>
      </c>
      <c r="D56" s="3">
        <v>90</v>
      </c>
      <c r="E56" s="3">
        <v>84</v>
      </c>
      <c r="F56" s="3">
        <v>89</v>
      </c>
      <c r="G56" s="3">
        <v>79</v>
      </c>
      <c r="H56" s="3">
        <v>67</v>
      </c>
      <c r="I56" s="3">
        <v>57</v>
      </c>
      <c r="J56" s="3">
        <v>83</v>
      </c>
      <c r="K56" s="3">
        <v>82</v>
      </c>
      <c r="L56" s="3">
        <v>51</v>
      </c>
      <c r="M56" s="7">
        <f t="shared" si="0"/>
        <v>682</v>
      </c>
      <c r="N56" s="7">
        <f t="shared" si="1"/>
        <v>203</v>
      </c>
      <c r="O56" s="7">
        <f t="shared" si="2"/>
        <v>216</v>
      </c>
      <c r="P56" s="7">
        <f>_xlfn.RANK.EQ(M56,$M$2:$M$109,0)</f>
        <v>72</v>
      </c>
      <c r="Q56" s="7">
        <f>_xlfn.RANK.EQ(N56,$N$2:$N$109,0)</f>
        <v>82</v>
      </c>
      <c r="R56" s="9">
        <f>_xlfn.RANK.EQ(O56,$O$2:$O$109,0)</f>
        <v>63</v>
      </c>
    </row>
    <row r="57" spans="1:18">
      <c r="A57" s="3" t="s">
        <v>28</v>
      </c>
      <c r="B57" s="4" t="s">
        <v>125</v>
      </c>
      <c r="C57" s="3" t="s">
        <v>126</v>
      </c>
      <c r="D57" s="3">
        <v>139</v>
      </c>
      <c r="E57" s="3">
        <v>145</v>
      </c>
      <c r="F57" s="3">
        <v>143</v>
      </c>
      <c r="G57" s="3">
        <v>87</v>
      </c>
      <c r="H57" s="3">
        <v>86</v>
      </c>
      <c r="I57" s="3">
        <v>91</v>
      </c>
      <c r="J57" s="3">
        <v>88</v>
      </c>
      <c r="K57" s="3">
        <v>89</v>
      </c>
      <c r="L57" s="3">
        <v>95</v>
      </c>
      <c r="M57" s="7">
        <f t="shared" si="0"/>
        <v>963</v>
      </c>
      <c r="N57" s="7">
        <f t="shared" si="1"/>
        <v>264</v>
      </c>
      <c r="O57" s="7">
        <f t="shared" si="2"/>
        <v>272</v>
      </c>
      <c r="P57" s="7">
        <f>_xlfn.RANK.EQ(M57,$M$2:$M$109,0)</f>
        <v>3</v>
      </c>
      <c r="Q57" s="7">
        <f>_xlfn.RANK.EQ(N57,$N$2:$N$109,0)</f>
        <v>6</v>
      </c>
      <c r="R57" s="9">
        <f>_xlfn.RANK.EQ(O57,$O$2:$O$109,0)</f>
        <v>5</v>
      </c>
    </row>
    <row r="58" spans="1:18">
      <c r="A58" s="3" t="s">
        <v>14</v>
      </c>
      <c r="B58" s="4" t="s">
        <v>127</v>
      </c>
      <c r="C58" s="3" t="s">
        <v>128</v>
      </c>
      <c r="D58" s="3">
        <v>130</v>
      </c>
      <c r="E58" s="3">
        <v>136</v>
      </c>
      <c r="F58" s="3">
        <v>138</v>
      </c>
      <c r="G58" s="3">
        <v>77</v>
      </c>
      <c r="H58" s="3">
        <v>83</v>
      </c>
      <c r="I58" s="3">
        <v>68</v>
      </c>
      <c r="J58" s="3">
        <v>82</v>
      </c>
      <c r="K58" s="3">
        <v>85</v>
      </c>
      <c r="L58" s="3">
        <v>98</v>
      </c>
      <c r="M58" s="7">
        <f t="shared" si="0"/>
        <v>897</v>
      </c>
      <c r="N58" s="7">
        <f t="shared" si="1"/>
        <v>228</v>
      </c>
      <c r="O58" s="7">
        <f t="shared" si="2"/>
        <v>265</v>
      </c>
      <c r="P58" s="7">
        <f>_xlfn.RANK.EQ(M58,$M$2:$M$109,0)</f>
        <v>17</v>
      </c>
      <c r="Q58" s="7">
        <f>_xlfn.RANK.EQ(N58,$N$2:$N$109,0)</f>
        <v>51</v>
      </c>
      <c r="R58" s="9">
        <f>_xlfn.RANK.EQ(O58,$O$2:$O$109,0)</f>
        <v>9</v>
      </c>
    </row>
    <row r="59" spans="1:18">
      <c r="A59" s="3" t="s">
        <v>14</v>
      </c>
      <c r="B59" s="4" t="s">
        <v>129</v>
      </c>
      <c r="C59" s="3" t="s">
        <v>130</v>
      </c>
      <c r="D59" s="3">
        <v>104</v>
      </c>
      <c r="E59" s="3">
        <v>92</v>
      </c>
      <c r="F59" s="3">
        <v>113</v>
      </c>
      <c r="G59" s="3">
        <v>89</v>
      </c>
      <c r="H59" s="3">
        <v>85</v>
      </c>
      <c r="I59" s="3">
        <v>39</v>
      </c>
      <c r="J59" s="3">
        <v>80</v>
      </c>
      <c r="K59" s="3">
        <v>61</v>
      </c>
      <c r="L59" s="3">
        <v>50</v>
      </c>
      <c r="M59" s="7">
        <f t="shared" si="0"/>
        <v>713</v>
      </c>
      <c r="N59" s="7">
        <f t="shared" si="1"/>
        <v>213</v>
      </c>
      <c r="O59" s="7">
        <f t="shared" si="2"/>
        <v>191</v>
      </c>
      <c r="P59" s="7">
        <f>_xlfn.RANK.EQ(M59,$M$2:$M$109,0)</f>
        <v>69</v>
      </c>
      <c r="Q59" s="7">
        <f>_xlfn.RANK.EQ(N59,$N$2:$N$109,0)</f>
        <v>66</v>
      </c>
      <c r="R59" s="9">
        <f>_xlfn.RANK.EQ(O59,$O$2:$O$109,0)</f>
        <v>80</v>
      </c>
    </row>
    <row r="60" spans="1:18">
      <c r="A60" s="3" t="s">
        <v>14</v>
      </c>
      <c r="B60" s="4" t="s">
        <v>131</v>
      </c>
      <c r="C60" s="3" t="s">
        <v>132</v>
      </c>
      <c r="D60" s="3">
        <v>77</v>
      </c>
      <c r="E60" s="3">
        <v>115</v>
      </c>
      <c r="F60" s="3">
        <v>116</v>
      </c>
      <c r="G60" s="3">
        <v>86</v>
      </c>
      <c r="H60" s="3">
        <v>73</v>
      </c>
      <c r="I60" s="3">
        <v>78</v>
      </c>
      <c r="J60" s="3">
        <v>81</v>
      </c>
      <c r="K60" s="3">
        <v>78</v>
      </c>
      <c r="L60" s="3">
        <v>78</v>
      </c>
      <c r="M60" s="7">
        <f t="shared" si="0"/>
        <v>782</v>
      </c>
      <c r="N60" s="7">
        <f t="shared" si="1"/>
        <v>237</v>
      </c>
      <c r="O60" s="7">
        <f t="shared" si="2"/>
        <v>237</v>
      </c>
      <c r="P60" s="7">
        <f>_xlfn.RANK.EQ(M60,$M$2:$M$109,0)</f>
        <v>58</v>
      </c>
      <c r="Q60" s="7">
        <f>_xlfn.RANK.EQ(N60,$N$2:$N$109,0)</f>
        <v>41</v>
      </c>
      <c r="R60" s="9">
        <f>_xlfn.RANK.EQ(O60,$O$2:$O$109,0)</f>
        <v>41</v>
      </c>
    </row>
    <row r="61" spans="1:18">
      <c r="A61" s="3" t="s">
        <v>28</v>
      </c>
      <c r="B61" s="4" t="s">
        <v>133</v>
      </c>
      <c r="C61" s="3" t="s">
        <v>134</v>
      </c>
      <c r="D61" s="3">
        <v>93</v>
      </c>
      <c r="E61" s="3">
        <v>100</v>
      </c>
      <c r="F61" s="3">
        <v>99</v>
      </c>
      <c r="G61" s="3">
        <v>48</v>
      </c>
      <c r="H61" s="3">
        <v>64</v>
      </c>
      <c r="I61" s="3">
        <v>77</v>
      </c>
      <c r="J61" s="3">
        <v>71</v>
      </c>
      <c r="K61" s="3">
        <v>53</v>
      </c>
      <c r="L61" s="3">
        <v>50</v>
      </c>
      <c r="M61" s="7">
        <f t="shared" si="0"/>
        <v>655</v>
      </c>
      <c r="N61" s="7">
        <f t="shared" si="1"/>
        <v>189</v>
      </c>
      <c r="O61" s="7">
        <f t="shared" si="2"/>
        <v>174</v>
      </c>
      <c r="P61" s="7">
        <f>_xlfn.RANK.EQ(M61,$M$2:$M$109,0)</f>
        <v>87</v>
      </c>
      <c r="Q61" s="7">
        <f>_xlfn.RANK.EQ(N61,$N$2:$N$109,0)</f>
        <v>88</v>
      </c>
      <c r="R61" s="9">
        <f>_xlfn.RANK.EQ(O61,$O$2:$O$109,0)</f>
        <v>93</v>
      </c>
    </row>
    <row r="62" spans="1:18">
      <c r="A62" s="3" t="s">
        <v>28</v>
      </c>
      <c r="B62" s="4" t="s">
        <v>135</v>
      </c>
      <c r="C62" s="3" t="s">
        <v>136</v>
      </c>
      <c r="D62" s="3">
        <v>93</v>
      </c>
      <c r="E62" s="3">
        <v>80</v>
      </c>
      <c r="F62" s="3">
        <v>106</v>
      </c>
      <c r="G62" s="3">
        <v>44</v>
      </c>
      <c r="H62" s="3">
        <v>54</v>
      </c>
      <c r="I62" s="3">
        <v>68</v>
      </c>
      <c r="J62" s="3">
        <v>86</v>
      </c>
      <c r="K62" s="3">
        <v>61</v>
      </c>
      <c r="L62" s="3">
        <v>52</v>
      </c>
      <c r="M62" s="7">
        <f t="shared" si="0"/>
        <v>644</v>
      </c>
      <c r="N62" s="7">
        <f t="shared" si="1"/>
        <v>166</v>
      </c>
      <c r="O62" s="7">
        <f t="shared" si="2"/>
        <v>199</v>
      </c>
      <c r="P62" s="7">
        <f>_xlfn.RANK.EQ(M62,$M$2:$M$109,0)</f>
        <v>89</v>
      </c>
      <c r="Q62" s="7">
        <f>_xlfn.RANK.EQ(N62,$N$2:$N$109,0)</f>
        <v>103</v>
      </c>
      <c r="R62" s="9">
        <f>_xlfn.RANK.EQ(O62,$O$2:$O$109,0)</f>
        <v>74</v>
      </c>
    </row>
    <row r="63" spans="1:18">
      <c r="A63" s="3" t="s">
        <v>28</v>
      </c>
      <c r="B63" s="4" t="s">
        <v>137</v>
      </c>
      <c r="C63" s="3" t="s">
        <v>138</v>
      </c>
      <c r="D63" s="3">
        <v>115</v>
      </c>
      <c r="E63" s="3">
        <v>116</v>
      </c>
      <c r="F63" s="3">
        <v>114</v>
      </c>
      <c r="G63" s="3">
        <v>75</v>
      </c>
      <c r="H63" s="3">
        <v>79</v>
      </c>
      <c r="I63" s="3">
        <v>75</v>
      </c>
      <c r="J63" s="3">
        <v>68</v>
      </c>
      <c r="K63" s="3">
        <v>93</v>
      </c>
      <c r="L63" s="3">
        <v>86</v>
      </c>
      <c r="M63" s="7">
        <f t="shared" si="0"/>
        <v>821</v>
      </c>
      <c r="N63" s="7">
        <f t="shared" si="1"/>
        <v>229</v>
      </c>
      <c r="O63" s="7">
        <f t="shared" si="2"/>
        <v>247</v>
      </c>
      <c r="P63" s="7">
        <f>_xlfn.RANK.EQ(M63,$M$2:$M$109,0)</f>
        <v>47</v>
      </c>
      <c r="Q63" s="7">
        <f>_xlfn.RANK.EQ(N63,$N$2:$N$109,0)</f>
        <v>49</v>
      </c>
      <c r="R63" s="9">
        <f>_xlfn.RANK.EQ(O63,$O$2:$O$109,0)</f>
        <v>27</v>
      </c>
    </row>
    <row r="64" spans="1:18">
      <c r="A64" s="3" t="s">
        <v>28</v>
      </c>
      <c r="B64" s="4" t="s">
        <v>139</v>
      </c>
      <c r="C64" s="3" t="s">
        <v>140</v>
      </c>
      <c r="D64" s="3">
        <v>136</v>
      </c>
      <c r="E64" s="3">
        <v>121</v>
      </c>
      <c r="F64" s="3">
        <v>147</v>
      </c>
      <c r="G64" s="3">
        <v>95</v>
      </c>
      <c r="H64" s="3">
        <v>81</v>
      </c>
      <c r="I64" s="3">
        <v>75</v>
      </c>
      <c r="J64" s="3">
        <v>75</v>
      </c>
      <c r="K64" s="3">
        <v>79</v>
      </c>
      <c r="L64" s="3">
        <v>69</v>
      </c>
      <c r="M64" s="7">
        <f t="shared" si="0"/>
        <v>878</v>
      </c>
      <c r="N64" s="7">
        <f t="shared" si="1"/>
        <v>251</v>
      </c>
      <c r="O64" s="7">
        <f t="shared" si="2"/>
        <v>223</v>
      </c>
      <c r="P64" s="7">
        <f>_xlfn.RANK.EQ(M64,$M$2:$M$109,0)</f>
        <v>22</v>
      </c>
      <c r="Q64" s="7">
        <f>_xlfn.RANK.EQ(N64,$N$2:$N$109,0)</f>
        <v>20</v>
      </c>
      <c r="R64" s="9">
        <f>_xlfn.RANK.EQ(O64,$O$2:$O$109,0)</f>
        <v>55</v>
      </c>
    </row>
    <row r="65" spans="1:18">
      <c r="A65" s="3" t="s">
        <v>17</v>
      </c>
      <c r="B65" s="4" t="s">
        <v>141</v>
      </c>
      <c r="C65" s="3" t="s">
        <v>142</v>
      </c>
      <c r="D65" s="3">
        <v>106</v>
      </c>
      <c r="E65" s="3">
        <v>125</v>
      </c>
      <c r="F65" s="3">
        <v>128</v>
      </c>
      <c r="G65" s="3">
        <v>80</v>
      </c>
      <c r="H65" s="3">
        <v>80</v>
      </c>
      <c r="I65" s="3">
        <v>94</v>
      </c>
      <c r="J65" s="3">
        <v>74</v>
      </c>
      <c r="K65" s="3">
        <v>69</v>
      </c>
      <c r="L65" s="3">
        <v>87</v>
      </c>
      <c r="M65" s="7">
        <f t="shared" si="0"/>
        <v>843</v>
      </c>
      <c r="N65" s="7">
        <f t="shared" si="1"/>
        <v>254</v>
      </c>
      <c r="O65" s="7">
        <f t="shared" si="2"/>
        <v>230</v>
      </c>
      <c r="P65" s="7">
        <f>_xlfn.RANK.EQ(M65,$M$2:$M$109,0)</f>
        <v>34</v>
      </c>
      <c r="Q65" s="7">
        <f>_xlfn.RANK.EQ(N65,$N$2:$N$109,0)</f>
        <v>15</v>
      </c>
      <c r="R65" s="9">
        <f>_xlfn.RANK.EQ(O65,$O$2:$O$109,0)</f>
        <v>51</v>
      </c>
    </row>
    <row r="66" spans="1:18">
      <c r="A66" s="3" t="s">
        <v>28</v>
      </c>
      <c r="B66" s="4" t="s">
        <v>143</v>
      </c>
      <c r="C66" s="3" t="s">
        <v>144</v>
      </c>
      <c r="D66" s="3">
        <v>135</v>
      </c>
      <c r="E66" s="3">
        <v>139</v>
      </c>
      <c r="F66" s="3">
        <v>137</v>
      </c>
      <c r="G66" s="3">
        <v>87</v>
      </c>
      <c r="H66" s="3">
        <v>80</v>
      </c>
      <c r="I66" s="3">
        <v>85</v>
      </c>
      <c r="J66" s="3">
        <v>89</v>
      </c>
      <c r="K66" s="3">
        <v>97</v>
      </c>
      <c r="L66" s="3">
        <v>83</v>
      </c>
      <c r="M66" s="7">
        <f t="shared" ref="M66:M109" si="3">SUM(D66:L66)</f>
        <v>932</v>
      </c>
      <c r="N66" s="7">
        <f t="shared" ref="N66:N109" si="4">SUM(G66:I66)</f>
        <v>252</v>
      </c>
      <c r="O66" s="7">
        <f t="shared" ref="O66:O109" si="5">SUM(J66:L66)</f>
        <v>269</v>
      </c>
      <c r="P66" s="7">
        <f>_xlfn.RANK.EQ(M66,$M$2:$M$109,0)</f>
        <v>9</v>
      </c>
      <c r="Q66" s="7">
        <f>_xlfn.RANK.EQ(N66,$N$2:$N$109,0)</f>
        <v>18</v>
      </c>
      <c r="R66" s="9">
        <f>_xlfn.RANK.EQ(O66,$O$2:$O$109,0)</f>
        <v>8</v>
      </c>
    </row>
    <row r="67" spans="1:18">
      <c r="A67" s="3" t="s">
        <v>17</v>
      </c>
      <c r="B67" s="4" t="s">
        <v>145</v>
      </c>
      <c r="C67" s="3" t="s">
        <v>146</v>
      </c>
      <c r="D67" s="3">
        <v>101</v>
      </c>
      <c r="E67" s="3">
        <v>116</v>
      </c>
      <c r="F67" s="3">
        <v>121</v>
      </c>
      <c r="G67" s="3">
        <v>91</v>
      </c>
      <c r="H67" s="3">
        <v>64</v>
      </c>
      <c r="I67" s="3">
        <v>94</v>
      </c>
      <c r="J67" s="3">
        <v>95</v>
      </c>
      <c r="K67" s="3">
        <v>86</v>
      </c>
      <c r="L67" s="3">
        <v>95</v>
      </c>
      <c r="M67" s="7">
        <f t="shared" si="3"/>
        <v>863</v>
      </c>
      <c r="N67" s="7">
        <f t="shared" si="4"/>
        <v>249</v>
      </c>
      <c r="O67" s="7">
        <f t="shared" si="5"/>
        <v>276</v>
      </c>
      <c r="P67" s="7">
        <f>_xlfn.RANK.EQ(M67,$M$2:$M$109,0)</f>
        <v>24</v>
      </c>
      <c r="Q67" s="7">
        <f>_xlfn.RANK.EQ(N67,$N$2:$N$109,0)</f>
        <v>23</v>
      </c>
      <c r="R67" s="9">
        <f>_xlfn.RANK.EQ(O67,$O$2:$O$109,0)</f>
        <v>4</v>
      </c>
    </row>
    <row r="68" spans="1:18">
      <c r="A68" s="3" t="s">
        <v>17</v>
      </c>
      <c r="B68" s="4" t="s">
        <v>147</v>
      </c>
      <c r="C68" s="3" t="s">
        <v>148</v>
      </c>
      <c r="D68" s="3">
        <v>83</v>
      </c>
      <c r="E68" s="3">
        <v>107</v>
      </c>
      <c r="F68" s="3">
        <v>92</v>
      </c>
      <c r="G68" s="3">
        <v>51</v>
      </c>
      <c r="H68" s="3">
        <v>70</v>
      </c>
      <c r="I68" s="3">
        <v>55</v>
      </c>
      <c r="J68" s="3">
        <v>74</v>
      </c>
      <c r="K68" s="3">
        <v>71</v>
      </c>
      <c r="L68" s="3">
        <v>67</v>
      </c>
      <c r="M68" s="7">
        <f t="shared" si="3"/>
        <v>670</v>
      </c>
      <c r="N68" s="7">
        <f t="shared" si="4"/>
        <v>176</v>
      </c>
      <c r="O68" s="7">
        <f t="shared" si="5"/>
        <v>212</v>
      </c>
      <c r="P68" s="7">
        <f>_xlfn.RANK.EQ(M68,$M$2:$M$109,0)</f>
        <v>78</v>
      </c>
      <c r="Q68" s="7">
        <f>_xlfn.RANK.EQ(N68,$N$2:$N$109,0)</f>
        <v>95</v>
      </c>
      <c r="R68" s="9">
        <f>_xlfn.RANK.EQ(O68,$O$2:$O$109,0)</f>
        <v>68</v>
      </c>
    </row>
    <row r="69" spans="1:18">
      <c r="A69" s="3" t="s">
        <v>28</v>
      </c>
      <c r="B69" s="4" t="s">
        <v>149</v>
      </c>
      <c r="C69" s="3" t="s">
        <v>150</v>
      </c>
      <c r="D69" s="3">
        <v>125</v>
      </c>
      <c r="E69" s="3">
        <v>106</v>
      </c>
      <c r="F69" s="3">
        <v>131</v>
      </c>
      <c r="G69" s="3">
        <v>92</v>
      </c>
      <c r="H69" s="3">
        <v>71</v>
      </c>
      <c r="I69" s="3">
        <v>84</v>
      </c>
      <c r="J69" s="3">
        <v>96</v>
      </c>
      <c r="K69" s="3">
        <v>76</v>
      </c>
      <c r="L69" s="3">
        <v>82</v>
      </c>
      <c r="M69" s="7">
        <f t="shared" si="3"/>
        <v>863</v>
      </c>
      <c r="N69" s="7">
        <f t="shared" si="4"/>
        <v>247</v>
      </c>
      <c r="O69" s="7">
        <f t="shared" si="5"/>
        <v>254</v>
      </c>
      <c r="P69" s="7">
        <f>_xlfn.RANK.EQ(M69,$M$2:$M$109,0)</f>
        <v>24</v>
      </c>
      <c r="Q69" s="7">
        <f>_xlfn.RANK.EQ(N69,$N$2:$N$109,0)</f>
        <v>25</v>
      </c>
      <c r="R69" s="9">
        <f>_xlfn.RANK.EQ(O69,$O$2:$O$109,0)</f>
        <v>20</v>
      </c>
    </row>
    <row r="70" spans="1:18">
      <c r="A70" s="3" t="s">
        <v>28</v>
      </c>
      <c r="B70" s="4" t="s">
        <v>151</v>
      </c>
      <c r="C70" s="3" t="s">
        <v>152</v>
      </c>
      <c r="D70" s="5">
        <v>124</v>
      </c>
      <c r="E70" s="5">
        <v>107</v>
      </c>
      <c r="F70" s="5">
        <v>114</v>
      </c>
      <c r="G70" s="5">
        <v>83</v>
      </c>
      <c r="H70" s="5">
        <v>80</v>
      </c>
      <c r="I70" s="5">
        <v>95</v>
      </c>
      <c r="J70" s="5">
        <v>92</v>
      </c>
      <c r="K70" s="5">
        <v>93</v>
      </c>
      <c r="L70" s="5">
        <v>68</v>
      </c>
      <c r="M70" s="7">
        <f t="shared" si="3"/>
        <v>856</v>
      </c>
      <c r="N70" s="7">
        <f t="shared" si="4"/>
        <v>258</v>
      </c>
      <c r="O70" s="7">
        <f t="shared" si="5"/>
        <v>253</v>
      </c>
      <c r="P70" s="7">
        <f>_xlfn.RANK.EQ(M70,$M$2:$M$109,0)</f>
        <v>27</v>
      </c>
      <c r="Q70" s="7">
        <f>_xlfn.RANK.EQ(N70,$N$2:$N$109,0)</f>
        <v>13</v>
      </c>
      <c r="R70" s="9">
        <f>_xlfn.RANK.EQ(O70,$O$2:$O$109,0)</f>
        <v>21</v>
      </c>
    </row>
    <row r="71" spans="1:18">
      <c r="A71" s="3" t="s">
        <v>17</v>
      </c>
      <c r="B71" s="4" t="s">
        <v>153</v>
      </c>
      <c r="C71" s="3" t="s">
        <v>154</v>
      </c>
      <c r="D71" s="3">
        <v>117</v>
      </c>
      <c r="E71" s="3">
        <v>133</v>
      </c>
      <c r="F71" s="3">
        <v>139</v>
      </c>
      <c r="G71" s="3">
        <v>82</v>
      </c>
      <c r="H71" s="3">
        <v>78</v>
      </c>
      <c r="I71" s="3">
        <v>92</v>
      </c>
      <c r="J71" s="3">
        <v>80</v>
      </c>
      <c r="K71" s="3">
        <v>72</v>
      </c>
      <c r="L71" s="3">
        <v>83</v>
      </c>
      <c r="M71" s="7">
        <f t="shared" si="3"/>
        <v>876</v>
      </c>
      <c r="N71" s="7">
        <f t="shared" si="4"/>
        <v>252</v>
      </c>
      <c r="O71" s="7">
        <f t="shared" si="5"/>
        <v>235</v>
      </c>
      <c r="P71" s="7">
        <f>_xlfn.RANK.EQ(M71,$M$2:$M$109,0)</f>
        <v>23</v>
      </c>
      <c r="Q71" s="7">
        <f>_xlfn.RANK.EQ(N71,$N$2:$N$109,0)</f>
        <v>18</v>
      </c>
      <c r="R71" s="9">
        <f>_xlfn.RANK.EQ(O71,$O$2:$O$109,0)</f>
        <v>47</v>
      </c>
    </row>
    <row r="72" spans="1:18">
      <c r="A72" s="3" t="s">
        <v>17</v>
      </c>
      <c r="B72" s="4" t="s">
        <v>155</v>
      </c>
      <c r="C72" s="3" t="s">
        <v>156</v>
      </c>
      <c r="D72" s="3">
        <v>128</v>
      </c>
      <c r="E72" s="3">
        <v>127</v>
      </c>
      <c r="F72" s="3">
        <v>118</v>
      </c>
      <c r="G72" s="3">
        <v>73</v>
      </c>
      <c r="H72" s="3">
        <v>84</v>
      </c>
      <c r="I72" s="3">
        <v>74</v>
      </c>
      <c r="J72" s="3">
        <v>89</v>
      </c>
      <c r="K72" s="3">
        <v>71</v>
      </c>
      <c r="L72" s="3">
        <v>76</v>
      </c>
      <c r="M72" s="7">
        <f t="shared" si="3"/>
        <v>840</v>
      </c>
      <c r="N72" s="7">
        <f t="shared" si="4"/>
        <v>231</v>
      </c>
      <c r="O72" s="7">
        <f t="shared" si="5"/>
        <v>236</v>
      </c>
      <c r="P72" s="7">
        <f>_xlfn.RANK.EQ(M72,$M$2:$M$109,0)</f>
        <v>37</v>
      </c>
      <c r="Q72" s="7">
        <f>_xlfn.RANK.EQ(N72,$N$2:$N$109,0)</f>
        <v>45</v>
      </c>
      <c r="R72" s="9">
        <f>_xlfn.RANK.EQ(O72,$O$2:$O$109,0)</f>
        <v>44</v>
      </c>
    </row>
    <row r="73" spans="1:18">
      <c r="A73" s="3" t="s">
        <v>17</v>
      </c>
      <c r="B73" s="4" t="s">
        <v>157</v>
      </c>
      <c r="C73" s="3" t="s">
        <v>158</v>
      </c>
      <c r="D73" s="3">
        <v>115</v>
      </c>
      <c r="E73" s="3">
        <v>102</v>
      </c>
      <c r="F73" s="3">
        <v>122</v>
      </c>
      <c r="G73" s="3">
        <v>84</v>
      </c>
      <c r="H73" s="3">
        <v>87</v>
      </c>
      <c r="I73" s="3">
        <v>52</v>
      </c>
      <c r="J73" s="3">
        <v>82</v>
      </c>
      <c r="K73" s="3">
        <v>65</v>
      </c>
      <c r="L73" s="3">
        <v>69</v>
      </c>
      <c r="M73" s="7">
        <f t="shared" si="3"/>
        <v>778</v>
      </c>
      <c r="N73" s="7">
        <f t="shared" si="4"/>
        <v>223</v>
      </c>
      <c r="O73" s="7">
        <f t="shared" si="5"/>
        <v>216</v>
      </c>
      <c r="P73" s="7">
        <f>_xlfn.RANK.EQ(M73,$M$2:$M$109,0)</f>
        <v>59</v>
      </c>
      <c r="Q73" s="7">
        <f>_xlfn.RANK.EQ(N73,$N$2:$N$109,0)</f>
        <v>55</v>
      </c>
      <c r="R73" s="9">
        <f>_xlfn.RANK.EQ(O73,$O$2:$O$109,0)</f>
        <v>63</v>
      </c>
    </row>
    <row r="74" spans="1:18">
      <c r="A74" s="3" t="s">
        <v>14</v>
      </c>
      <c r="B74" s="4" t="s">
        <v>159</v>
      </c>
      <c r="C74" s="3" t="s">
        <v>160</v>
      </c>
      <c r="D74" s="3">
        <v>92</v>
      </c>
      <c r="E74" s="3">
        <v>80</v>
      </c>
      <c r="F74" s="3">
        <v>95</v>
      </c>
      <c r="G74" s="3">
        <v>71</v>
      </c>
      <c r="H74" s="3">
        <v>66</v>
      </c>
      <c r="I74" s="3">
        <v>71</v>
      </c>
      <c r="J74" s="3">
        <v>80</v>
      </c>
      <c r="K74" s="3">
        <v>68</v>
      </c>
      <c r="L74" s="3">
        <v>53</v>
      </c>
      <c r="M74" s="7">
        <f t="shared" si="3"/>
        <v>676</v>
      </c>
      <c r="N74" s="7">
        <f t="shared" si="4"/>
        <v>208</v>
      </c>
      <c r="O74" s="7">
        <f t="shared" si="5"/>
        <v>201</v>
      </c>
      <c r="P74" s="7">
        <f>_xlfn.RANK.EQ(M74,$M$2:$M$109,0)</f>
        <v>74</v>
      </c>
      <c r="Q74" s="7">
        <f>_xlfn.RANK.EQ(N74,$N$2:$N$109,0)</f>
        <v>74</v>
      </c>
      <c r="R74" s="9">
        <f>_xlfn.RANK.EQ(O74,$O$2:$O$109,0)</f>
        <v>72</v>
      </c>
    </row>
    <row r="75" spans="1:18">
      <c r="A75" s="3" t="s">
        <v>17</v>
      </c>
      <c r="B75" s="4" t="s">
        <v>161</v>
      </c>
      <c r="C75" s="3" t="s">
        <v>162</v>
      </c>
      <c r="D75" s="3">
        <v>106</v>
      </c>
      <c r="E75" s="3">
        <v>129</v>
      </c>
      <c r="F75" s="3">
        <v>106</v>
      </c>
      <c r="G75" s="3">
        <v>67</v>
      </c>
      <c r="H75" s="3">
        <v>79</v>
      </c>
      <c r="I75" s="3">
        <v>63</v>
      </c>
      <c r="J75" s="3">
        <v>78</v>
      </c>
      <c r="K75" s="3">
        <v>75</v>
      </c>
      <c r="L75" s="3">
        <v>84</v>
      </c>
      <c r="M75" s="7">
        <f t="shared" si="3"/>
        <v>787</v>
      </c>
      <c r="N75" s="7">
        <f t="shared" si="4"/>
        <v>209</v>
      </c>
      <c r="O75" s="7">
        <f t="shared" si="5"/>
        <v>237</v>
      </c>
      <c r="P75" s="7">
        <f>_xlfn.RANK.EQ(M75,$M$2:$M$109,0)</f>
        <v>56</v>
      </c>
      <c r="Q75" s="7">
        <f>_xlfn.RANK.EQ(N75,$N$2:$N$109,0)</f>
        <v>72</v>
      </c>
      <c r="R75" s="9">
        <f>_xlfn.RANK.EQ(O75,$O$2:$O$109,0)</f>
        <v>41</v>
      </c>
    </row>
    <row r="76" spans="1:18">
      <c r="A76" s="3" t="s">
        <v>28</v>
      </c>
      <c r="B76" s="4" t="s">
        <v>163</v>
      </c>
      <c r="C76" s="3" t="s">
        <v>164</v>
      </c>
      <c r="D76" s="3">
        <v>138</v>
      </c>
      <c r="E76" s="3">
        <v>142</v>
      </c>
      <c r="F76" s="3">
        <v>147</v>
      </c>
      <c r="G76" s="3">
        <v>79</v>
      </c>
      <c r="H76" s="3">
        <v>91</v>
      </c>
      <c r="I76" s="3">
        <v>73</v>
      </c>
      <c r="J76" s="3">
        <v>83</v>
      </c>
      <c r="K76" s="3">
        <v>78</v>
      </c>
      <c r="L76" s="3">
        <v>95</v>
      </c>
      <c r="M76" s="7">
        <f t="shared" si="3"/>
        <v>926</v>
      </c>
      <c r="N76" s="7">
        <f t="shared" si="4"/>
        <v>243</v>
      </c>
      <c r="O76" s="7">
        <f t="shared" si="5"/>
        <v>256</v>
      </c>
      <c r="P76" s="7">
        <f>_xlfn.RANK.EQ(M76,$M$2:$M$109,0)</f>
        <v>10</v>
      </c>
      <c r="Q76" s="7">
        <f>_xlfn.RANK.EQ(N76,$N$2:$N$109,0)</f>
        <v>33</v>
      </c>
      <c r="R76" s="9">
        <f>_xlfn.RANK.EQ(O76,$O$2:$O$109,0)</f>
        <v>18</v>
      </c>
    </row>
    <row r="77" spans="1:18">
      <c r="A77" s="3" t="s">
        <v>17</v>
      </c>
      <c r="B77" s="4" t="s">
        <v>165</v>
      </c>
      <c r="C77" s="3" t="s">
        <v>166</v>
      </c>
      <c r="D77" s="3">
        <v>133</v>
      </c>
      <c r="E77" s="3">
        <v>138</v>
      </c>
      <c r="F77" s="3">
        <v>144</v>
      </c>
      <c r="G77" s="3">
        <v>93</v>
      </c>
      <c r="H77" s="3">
        <v>90</v>
      </c>
      <c r="I77" s="3">
        <v>82</v>
      </c>
      <c r="J77" s="3">
        <v>83</v>
      </c>
      <c r="K77" s="3">
        <v>91</v>
      </c>
      <c r="L77" s="3">
        <v>91</v>
      </c>
      <c r="M77" s="7">
        <f t="shared" si="3"/>
        <v>945</v>
      </c>
      <c r="N77" s="7">
        <f t="shared" si="4"/>
        <v>265</v>
      </c>
      <c r="O77" s="7">
        <f t="shared" si="5"/>
        <v>265</v>
      </c>
      <c r="P77" s="7">
        <f>_xlfn.RANK.EQ(M77,$M$2:$M$109,0)</f>
        <v>5</v>
      </c>
      <c r="Q77" s="7">
        <f>_xlfn.RANK.EQ(N77,$N$2:$N$109,0)</f>
        <v>5</v>
      </c>
      <c r="R77" s="9">
        <f>_xlfn.RANK.EQ(O77,$O$2:$O$109,0)</f>
        <v>9</v>
      </c>
    </row>
    <row r="78" spans="1:18">
      <c r="A78" s="3" t="s">
        <v>17</v>
      </c>
      <c r="B78" s="4" t="s">
        <v>167</v>
      </c>
      <c r="C78" s="3" t="s">
        <v>168</v>
      </c>
      <c r="D78" s="3">
        <v>96</v>
      </c>
      <c r="E78" s="3">
        <v>83</v>
      </c>
      <c r="F78" s="3">
        <v>73</v>
      </c>
      <c r="G78" s="3">
        <v>56</v>
      </c>
      <c r="H78" s="3">
        <v>45</v>
      </c>
      <c r="I78" s="3">
        <v>69</v>
      </c>
      <c r="J78" s="3">
        <v>67</v>
      </c>
      <c r="K78" s="3">
        <v>60</v>
      </c>
      <c r="L78" s="3">
        <v>66</v>
      </c>
      <c r="M78" s="7">
        <f t="shared" si="3"/>
        <v>615</v>
      </c>
      <c r="N78" s="7">
        <f t="shared" si="4"/>
        <v>170</v>
      </c>
      <c r="O78" s="7">
        <f t="shared" si="5"/>
        <v>193</v>
      </c>
      <c r="P78" s="7">
        <f>_xlfn.RANK.EQ(M78,$M$2:$M$109,0)</f>
        <v>99</v>
      </c>
      <c r="Q78" s="7">
        <f>_xlfn.RANK.EQ(N78,$N$2:$N$109,0)</f>
        <v>99</v>
      </c>
      <c r="R78" s="9">
        <f>_xlfn.RANK.EQ(O78,$O$2:$O$109,0)</f>
        <v>79</v>
      </c>
    </row>
    <row r="79" spans="1:18">
      <c r="A79" s="3" t="s">
        <v>14</v>
      </c>
      <c r="B79" s="4" t="s">
        <v>169</v>
      </c>
      <c r="C79" s="3" t="s">
        <v>170</v>
      </c>
      <c r="D79" s="3">
        <v>106</v>
      </c>
      <c r="E79" s="3">
        <v>100</v>
      </c>
      <c r="F79" s="3">
        <v>125</v>
      </c>
      <c r="G79" s="3">
        <v>73</v>
      </c>
      <c r="H79" s="3">
        <v>80</v>
      </c>
      <c r="I79" s="3">
        <v>81</v>
      </c>
      <c r="J79" s="3">
        <v>83</v>
      </c>
      <c r="K79" s="3">
        <v>77</v>
      </c>
      <c r="L79" s="3">
        <v>87</v>
      </c>
      <c r="M79" s="7">
        <f t="shared" si="3"/>
        <v>812</v>
      </c>
      <c r="N79" s="7">
        <f t="shared" si="4"/>
        <v>234</v>
      </c>
      <c r="O79" s="7">
        <f t="shared" si="5"/>
        <v>247</v>
      </c>
      <c r="P79" s="7">
        <f>_xlfn.RANK.EQ(M79,$M$2:$M$109,0)</f>
        <v>51</v>
      </c>
      <c r="Q79" s="7">
        <f>_xlfn.RANK.EQ(N79,$N$2:$N$109,0)</f>
        <v>43</v>
      </c>
      <c r="R79" s="9">
        <f>_xlfn.RANK.EQ(O79,$O$2:$O$109,0)</f>
        <v>27</v>
      </c>
    </row>
    <row r="80" spans="1:18">
      <c r="A80" s="3" t="s">
        <v>14</v>
      </c>
      <c r="B80" s="4" t="s">
        <v>171</v>
      </c>
      <c r="C80" s="3" t="s">
        <v>172</v>
      </c>
      <c r="D80" s="3">
        <v>110</v>
      </c>
      <c r="E80" s="3">
        <v>136</v>
      </c>
      <c r="F80" s="3">
        <v>131</v>
      </c>
      <c r="G80" s="3">
        <v>76</v>
      </c>
      <c r="H80" s="3">
        <v>85</v>
      </c>
      <c r="I80" s="3">
        <v>67</v>
      </c>
      <c r="J80" s="3">
        <v>75</v>
      </c>
      <c r="K80" s="3">
        <v>49</v>
      </c>
      <c r="L80" s="3">
        <v>74</v>
      </c>
      <c r="M80" s="7">
        <f t="shared" si="3"/>
        <v>803</v>
      </c>
      <c r="N80" s="7">
        <f t="shared" si="4"/>
        <v>228</v>
      </c>
      <c r="O80" s="7">
        <f t="shared" si="5"/>
        <v>198</v>
      </c>
      <c r="P80" s="7">
        <f>_xlfn.RANK.EQ(M80,$M$2:$M$109,0)</f>
        <v>52</v>
      </c>
      <c r="Q80" s="7">
        <f>_xlfn.RANK.EQ(N80,$N$2:$N$109,0)</f>
        <v>51</v>
      </c>
      <c r="R80" s="9">
        <f>_xlfn.RANK.EQ(O80,$O$2:$O$109,0)</f>
        <v>75</v>
      </c>
    </row>
    <row r="81" spans="1:18">
      <c r="A81" s="3" t="s">
        <v>17</v>
      </c>
      <c r="B81" s="4" t="s">
        <v>173</v>
      </c>
      <c r="C81" s="3" t="s">
        <v>174</v>
      </c>
      <c r="D81" s="3">
        <v>116</v>
      </c>
      <c r="E81" s="3">
        <v>114</v>
      </c>
      <c r="F81" s="3">
        <v>136</v>
      </c>
      <c r="G81" s="3">
        <v>72</v>
      </c>
      <c r="H81" s="3">
        <v>90</v>
      </c>
      <c r="I81" s="3">
        <v>85</v>
      </c>
      <c r="J81" s="3">
        <v>85</v>
      </c>
      <c r="K81" s="3">
        <v>67</v>
      </c>
      <c r="L81" s="3">
        <v>86</v>
      </c>
      <c r="M81" s="7">
        <f t="shared" si="3"/>
        <v>851</v>
      </c>
      <c r="N81" s="7">
        <f t="shared" si="4"/>
        <v>247</v>
      </c>
      <c r="O81" s="7">
        <f t="shared" si="5"/>
        <v>238</v>
      </c>
      <c r="P81" s="7">
        <f>_xlfn.RANK.EQ(M81,$M$2:$M$109,0)</f>
        <v>31</v>
      </c>
      <c r="Q81" s="7">
        <f>_xlfn.RANK.EQ(N81,$N$2:$N$109,0)</f>
        <v>25</v>
      </c>
      <c r="R81" s="9">
        <f>_xlfn.RANK.EQ(O81,$O$2:$O$109,0)</f>
        <v>37</v>
      </c>
    </row>
    <row r="82" spans="1:18">
      <c r="A82" s="3" t="s">
        <v>14</v>
      </c>
      <c r="B82" s="4" t="s">
        <v>175</v>
      </c>
      <c r="C82" s="3" t="s">
        <v>176</v>
      </c>
      <c r="D82" s="3">
        <v>108</v>
      </c>
      <c r="E82" s="3">
        <v>124</v>
      </c>
      <c r="F82" s="3">
        <v>132</v>
      </c>
      <c r="G82" s="3">
        <v>89</v>
      </c>
      <c r="H82" s="3">
        <v>75</v>
      </c>
      <c r="I82" s="3">
        <v>81</v>
      </c>
      <c r="J82" s="3">
        <v>86</v>
      </c>
      <c r="K82" s="3">
        <v>81</v>
      </c>
      <c r="L82" s="3">
        <v>72</v>
      </c>
      <c r="M82" s="7">
        <f t="shared" si="3"/>
        <v>848</v>
      </c>
      <c r="N82" s="7">
        <f t="shared" si="4"/>
        <v>245</v>
      </c>
      <c r="O82" s="7">
        <f t="shared" si="5"/>
        <v>239</v>
      </c>
      <c r="P82" s="7">
        <f>_xlfn.RANK.EQ(M82,$M$2:$M$109,0)</f>
        <v>33</v>
      </c>
      <c r="Q82" s="7">
        <f>_xlfn.RANK.EQ(N82,$N$2:$N$109,0)</f>
        <v>28</v>
      </c>
      <c r="R82" s="9">
        <f>_xlfn.RANK.EQ(O82,$O$2:$O$109,0)</f>
        <v>36</v>
      </c>
    </row>
    <row r="83" spans="1:18">
      <c r="A83" s="3" t="s">
        <v>14</v>
      </c>
      <c r="B83" s="4" t="s">
        <v>177</v>
      </c>
      <c r="C83" s="3" t="s">
        <v>178</v>
      </c>
      <c r="D83" s="3">
        <v>137</v>
      </c>
      <c r="E83" s="3">
        <v>131</v>
      </c>
      <c r="F83" s="3">
        <v>143</v>
      </c>
      <c r="G83" s="3">
        <v>56</v>
      </c>
      <c r="H83" s="3">
        <v>79</v>
      </c>
      <c r="I83" s="3">
        <v>77</v>
      </c>
      <c r="J83" s="3">
        <v>79</v>
      </c>
      <c r="K83" s="3">
        <v>89</v>
      </c>
      <c r="L83" s="3">
        <v>52</v>
      </c>
      <c r="M83" s="7">
        <f t="shared" si="3"/>
        <v>843</v>
      </c>
      <c r="N83" s="7">
        <f t="shared" si="4"/>
        <v>212</v>
      </c>
      <c r="O83" s="7">
        <f t="shared" si="5"/>
        <v>220</v>
      </c>
      <c r="P83" s="7">
        <f>_xlfn.RANK.EQ(M83,$M$2:$M$109,0)</f>
        <v>34</v>
      </c>
      <c r="Q83" s="7">
        <f>_xlfn.RANK.EQ(N83,$N$2:$N$109,0)</f>
        <v>69</v>
      </c>
      <c r="R83" s="9">
        <f>_xlfn.RANK.EQ(O83,$O$2:$O$109,0)</f>
        <v>59</v>
      </c>
    </row>
    <row r="84" spans="1:18">
      <c r="A84" s="3" t="s">
        <v>28</v>
      </c>
      <c r="B84" s="4" t="s">
        <v>179</v>
      </c>
      <c r="C84" s="3" t="s">
        <v>180</v>
      </c>
      <c r="D84" s="5">
        <v>129</v>
      </c>
      <c r="E84" s="5">
        <v>136</v>
      </c>
      <c r="F84" s="5">
        <v>122</v>
      </c>
      <c r="G84" s="5">
        <v>90</v>
      </c>
      <c r="H84" s="5">
        <v>83</v>
      </c>
      <c r="I84" s="5">
        <v>97</v>
      </c>
      <c r="J84" s="5">
        <v>90</v>
      </c>
      <c r="K84" s="5">
        <v>86</v>
      </c>
      <c r="L84" s="5">
        <v>85</v>
      </c>
      <c r="M84" s="7">
        <f t="shared" si="3"/>
        <v>918</v>
      </c>
      <c r="N84" s="7">
        <f t="shared" si="4"/>
        <v>270</v>
      </c>
      <c r="O84" s="7">
        <f t="shared" si="5"/>
        <v>261</v>
      </c>
      <c r="P84" s="7">
        <f>_xlfn.RANK.EQ(M84,$M$2:$M$109,0)</f>
        <v>12</v>
      </c>
      <c r="Q84" s="7">
        <f>_xlfn.RANK.EQ(N84,$N$2:$N$109,0)</f>
        <v>2</v>
      </c>
      <c r="R84" s="9">
        <f>_xlfn.RANK.EQ(O84,$O$2:$O$109,0)</f>
        <v>14</v>
      </c>
    </row>
    <row r="85" spans="1:18">
      <c r="A85" s="3" t="s">
        <v>28</v>
      </c>
      <c r="B85" s="4" t="s">
        <v>181</v>
      </c>
      <c r="C85" s="3" t="s">
        <v>182</v>
      </c>
      <c r="D85" s="3">
        <v>106</v>
      </c>
      <c r="E85" s="3">
        <v>123</v>
      </c>
      <c r="F85" s="3">
        <v>124</v>
      </c>
      <c r="G85" s="3">
        <v>87</v>
      </c>
      <c r="H85" s="3">
        <v>82</v>
      </c>
      <c r="I85" s="3">
        <v>71</v>
      </c>
      <c r="J85" s="3">
        <v>79</v>
      </c>
      <c r="K85" s="3">
        <v>73</v>
      </c>
      <c r="L85" s="3">
        <v>71</v>
      </c>
      <c r="M85" s="7">
        <f t="shared" si="3"/>
        <v>816</v>
      </c>
      <c r="N85" s="7">
        <f t="shared" si="4"/>
        <v>240</v>
      </c>
      <c r="O85" s="7">
        <f t="shared" si="5"/>
        <v>223</v>
      </c>
      <c r="P85" s="7">
        <f>_xlfn.RANK.EQ(M85,$M$2:$M$109,0)</f>
        <v>49</v>
      </c>
      <c r="Q85" s="7">
        <f>_xlfn.RANK.EQ(N85,$N$2:$N$109,0)</f>
        <v>36</v>
      </c>
      <c r="R85" s="9">
        <f>_xlfn.RANK.EQ(O85,$O$2:$O$109,0)</f>
        <v>55</v>
      </c>
    </row>
    <row r="86" spans="1:18">
      <c r="A86" s="3" t="s">
        <v>14</v>
      </c>
      <c r="B86" s="4" t="s">
        <v>183</v>
      </c>
      <c r="C86" s="3" t="s">
        <v>184</v>
      </c>
      <c r="D86" s="3">
        <v>106</v>
      </c>
      <c r="E86" s="3">
        <v>119</v>
      </c>
      <c r="F86" s="3">
        <v>121</v>
      </c>
      <c r="G86" s="3">
        <v>72</v>
      </c>
      <c r="H86" s="3">
        <v>96</v>
      </c>
      <c r="I86" s="3">
        <v>63</v>
      </c>
      <c r="J86" s="3">
        <v>64</v>
      </c>
      <c r="K86" s="3">
        <v>85</v>
      </c>
      <c r="L86" s="3">
        <v>87</v>
      </c>
      <c r="M86" s="7">
        <f t="shared" si="3"/>
        <v>813</v>
      </c>
      <c r="N86" s="7">
        <f t="shared" si="4"/>
        <v>231</v>
      </c>
      <c r="O86" s="7">
        <f t="shared" si="5"/>
        <v>236</v>
      </c>
      <c r="P86" s="7">
        <f>_xlfn.RANK.EQ(M86,$M$2:$M$109,0)</f>
        <v>50</v>
      </c>
      <c r="Q86" s="7">
        <f>_xlfn.RANK.EQ(N86,$N$2:$N$109,0)</f>
        <v>45</v>
      </c>
      <c r="R86" s="9">
        <f>_xlfn.RANK.EQ(O86,$O$2:$O$109,0)</f>
        <v>44</v>
      </c>
    </row>
    <row r="87" spans="1:18">
      <c r="A87" s="3" t="s">
        <v>14</v>
      </c>
      <c r="B87" s="4" t="s">
        <v>185</v>
      </c>
      <c r="C87" s="3" t="s">
        <v>186</v>
      </c>
      <c r="D87" s="3">
        <v>139</v>
      </c>
      <c r="E87" s="3">
        <v>135</v>
      </c>
      <c r="F87" s="3">
        <v>133</v>
      </c>
      <c r="G87" s="3">
        <v>94</v>
      </c>
      <c r="H87" s="3">
        <v>85</v>
      </c>
      <c r="I87" s="3">
        <v>82</v>
      </c>
      <c r="J87" s="3">
        <v>84</v>
      </c>
      <c r="K87" s="3">
        <v>91</v>
      </c>
      <c r="L87" s="3">
        <v>96</v>
      </c>
      <c r="M87" s="7">
        <f t="shared" si="3"/>
        <v>939</v>
      </c>
      <c r="N87" s="7">
        <f t="shared" si="4"/>
        <v>261</v>
      </c>
      <c r="O87" s="7">
        <f t="shared" si="5"/>
        <v>271</v>
      </c>
      <c r="P87" s="7">
        <f>_xlfn.RANK.EQ(M87,$M$2:$M$109,0)</f>
        <v>7</v>
      </c>
      <c r="Q87" s="7">
        <f>_xlfn.RANK.EQ(N87,$N$2:$N$109,0)</f>
        <v>8</v>
      </c>
      <c r="R87" s="9">
        <f>_xlfn.RANK.EQ(O87,$O$2:$O$109,0)</f>
        <v>6</v>
      </c>
    </row>
    <row r="88" spans="1:18">
      <c r="A88" s="3" t="s">
        <v>28</v>
      </c>
      <c r="B88" s="4" t="s">
        <v>187</v>
      </c>
      <c r="C88" s="3" t="s">
        <v>188</v>
      </c>
      <c r="D88" s="3">
        <v>104</v>
      </c>
      <c r="E88" s="3">
        <v>89</v>
      </c>
      <c r="F88" s="3">
        <v>100</v>
      </c>
      <c r="G88" s="3">
        <v>79</v>
      </c>
      <c r="H88" s="3">
        <v>39</v>
      </c>
      <c r="I88" s="3">
        <v>39</v>
      </c>
      <c r="J88" s="3">
        <v>74</v>
      </c>
      <c r="K88" s="3">
        <v>49</v>
      </c>
      <c r="L88" s="3">
        <v>54</v>
      </c>
      <c r="M88" s="7">
        <f t="shared" si="3"/>
        <v>627</v>
      </c>
      <c r="N88" s="7">
        <f t="shared" si="4"/>
        <v>157</v>
      </c>
      <c r="O88" s="7">
        <f t="shared" si="5"/>
        <v>177</v>
      </c>
      <c r="P88" s="7">
        <f>_xlfn.RANK.EQ(M88,$M$2:$M$109,0)</f>
        <v>95</v>
      </c>
      <c r="Q88" s="7">
        <f>_xlfn.RANK.EQ(N88,$N$2:$N$109,0)</f>
        <v>105</v>
      </c>
      <c r="R88" s="9">
        <f>_xlfn.RANK.EQ(O88,$O$2:$O$109,0)</f>
        <v>92</v>
      </c>
    </row>
    <row r="89" spans="1:18">
      <c r="A89" s="3" t="s">
        <v>14</v>
      </c>
      <c r="B89" s="4" t="s">
        <v>189</v>
      </c>
      <c r="C89" s="3" t="s">
        <v>190</v>
      </c>
      <c r="D89" s="3">
        <v>82</v>
      </c>
      <c r="E89" s="3">
        <v>87</v>
      </c>
      <c r="F89" s="3">
        <v>87</v>
      </c>
      <c r="G89" s="3">
        <v>66</v>
      </c>
      <c r="H89" s="3">
        <v>73</v>
      </c>
      <c r="I89" s="3">
        <v>65</v>
      </c>
      <c r="J89" s="3">
        <v>40</v>
      </c>
      <c r="K89" s="3">
        <v>73</v>
      </c>
      <c r="L89" s="3">
        <v>70</v>
      </c>
      <c r="M89" s="7">
        <f t="shared" si="3"/>
        <v>643</v>
      </c>
      <c r="N89" s="7">
        <f t="shared" si="4"/>
        <v>204</v>
      </c>
      <c r="O89" s="7">
        <f t="shared" si="5"/>
        <v>183</v>
      </c>
      <c r="P89" s="7">
        <f>_xlfn.RANK.EQ(M89,$M$2:$M$109,0)</f>
        <v>90</v>
      </c>
      <c r="Q89" s="7">
        <f>_xlfn.RANK.EQ(N89,$N$2:$N$109,0)</f>
        <v>80</v>
      </c>
      <c r="R89" s="9">
        <f>_xlfn.RANK.EQ(O89,$O$2:$O$109,0)</f>
        <v>85</v>
      </c>
    </row>
    <row r="90" spans="1:18">
      <c r="A90" s="3" t="s">
        <v>17</v>
      </c>
      <c r="B90" s="4" t="s">
        <v>191</v>
      </c>
      <c r="C90" s="3" t="s">
        <v>192</v>
      </c>
      <c r="D90" s="5">
        <v>98</v>
      </c>
      <c r="E90" s="5">
        <v>82</v>
      </c>
      <c r="F90" s="5">
        <v>70</v>
      </c>
      <c r="G90" s="5">
        <v>67</v>
      </c>
      <c r="H90" s="5">
        <v>68</v>
      </c>
      <c r="I90" s="5">
        <v>67</v>
      </c>
      <c r="J90" s="5">
        <v>40</v>
      </c>
      <c r="K90" s="5">
        <v>66</v>
      </c>
      <c r="L90" s="5">
        <v>65</v>
      </c>
      <c r="M90" s="7">
        <f t="shared" si="3"/>
        <v>623</v>
      </c>
      <c r="N90" s="7">
        <f t="shared" si="4"/>
        <v>202</v>
      </c>
      <c r="O90" s="7">
        <f t="shared" si="5"/>
        <v>171</v>
      </c>
      <c r="P90" s="7">
        <f>_xlfn.RANK.EQ(M90,$M$2:$M$109,0)</f>
        <v>97</v>
      </c>
      <c r="Q90" s="7">
        <f>_xlfn.RANK.EQ(N90,$N$2:$N$109,0)</f>
        <v>83</v>
      </c>
      <c r="R90" s="9">
        <f>_xlfn.RANK.EQ(O90,$O$2:$O$109,0)</f>
        <v>96</v>
      </c>
    </row>
    <row r="91" spans="1:18">
      <c r="A91" s="3" t="s">
        <v>28</v>
      </c>
      <c r="B91" s="4" t="s">
        <v>193</v>
      </c>
      <c r="C91" s="3" t="s">
        <v>194</v>
      </c>
      <c r="D91" s="3">
        <v>104</v>
      </c>
      <c r="E91" s="3">
        <v>100</v>
      </c>
      <c r="F91" s="3">
        <v>131</v>
      </c>
      <c r="G91" s="3">
        <v>59</v>
      </c>
      <c r="H91" s="3">
        <v>78</v>
      </c>
      <c r="I91" s="3">
        <v>68</v>
      </c>
      <c r="J91" s="3">
        <v>80</v>
      </c>
      <c r="K91" s="3">
        <v>41</v>
      </c>
      <c r="L91" s="3">
        <v>61</v>
      </c>
      <c r="M91" s="7">
        <f t="shared" si="3"/>
        <v>722</v>
      </c>
      <c r="N91" s="7">
        <f t="shared" si="4"/>
        <v>205</v>
      </c>
      <c r="O91" s="7">
        <f t="shared" si="5"/>
        <v>182</v>
      </c>
      <c r="P91" s="7">
        <f>_xlfn.RANK.EQ(M91,$M$2:$M$109,0)</f>
        <v>66</v>
      </c>
      <c r="Q91" s="7">
        <f>_xlfn.RANK.EQ(N91,$N$2:$N$109,0)</f>
        <v>78</v>
      </c>
      <c r="R91" s="9">
        <f>_xlfn.RANK.EQ(O91,$O$2:$O$109,0)</f>
        <v>86</v>
      </c>
    </row>
    <row r="92" spans="1:18">
      <c r="A92" s="3" t="s">
        <v>14</v>
      </c>
      <c r="B92" s="4" t="s">
        <v>195</v>
      </c>
      <c r="C92" s="3" t="s">
        <v>196</v>
      </c>
      <c r="D92" s="3">
        <v>110</v>
      </c>
      <c r="E92" s="3">
        <v>116</v>
      </c>
      <c r="F92" s="3">
        <v>137</v>
      </c>
      <c r="G92" s="3">
        <v>65</v>
      </c>
      <c r="H92" s="3">
        <v>82</v>
      </c>
      <c r="I92" s="3">
        <v>77</v>
      </c>
      <c r="J92" s="3">
        <v>69</v>
      </c>
      <c r="K92" s="3">
        <v>82</v>
      </c>
      <c r="L92" s="3">
        <v>89</v>
      </c>
      <c r="M92" s="7">
        <f t="shared" si="3"/>
        <v>827</v>
      </c>
      <c r="N92" s="7">
        <f t="shared" si="4"/>
        <v>224</v>
      </c>
      <c r="O92" s="7">
        <f t="shared" si="5"/>
        <v>240</v>
      </c>
      <c r="P92" s="7">
        <f>_xlfn.RANK.EQ(M92,$M$2:$M$109,0)</f>
        <v>42</v>
      </c>
      <c r="Q92" s="7">
        <f>_xlfn.RANK.EQ(N92,$N$2:$N$109,0)</f>
        <v>54</v>
      </c>
      <c r="R92" s="9">
        <f>_xlfn.RANK.EQ(O92,$O$2:$O$109,0)</f>
        <v>33</v>
      </c>
    </row>
    <row r="93" spans="1:18">
      <c r="A93" s="3" t="s">
        <v>17</v>
      </c>
      <c r="B93" s="4" t="s">
        <v>197</v>
      </c>
      <c r="C93" s="3" t="s">
        <v>198</v>
      </c>
      <c r="D93" s="3">
        <v>121</v>
      </c>
      <c r="E93" s="3">
        <v>107</v>
      </c>
      <c r="F93" s="3">
        <v>141</v>
      </c>
      <c r="G93" s="3">
        <v>81</v>
      </c>
      <c r="H93" s="3">
        <v>86</v>
      </c>
      <c r="I93" s="3">
        <v>83</v>
      </c>
      <c r="J93" s="3">
        <v>79</v>
      </c>
      <c r="K93" s="3">
        <v>85</v>
      </c>
      <c r="L93" s="3">
        <v>73</v>
      </c>
      <c r="M93" s="7">
        <f t="shared" si="3"/>
        <v>856</v>
      </c>
      <c r="N93" s="7">
        <f t="shared" si="4"/>
        <v>250</v>
      </c>
      <c r="O93" s="7">
        <f t="shared" si="5"/>
        <v>237</v>
      </c>
      <c r="P93" s="7">
        <f>_xlfn.RANK.EQ(M93,$M$2:$M$109,0)</f>
        <v>27</v>
      </c>
      <c r="Q93" s="7">
        <f>_xlfn.RANK.EQ(N93,$N$2:$N$109,0)</f>
        <v>21</v>
      </c>
      <c r="R93" s="9">
        <f>_xlfn.RANK.EQ(O93,$O$2:$O$109,0)</f>
        <v>41</v>
      </c>
    </row>
    <row r="94" spans="1:18">
      <c r="A94" s="3" t="s">
        <v>14</v>
      </c>
      <c r="B94" s="4" t="s">
        <v>199</v>
      </c>
      <c r="C94" s="3" t="s">
        <v>200</v>
      </c>
      <c r="D94" s="3">
        <v>93</v>
      </c>
      <c r="E94" s="3">
        <v>97</v>
      </c>
      <c r="F94" s="3">
        <v>77</v>
      </c>
      <c r="G94" s="3">
        <v>45</v>
      </c>
      <c r="H94" s="3">
        <v>53</v>
      </c>
      <c r="I94" s="3">
        <v>56</v>
      </c>
      <c r="J94" s="3">
        <v>67</v>
      </c>
      <c r="K94" s="3">
        <v>93</v>
      </c>
      <c r="L94" s="3">
        <v>54</v>
      </c>
      <c r="M94" s="7">
        <f t="shared" si="3"/>
        <v>635</v>
      </c>
      <c r="N94" s="7">
        <f t="shared" si="4"/>
        <v>154</v>
      </c>
      <c r="O94" s="7">
        <f t="shared" si="5"/>
        <v>214</v>
      </c>
      <c r="P94" s="7">
        <f>_xlfn.RANK.EQ(M94,$M$2:$M$109,0)</f>
        <v>93</v>
      </c>
      <c r="Q94" s="7">
        <f>_xlfn.RANK.EQ(N94,$N$2:$N$109,0)</f>
        <v>106</v>
      </c>
      <c r="R94" s="9">
        <f>_xlfn.RANK.EQ(O94,$O$2:$O$109,0)</f>
        <v>65</v>
      </c>
    </row>
    <row r="95" spans="1:18">
      <c r="A95" s="3" t="s">
        <v>28</v>
      </c>
      <c r="B95" s="4" t="s">
        <v>201</v>
      </c>
      <c r="C95" s="3" t="s">
        <v>202</v>
      </c>
      <c r="D95" s="3">
        <v>135</v>
      </c>
      <c r="E95" s="3">
        <v>147</v>
      </c>
      <c r="F95" s="3">
        <v>146</v>
      </c>
      <c r="G95" s="3">
        <v>89</v>
      </c>
      <c r="H95" s="3">
        <v>81</v>
      </c>
      <c r="I95" s="3">
        <v>74</v>
      </c>
      <c r="J95" s="3">
        <v>79</v>
      </c>
      <c r="K95" s="3">
        <v>83</v>
      </c>
      <c r="L95" s="3">
        <v>66</v>
      </c>
      <c r="M95" s="7">
        <f t="shared" si="3"/>
        <v>900</v>
      </c>
      <c r="N95" s="7">
        <f t="shared" si="4"/>
        <v>244</v>
      </c>
      <c r="O95" s="7">
        <f t="shared" si="5"/>
        <v>228</v>
      </c>
      <c r="P95" s="7">
        <f>_xlfn.RANK.EQ(M95,$M$2:$M$109,0)</f>
        <v>16</v>
      </c>
      <c r="Q95" s="7">
        <f>_xlfn.RANK.EQ(N95,$N$2:$N$109,0)</f>
        <v>29</v>
      </c>
      <c r="R95" s="9">
        <f>_xlfn.RANK.EQ(O95,$O$2:$O$109,0)</f>
        <v>53</v>
      </c>
    </row>
    <row r="96" spans="1:18">
      <c r="A96" s="3" t="s">
        <v>28</v>
      </c>
      <c r="B96" s="4" t="s">
        <v>203</v>
      </c>
      <c r="C96" s="3" t="s">
        <v>204</v>
      </c>
      <c r="D96" s="5">
        <v>132</v>
      </c>
      <c r="E96" s="5">
        <v>146</v>
      </c>
      <c r="F96" s="5">
        <v>137</v>
      </c>
      <c r="G96" s="5">
        <v>85</v>
      </c>
      <c r="H96" s="5">
        <v>95</v>
      </c>
      <c r="I96" s="5">
        <v>80</v>
      </c>
      <c r="J96" s="5">
        <v>89</v>
      </c>
      <c r="K96" s="5">
        <v>97</v>
      </c>
      <c r="L96" s="5">
        <v>91</v>
      </c>
      <c r="M96" s="7">
        <f t="shared" si="3"/>
        <v>952</v>
      </c>
      <c r="N96" s="7">
        <f t="shared" si="4"/>
        <v>260</v>
      </c>
      <c r="O96" s="7">
        <f t="shared" si="5"/>
        <v>277</v>
      </c>
      <c r="P96" s="7">
        <f>_xlfn.RANK.EQ(M96,$M$2:$M$109,0)</f>
        <v>4</v>
      </c>
      <c r="Q96" s="7">
        <f>_xlfn.RANK.EQ(N96,$N$2:$N$109,0)</f>
        <v>11</v>
      </c>
      <c r="R96" s="9">
        <f>_xlfn.RANK.EQ(O96,$O$2:$O$109,0)</f>
        <v>3</v>
      </c>
    </row>
    <row r="97" spans="1:18">
      <c r="A97" s="3" t="s">
        <v>17</v>
      </c>
      <c r="B97" s="4" t="s">
        <v>205</v>
      </c>
      <c r="C97" s="3" t="s">
        <v>206</v>
      </c>
      <c r="D97" s="3">
        <v>96</v>
      </c>
      <c r="E97" s="3">
        <v>107</v>
      </c>
      <c r="F97" s="3">
        <v>92</v>
      </c>
      <c r="G97" s="3">
        <v>55</v>
      </c>
      <c r="H97" s="3">
        <v>46</v>
      </c>
      <c r="I97" s="3">
        <v>43</v>
      </c>
      <c r="J97" s="3">
        <v>40</v>
      </c>
      <c r="K97" s="3">
        <v>46</v>
      </c>
      <c r="L97" s="3">
        <v>67</v>
      </c>
      <c r="M97" s="7">
        <f t="shared" si="3"/>
        <v>592</v>
      </c>
      <c r="N97" s="7">
        <f t="shared" si="4"/>
        <v>144</v>
      </c>
      <c r="O97" s="7">
        <f t="shared" si="5"/>
        <v>153</v>
      </c>
      <c r="P97" s="7">
        <f>_xlfn.RANK.EQ(M97,$M$2:$M$109,0)</f>
        <v>105</v>
      </c>
      <c r="Q97" s="7">
        <f>_xlfn.RANK.EQ(N97,$N$2:$N$109,0)</f>
        <v>107</v>
      </c>
      <c r="R97" s="9">
        <f>_xlfn.RANK.EQ(O97,$O$2:$O$109,0)</f>
        <v>104</v>
      </c>
    </row>
    <row r="98" spans="1:18">
      <c r="A98" s="3" t="s">
        <v>28</v>
      </c>
      <c r="B98" s="4" t="s">
        <v>207</v>
      </c>
      <c r="C98" s="3" t="s">
        <v>208</v>
      </c>
      <c r="D98" s="3">
        <v>75</v>
      </c>
      <c r="E98" s="3">
        <v>107</v>
      </c>
      <c r="F98" s="3">
        <v>113</v>
      </c>
      <c r="G98" s="3">
        <v>93</v>
      </c>
      <c r="H98" s="3">
        <v>69</v>
      </c>
      <c r="I98" s="3">
        <v>59</v>
      </c>
      <c r="J98" s="3">
        <v>74</v>
      </c>
      <c r="K98" s="3">
        <v>62</v>
      </c>
      <c r="L98" s="3">
        <v>82</v>
      </c>
      <c r="M98" s="7">
        <f t="shared" si="3"/>
        <v>734</v>
      </c>
      <c r="N98" s="7">
        <f t="shared" si="4"/>
        <v>221</v>
      </c>
      <c r="O98" s="7">
        <f t="shared" si="5"/>
        <v>218</v>
      </c>
      <c r="P98" s="7">
        <f>_xlfn.RANK.EQ(M98,$M$2:$M$109,0)</f>
        <v>62</v>
      </c>
      <c r="Q98" s="7">
        <f>_xlfn.RANK.EQ(N98,$N$2:$N$109,0)</f>
        <v>60</v>
      </c>
      <c r="R98" s="9">
        <f>_xlfn.RANK.EQ(O98,$O$2:$O$109,0)</f>
        <v>62</v>
      </c>
    </row>
    <row r="99" spans="1:18">
      <c r="A99" s="3" t="s">
        <v>17</v>
      </c>
      <c r="B99" s="4" t="s">
        <v>209</v>
      </c>
      <c r="C99" s="3" t="s">
        <v>210</v>
      </c>
      <c r="D99" s="5">
        <v>136</v>
      </c>
      <c r="E99" s="5">
        <v>143</v>
      </c>
      <c r="F99" s="5">
        <v>141</v>
      </c>
      <c r="G99" s="5">
        <v>77</v>
      </c>
      <c r="H99" s="5">
        <v>75</v>
      </c>
      <c r="I99" s="5">
        <v>68</v>
      </c>
      <c r="J99" s="5">
        <v>83</v>
      </c>
      <c r="K99" s="5">
        <v>94</v>
      </c>
      <c r="L99" s="5">
        <v>78</v>
      </c>
      <c r="M99" s="7">
        <f t="shared" si="3"/>
        <v>895</v>
      </c>
      <c r="N99" s="7">
        <f t="shared" si="4"/>
        <v>220</v>
      </c>
      <c r="O99" s="7">
        <f t="shared" si="5"/>
        <v>255</v>
      </c>
      <c r="P99" s="7">
        <f>_xlfn.RANK.EQ(M99,$M$2:$M$109,0)</f>
        <v>19</v>
      </c>
      <c r="Q99" s="7">
        <f>_xlfn.RANK.EQ(N99,$N$2:$N$109,0)</f>
        <v>62</v>
      </c>
      <c r="R99" s="9">
        <f>_xlfn.RANK.EQ(O99,$O$2:$O$109,0)</f>
        <v>19</v>
      </c>
    </row>
    <row r="100" spans="1:18">
      <c r="A100" s="3" t="s">
        <v>28</v>
      </c>
      <c r="B100" s="4" t="s">
        <v>211</v>
      </c>
      <c r="C100" s="3" t="s">
        <v>212</v>
      </c>
      <c r="D100" s="3">
        <v>77</v>
      </c>
      <c r="E100" s="3">
        <v>89</v>
      </c>
      <c r="F100" s="3">
        <v>100</v>
      </c>
      <c r="G100" s="3">
        <v>78</v>
      </c>
      <c r="H100" s="3">
        <v>64</v>
      </c>
      <c r="I100" s="3">
        <v>67</v>
      </c>
      <c r="J100" s="3">
        <v>68</v>
      </c>
      <c r="K100" s="3">
        <v>70</v>
      </c>
      <c r="L100" s="3">
        <v>52</v>
      </c>
      <c r="M100" s="7">
        <f t="shared" si="3"/>
        <v>665</v>
      </c>
      <c r="N100" s="7">
        <f t="shared" si="4"/>
        <v>209</v>
      </c>
      <c r="O100" s="7">
        <f t="shared" si="5"/>
        <v>190</v>
      </c>
      <c r="P100" s="7">
        <f>_xlfn.RANK.EQ(M100,$M$2:$M$109,0)</f>
        <v>82</v>
      </c>
      <c r="Q100" s="7">
        <f>_xlfn.RANK.EQ(N100,$N$2:$N$109,0)</f>
        <v>72</v>
      </c>
      <c r="R100" s="9">
        <f>_xlfn.RANK.EQ(O100,$O$2:$O$109,0)</f>
        <v>81</v>
      </c>
    </row>
    <row r="101" spans="1:18">
      <c r="A101" s="3" t="s">
        <v>28</v>
      </c>
      <c r="B101" s="4" t="s">
        <v>213</v>
      </c>
      <c r="C101" s="3" t="s">
        <v>214</v>
      </c>
      <c r="D101" s="3">
        <v>110</v>
      </c>
      <c r="E101" s="3">
        <v>100</v>
      </c>
      <c r="F101" s="3">
        <v>140</v>
      </c>
      <c r="G101" s="3">
        <v>72</v>
      </c>
      <c r="H101" s="3">
        <v>83</v>
      </c>
      <c r="I101" s="3">
        <v>75</v>
      </c>
      <c r="J101" s="3">
        <v>74</v>
      </c>
      <c r="K101" s="3">
        <v>91</v>
      </c>
      <c r="L101" s="3">
        <v>81</v>
      </c>
      <c r="M101" s="7">
        <f t="shared" si="3"/>
        <v>826</v>
      </c>
      <c r="N101" s="7">
        <f t="shared" si="4"/>
        <v>230</v>
      </c>
      <c r="O101" s="7">
        <f t="shared" si="5"/>
        <v>246</v>
      </c>
      <c r="P101" s="7">
        <f>_xlfn.RANK.EQ(M101,$M$2:$M$109,0)</f>
        <v>43</v>
      </c>
      <c r="Q101" s="7">
        <f>_xlfn.RANK.EQ(N101,$N$2:$N$109,0)</f>
        <v>47</v>
      </c>
      <c r="R101" s="9">
        <f>_xlfn.RANK.EQ(O101,$O$2:$O$109,0)</f>
        <v>29</v>
      </c>
    </row>
    <row r="102" spans="1:18">
      <c r="A102" s="3" t="s">
        <v>17</v>
      </c>
      <c r="B102" s="4" t="s">
        <v>215</v>
      </c>
      <c r="C102" s="3" t="s">
        <v>216</v>
      </c>
      <c r="D102" s="3">
        <v>87</v>
      </c>
      <c r="E102" s="3">
        <v>92</v>
      </c>
      <c r="F102" s="3">
        <v>75</v>
      </c>
      <c r="G102" s="3">
        <v>87</v>
      </c>
      <c r="H102" s="3">
        <v>72</v>
      </c>
      <c r="I102" s="3">
        <v>62</v>
      </c>
      <c r="J102" s="3">
        <v>41</v>
      </c>
      <c r="K102" s="3">
        <v>57</v>
      </c>
      <c r="L102" s="3">
        <v>68</v>
      </c>
      <c r="M102" s="7">
        <f t="shared" si="3"/>
        <v>641</v>
      </c>
      <c r="N102" s="7">
        <f t="shared" si="4"/>
        <v>221</v>
      </c>
      <c r="O102" s="7">
        <f t="shared" si="5"/>
        <v>166</v>
      </c>
      <c r="P102" s="7">
        <f>_xlfn.RANK.EQ(M102,$M$2:$M$109,0)</f>
        <v>91</v>
      </c>
      <c r="Q102" s="7">
        <f>_xlfn.RANK.EQ(N102,$N$2:$N$109,0)</f>
        <v>60</v>
      </c>
      <c r="R102" s="9">
        <f>_xlfn.RANK.EQ(O102,$O$2:$O$109,0)</f>
        <v>97</v>
      </c>
    </row>
    <row r="103" spans="1:18">
      <c r="A103" s="3" t="s">
        <v>17</v>
      </c>
      <c r="B103" s="4" t="s">
        <v>217</v>
      </c>
      <c r="C103" s="3" t="s">
        <v>218</v>
      </c>
      <c r="D103" s="3">
        <v>107</v>
      </c>
      <c r="E103" s="3">
        <v>105</v>
      </c>
      <c r="F103" s="3">
        <v>115</v>
      </c>
      <c r="G103" s="3">
        <v>83</v>
      </c>
      <c r="H103" s="3">
        <v>84</v>
      </c>
      <c r="I103" s="3">
        <v>71</v>
      </c>
      <c r="J103" s="3">
        <v>87</v>
      </c>
      <c r="K103" s="3">
        <v>75</v>
      </c>
      <c r="L103" s="3">
        <v>76</v>
      </c>
      <c r="M103" s="7">
        <f t="shared" si="3"/>
        <v>803</v>
      </c>
      <c r="N103" s="7">
        <f t="shared" si="4"/>
        <v>238</v>
      </c>
      <c r="O103" s="7">
        <f t="shared" si="5"/>
        <v>238</v>
      </c>
      <c r="P103" s="7">
        <f>_xlfn.RANK.EQ(M103,$M$2:$M$109,0)</f>
        <v>52</v>
      </c>
      <c r="Q103" s="7">
        <f>_xlfn.RANK.EQ(N103,$N$2:$N$109,0)</f>
        <v>40</v>
      </c>
      <c r="R103" s="9">
        <f>_xlfn.RANK.EQ(O103,$O$2:$O$109,0)</f>
        <v>37</v>
      </c>
    </row>
    <row r="104" spans="1:18">
      <c r="A104" s="3" t="s">
        <v>17</v>
      </c>
      <c r="B104" s="4" t="s">
        <v>219</v>
      </c>
      <c r="C104" s="3" t="s">
        <v>220</v>
      </c>
      <c r="D104" s="3">
        <v>111</v>
      </c>
      <c r="E104" s="3">
        <v>127</v>
      </c>
      <c r="F104" s="3">
        <v>103</v>
      </c>
      <c r="G104" s="3">
        <v>88</v>
      </c>
      <c r="H104" s="3">
        <v>78</v>
      </c>
      <c r="I104" s="3">
        <v>74</v>
      </c>
      <c r="J104" s="3">
        <v>90</v>
      </c>
      <c r="K104" s="3">
        <v>84</v>
      </c>
      <c r="L104" s="3">
        <v>79</v>
      </c>
      <c r="M104" s="7">
        <f t="shared" si="3"/>
        <v>834</v>
      </c>
      <c r="N104" s="7">
        <f t="shared" si="4"/>
        <v>240</v>
      </c>
      <c r="O104" s="7">
        <f t="shared" si="5"/>
        <v>253</v>
      </c>
      <c r="P104" s="7">
        <f>_xlfn.RANK.EQ(M104,$M$2:$M$109,0)</f>
        <v>39</v>
      </c>
      <c r="Q104" s="7">
        <f>_xlfn.RANK.EQ(N104,$N$2:$N$109,0)</f>
        <v>36</v>
      </c>
      <c r="R104" s="9">
        <f>_xlfn.RANK.EQ(O104,$O$2:$O$109,0)</f>
        <v>21</v>
      </c>
    </row>
    <row r="105" spans="1:18">
      <c r="A105" s="3" t="s">
        <v>17</v>
      </c>
      <c r="B105" s="4" t="s">
        <v>221</v>
      </c>
      <c r="C105" s="3" t="s">
        <v>222</v>
      </c>
      <c r="D105" s="3">
        <v>135</v>
      </c>
      <c r="E105" s="3">
        <v>141</v>
      </c>
      <c r="F105" s="3">
        <v>139</v>
      </c>
      <c r="G105" s="3">
        <v>91</v>
      </c>
      <c r="H105" s="3">
        <v>89</v>
      </c>
      <c r="I105" s="3">
        <v>84</v>
      </c>
      <c r="J105" s="3">
        <v>89</v>
      </c>
      <c r="K105" s="3">
        <v>89</v>
      </c>
      <c r="L105" s="3">
        <v>83</v>
      </c>
      <c r="M105" s="7">
        <f t="shared" si="3"/>
        <v>940</v>
      </c>
      <c r="N105" s="7">
        <f t="shared" si="4"/>
        <v>264</v>
      </c>
      <c r="O105" s="7">
        <f t="shared" si="5"/>
        <v>261</v>
      </c>
      <c r="P105" s="7">
        <f>_xlfn.RANK.EQ(M105,$M$2:$M$109,0)</f>
        <v>6</v>
      </c>
      <c r="Q105" s="7">
        <f>_xlfn.RANK.EQ(N105,$N$2:$N$109,0)</f>
        <v>6</v>
      </c>
      <c r="R105" s="9">
        <f>_xlfn.RANK.EQ(O105,$O$2:$O$109,0)</f>
        <v>14</v>
      </c>
    </row>
    <row r="106" spans="1:18">
      <c r="A106" s="3" t="s">
        <v>28</v>
      </c>
      <c r="B106" s="4" t="s">
        <v>223</v>
      </c>
      <c r="C106" s="3" t="s">
        <v>224</v>
      </c>
      <c r="D106" s="3">
        <v>78</v>
      </c>
      <c r="E106" s="3">
        <v>84</v>
      </c>
      <c r="F106" s="3">
        <v>87</v>
      </c>
      <c r="G106" s="3">
        <v>80</v>
      </c>
      <c r="H106" s="3">
        <v>44</v>
      </c>
      <c r="I106" s="3">
        <v>45</v>
      </c>
      <c r="J106" s="3">
        <v>76</v>
      </c>
      <c r="K106" s="3">
        <v>65</v>
      </c>
      <c r="L106" s="3">
        <v>53</v>
      </c>
      <c r="M106" s="7">
        <f t="shared" si="3"/>
        <v>612</v>
      </c>
      <c r="N106" s="7">
        <f t="shared" si="4"/>
        <v>169</v>
      </c>
      <c r="O106" s="7">
        <f t="shared" si="5"/>
        <v>194</v>
      </c>
      <c r="P106" s="7">
        <f>_xlfn.RANK.EQ(M106,$M$2:$M$109,0)</f>
        <v>101</v>
      </c>
      <c r="Q106" s="7">
        <f>_xlfn.RANK.EQ(N106,$N$2:$N$109,0)</f>
        <v>101</v>
      </c>
      <c r="R106" s="9">
        <f>_xlfn.RANK.EQ(O106,$O$2:$O$109,0)</f>
        <v>78</v>
      </c>
    </row>
    <row r="107" spans="1:18">
      <c r="A107" s="3" t="s">
        <v>14</v>
      </c>
      <c r="B107" s="4" t="s">
        <v>225</v>
      </c>
      <c r="C107" s="3" t="s">
        <v>226</v>
      </c>
      <c r="D107" s="3">
        <v>129</v>
      </c>
      <c r="E107" s="3">
        <v>126</v>
      </c>
      <c r="F107" s="3">
        <v>134</v>
      </c>
      <c r="G107" s="3">
        <v>76</v>
      </c>
      <c r="H107" s="3">
        <v>96</v>
      </c>
      <c r="I107" s="3">
        <v>94</v>
      </c>
      <c r="J107" s="3">
        <v>91</v>
      </c>
      <c r="K107" s="3">
        <v>77</v>
      </c>
      <c r="L107" s="3">
        <v>97</v>
      </c>
      <c r="M107" s="7">
        <f t="shared" si="3"/>
        <v>920</v>
      </c>
      <c r="N107" s="7">
        <f t="shared" si="4"/>
        <v>266</v>
      </c>
      <c r="O107" s="7">
        <f t="shared" si="5"/>
        <v>265</v>
      </c>
      <c r="P107" s="7">
        <f>_xlfn.RANK.EQ(M107,$M$2:$M$109,0)</f>
        <v>11</v>
      </c>
      <c r="Q107" s="7">
        <f>_xlfn.RANK.EQ(N107,$N$2:$N$109,0)</f>
        <v>4</v>
      </c>
      <c r="R107" s="9">
        <f>_xlfn.RANK.EQ(O107,$O$2:$O$109,0)</f>
        <v>9</v>
      </c>
    </row>
    <row r="108" spans="1:18">
      <c r="A108" s="3" t="s">
        <v>17</v>
      </c>
      <c r="B108" s="4" t="s">
        <v>227</v>
      </c>
      <c r="C108" s="3" t="s">
        <v>228</v>
      </c>
      <c r="D108" s="3">
        <v>91</v>
      </c>
      <c r="E108" s="3">
        <v>89</v>
      </c>
      <c r="F108" s="3">
        <v>71</v>
      </c>
      <c r="G108" s="3">
        <v>63</v>
      </c>
      <c r="H108" s="3">
        <v>76</v>
      </c>
      <c r="I108" s="3">
        <v>65</v>
      </c>
      <c r="J108" s="3">
        <v>47</v>
      </c>
      <c r="K108" s="3">
        <v>55</v>
      </c>
      <c r="L108" s="3">
        <v>49</v>
      </c>
      <c r="M108" s="7">
        <f t="shared" si="3"/>
        <v>606</v>
      </c>
      <c r="N108" s="7">
        <f t="shared" si="4"/>
        <v>204</v>
      </c>
      <c r="O108" s="7">
        <f t="shared" si="5"/>
        <v>151</v>
      </c>
      <c r="P108" s="7">
        <f>_xlfn.RANK.EQ(M108,$M$2:$M$109,0)</f>
        <v>103</v>
      </c>
      <c r="Q108" s="7">
        <f>_xlfn.RANK.EQ(N108,$N$2:$N$109,0)</f>
        <v>80</v>
      </c>
      <c r="R108" s="9">
        <f>_xlfn.RANK.EQ(O108,$O$2:$O$109,0)</f>
        <v>106</v>
      </c>
    </row>
    <row r="109" spans="1:18">
      <c r="A109" s="3" t="s">
        <v>17</v>
      </c>
      <c r="B109" s="4" t="s">
        <v>229</v>
      </c>
      <c r="C109" s="3" t="s">
        <v>230</v>
      </c>
      <c r="D109" s="3">
        <v>90</v>
      </c>
      <c r="E109" s="3">
        <v>98</v>
      </c>
      <c r="F109" s="3">
        <v>82</v>
      </c>
      <c r="G109" s="3">
        <v>72</v>
      </c>
      <c r="H109" s="3">
        <v>89</v>
      </c>
      <c r="I109" s="3">
        <v>83</v>
      </c>
      <c r="J109" s="3">
        <v>55</v>
      </c>
      <c r="K109" s="3">
        <v>59</v>
      </c>
      <c r="L109" s="3">
        <v>49</v>
      </c>
      <c r="M109" s="7">
        <f t="shared" si="3"/>
        <v>677</v>
      </c>
      <c r="N109" s="7">
        <f t="shared" si="4"/>
        <v>244</v>
      </c>
      <c r="O109" s="7">
        <f t="shared" si="5"/>
        <v>163</v>
      </c>
      <c r="P109" s="7">
        <f>_xlfn.RANK.EQ(M109,$M$2:$M$109,0)</f>
        <v>73</v>
      </c>
      <c r="Q109" s="7">
        <f>_xlfn.RANK.EQ(N109,$N$2:$N$109,0)</f>
        <v>29</v>
      </c>
      <c r="R109" s="9">
        <f>_xlfn.RANK.EQ(O109,$O$2:$O$109,0)</f>
        <v>101</v>
      </c>
    </row>
  </sheetData>
  <conditionalFormatting sqref="D2:D109">
    <cfRule type="top10" dxfId="0" priority="12" rank="10"/>
  </conditionalFormatting>
  <conditionalFormatting sqref="E2:E109">
    <cfRule type="top10" dxfId="0" priority="11" rank="10"/>
  </conditionalFormatting>
  <conditionalFormatting sqref="F2:F109">
    <cfRule type="top10" dxfId="0" priority="10" rank="10"/>
  </conditionalFormatting>
  <conditionalFormatting sqref="G2:G109">
    <cfRule type="top10" dxfId="0" priority="9" rank="10"/>
  </conditionalFormatting>
  <conditionalFormatting sqref="H2:H109">
    <cfRule type="top10" dxfId="0" priority="8" rank="10"/>
  </conditionalFormatting>
  <conditionalFormatting sqref="I2:I109">
    <cfRule type="top10" dxfId="0" priority="7" rank="10"/>
  </conditionalFormatting>
  <conditionalFormatting sqref="J2:J109">
    <cfRule type="top10" dxfId="0" priority="6" rank="10"/>
  </conditionalFormatting>
  <conditionalFormatting sqref="K2:K109">
    <cfRule type="top10" dxfId="0" priority="5" rank="10"/>
  </conditionalFormatting>
  <conditionalFormatting sqref="L2:L109">
    <cfRule type="top10" dxfId="0" priority="4" rank="10"/>
  </conditionalFormatting>
  <conditionalFormatting sqref="M2:M109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2:N109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O2:O109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原始成绩</vt:lpstr>
      <vt:lpstr>成绩统计</vt:lpstr>
      <vt:lpstr>成绩筛选</vt:lpstr>
      <vt:lpstr>成绩分析</vt:lpstr>
      <vt:lpstr>成绩查询</vt:lpstr>
      <vt:lpstr>汇总打印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2021-03-25T01:12:00Z</dcterms:created>
  <dcterms:modified xsi:type="dcterms:W3CDTF">2025-06-04T13:08:35Z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4C8EABCAFCCB47279C195C91C9950759_12</vt:lpwstr>
  </property>
</Properties>
</file>