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人员信息表" sheetId="1" r:id="rId1"/>
    <sheet name="统计" sheetId="2" r:id="rId2"/>
    <sheet name="分析" sheetId="3" r:id="rId3"/>
  </sheets>
  <definedNames>
    <definedName name="_xlnm._FilterDatabase" localSheetId="0" hidden="1">人员信息表!$A$1:$Q$30</definedName>
  </definedNames>
  <calcPr calcId="144525"/>
  <pivotCaches>
    <pivotCache cacheId="0" r:id="rId4"/>
  </pivotCaches>
</workbook>
</file>

<file path=xl/comments1.xml><?xml version="1.0" encoding="utf-8"?>
<comments xmlns="http://schemas.openxmlformats.org/spreadsheetml/2006/main">
  <authors>
    <author>Administrator</author>
    <author>kingsoft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填写手机号码</t>
        </r>
      </text>
    </comment>
    <comment ref="L1" authorId="1">
      <text>
        <r>
          <rPr>
            <b/>
            <sz val="9"/>
            <rFont val="宋体"/>
            <charset val="134"/>
          </rPr>
          <t>kingsoft:</t>
        </r>
        <r>
          <rPr>
            <sz val="9"/>
            <rFont val="宋体"/>
            <charset val="134"/>
          </rPr>
          <t xml:space="preserve">
入职资料证明▼（“1”：已提交；“0”应交未交；“-1”如无，则不需提交）</t>
        </r>
      </text>
    </comment>
  </commentList>
</comments>
</file>

<file path=xl/sharedStrings.xml><?xml version="1.0" encoding="utf-8"?>
<sst xmlns="http://schemas.openxmlformats.org/spreadsheetml/2006/main" count="157" uniqueCount="114">
  <si>
    <t>序号</t>
  </si>
  <si>
    <t>入职日期</t>
  </si>
  <si>
    <t>入职部门</t>
  </si>
  <si>
    <t>担任职务</t>
  </si>
  <si>
    <t>姓名</t>
  </si>
  <si>
    <t>联系电话</t>
  </si>
  <si>
    <t>隐藏号码</t>
  </si>
  <si>
    <t>身份证号</t>
  </si>
  <si>
    <t>性别</t>
  </si>
  <si>
    <t>出生日期</t>
  </si>
  <si>
    <t>年龄</t>
  </si>
  <si>
    <t>个人简历</t>
  </si>
  <si>
    <t>一寸照片</t>
  </si>
  <si>
    <t>身份证资料</t>
  </si>
  <si>
    <t>学历证明</t>
  </si>
  <si>
    <t>资格证书</t>
  </si>
  <si>
    <t>健康证明</t>
  </si>
  <si>
    <t>测试部</t>
  </si>
  <si>
    <t>安卓测试</t>
  </si>
  <si>
    <t>曹操</t>
  </si>
  <si>
    <t>623026199007132632</t>
  </si>
  <si>
    <t>IOS测试</t>
  </si>
  <si>
    <t>曹真</t>
  </si>
  <si>
    <t>51140219890322602X</t>
  </si>
  <si>
    <t>运营部</t>
  </si>
  <si>
    <t>运营经理</t>
  </si>
  <si>
    <t>程普</t>
  </si>
  <si>
    <t>610702198901248136</t>
  </si>
  <si>
    <t>开发部</t>
  </si>
  <si>
    <t>前端开发</t>
  </si>
  <si>
    <t>程昱</t>
  </si>
  <si>
    <t>451301199405143144</t>
  </si>
  <si>
    <t>设计部</t>
  </si>
  <si>
    <t>UI设计</t>
  </si>
  <si>
    <t>典韦</t>
  </si>
  <si>
    <t>350901199110184983</t>
  </si>
  <si>
    <t>云产品研发</t>
  </si>
  <si>
    <t>董卓</t>
  </si>
  <si>
    <t>513328199602082377</t>
  </si>
  <si>
    <t>测试经理</t>
  </si>
  <si>
    <t>公孙瓒</t>
  </si>
  <si>
    <t>410423199608211214</t>
  </si>
  <si>
    <t>行政部</t>
  </si>
  <si>
    <t>行政经理</t>
  </si>
  <si>
    <t>关羽</t>
  </si>
  <si>
    <t>654025199610121225</t>
  </si>
  <si>
    <t>产品部</t>
  </si>
  <si>
    <t>产品经理</t>
  </si>
  <si>
    <t>何进</t>
  </si>
  <si>
    <t>532922199710187900</t>
  </si>
  <si>
    <t>文字组件研发</t>
  </si>
  <si>
    <t>黄盖</t>
  </si>
  <si>
    <t>410602198904209291</t>
  </si>
  <si>
    <t>表格组件研发</t>
  </si>
  <si>
    <t>黄权</t>
  </si>
  <si>
    <t>441701199505275873</t>
  </si>
  <si>
    <t>黄忠</t>
  </si>
  <si>
    <t>140108199604144944</t>
  </si>
  <si>
    <t>高级运营经理</t>
  </si>
  <si>
    <t>蒋钦</t>
  </si>
  <si>
    <t>341103199801241594</t>
  </si>
  <si>
    <t>创意设计</t>
  </si>
  <si>
    <t>阚泽</t>
  </si>
  <si>
    <t>150105198809163880</t>
  </si>
  <si>
    <t>用户增长运维</t>
  </si>
  <si>
    <t>孔融</t>
  </si>
  <si>
    <t>430822200009049696</t>
  </si>
  <si>
    <t>行政人员</t>
  </si>
  <si>
    <t>乐进</t>
  </si>
  <si>
    <t>130532199110207079</t>
  </si>
  <si>
    <t>廖化</t>
  </si>
  <si>
    <t>140725199704021262</t>
  </si>
  <si>
    <t>高级行政经理</t>
  </si>
  <si>
    <t>刘备</t>
  </si>
  <si>
    <t>37162519920608074X</t>
  </si>
  <si>
    <t>刘理</t>
  </si>
  <si>
    <t>632222198307272833</t>
  </si>
  <si>
    <t>高级产品经理</t>
  </si>
  <si>
    <t>鲁肃</t>
  </si>
  <si>
    <t>33078420000405614X</t>
  </si>
  <si>
    <t>陆绩</t>
  </si>
  <si>
    <t>500101199409168608</t>
  </si>
  <si>
    <t>吕蒙</t>
  </si>
  <si>
    <t>13028319990615200X</t>
  </si>
  <si>
    <t>用户增长运营经理</t>
  </si>
  <si>
    <t>马超</t>
  </si>
  <si>
    <t>500116198510131563</t>
  </si>
  <si>
    <t>销售部</t>
  </si>
  <si>
    <t>大客户销售经理</t>
  </si>
  <si>
    <t>马良</t>
  </si>
  <si>
    <t>140521199001253853</t>
  </si>
  <si>
    <t>潘璋</t>
  </si>
  <si>
    <t>41132819890822756X</t>
  </si>
  <si>
    <t>司马徽</t>
  </si>
  <si>
    <t>370704199805214458</t>
  </si>
  <si>
    <t>司马师</t>
  </si>
  <si>
    <t>610430199407228328</t>
  </si>
  <si>
    <t>孙策</t>
  </si>
  <si>
    <t>230921199611260684</t>
  </si>
  <si>
    <t>演示组件研发</t>
  </si>
  <si>
    <t>孙恒</t>
  </si>
  <si>
    <t>220284199809053509</t>
  </si>
  <si>
    <t>部门</t>
  </si>
  <si>
    <t>入职人数</t>
  </si>
  <si>
    <t>男</t>
  </si>
  <si>
    <t>女</t>
  </si>
  <si>
    <t>30岁及以下</t>
  </si>
  <si>
    <t>(全部)</t>
  </si>
  <si>
    <t>计数项:序号</t>
  </si>
  <si>
    <t>总计</t>
  </si>
  <si>
    <t>20-24</t>
  </si>
  <si>
    <t>25-29</t>
  </si>
  <si>
    <t>30-34</t>
  </si>
  <si>
    <t>35-40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</si>
</sst>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&quot;岁&quot;"/>
    <numFmt numFmtId="177" formatCode="yyyy&quot;年&quot;mm&quot;月&quot;dd&quot;日&quot;;"/>
  </numFmts>
  <fonts count="24">
    <font>
      <sz val="11"/>
      <color theme="1"/>
      <name val="宋体"/>
      <charset val="134"/>
      <scheme val="minor"/>
    </font>
    <font>
      <b/>
      <sz val="11"/>
      <color theme="0" tint="-0.05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7" fillId="15" borderId="9" applyNumberFormat="0" applyAlignment="0" applyProtection="0">
      <alignment vertical="center"/>
    </xf>
    <xf numFmtId="0" fontId="5" fillId="10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49" fontId="0" fillId="0" borderId="0" xfId="0" applyNumberFormat="1" applyFill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[ET-02.xlsx]分析!年龄分布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新入职员工年龄结构分析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分析!$B$3:$B$4</c:f>
              <c:strCache>
                <c:ptCount val="1"/>
                <c:pt idx="0">
                  <c:v>男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分析!$A$5:$A$8</c:f>
              <c:strCache>
                <c:ptCount val="4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35-40</c:v>
                </c:pt>
              </c:strCache>
            </c:strRef>
          </c:cat>
          <c:val>
            <c:numRef>
              <c:f>分析!$B$5:$B$8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分析!$C$3:$C$4</c:f>
              <c:strCache>
                <c:ptCount val="1"/>
                <c:pt idx="0">
                  <c:v>女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分析!$A$5:$A$8</c:f>
              <c:strCache>
                <c:ptCount val="4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35-40</c:v>
                </c:pt>
              </c:strCache>
            </c:strRef>
          </c:cat>
          <c:val>
            <c:numRef>
              <c:f>分析!$C$5:$C$8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905142185"/>
        <c:axId val="843440199"/>
      </c:barChart>
      <c:catAx>
        <c:axId val="90514218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440199"/>
        <c:crosses val="autoZero"/>
        <c:auto val="1"/>
        <c:lblAlgn val="ctr"/>
        <c:lblOffset val="100"/>
        <c:noMultiLvlLbl val="0"/>
      </c:catAx>
      <c:valAx>
        <c:axId val="843440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1421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svg"/><Relationship Id="rId4" Type="http://schemas.openxmlformats.org/officeDocument/2006/relationships/image" Target="../media/image4.png"/><Relationship Id="rId3" Type="http://schemas.openxmlformats.org/officeDocument/2006/relationships/image" Target="../media/image1.sv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431800</xdr:colOff>
      <xdr:row>19</xdr:row>
      <xdr:rowOff>27940</xdr:rowOff>
    </xdr:to>
    <xdr:pic>
      <xdr:nvPicPr>
        <xdr:cNvPr id="2" name="图片 1" descr="32313536383738343b32313536383832303bd0d4b1f0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l="1458" r="51319"/>
        <a:stretch>
          <a:fillRect/>
        </a:stretch>
      </xdr:blipFill>
      <xdr:spPr>
        <a:xfrm>
          <a:off x="0" y="2560320"/>
          <a:ext cx="431800" cy="942340"/>
        </a:xfrm>
        <a:prstGeom prst="rect">
          <a:avLst/>
        </a:prstGeom>
      </xdr:spPr>
    </xdr:pic>
    <xdr:clientData/>
  </xdr:twoCellAnchor>
  <xdr:twoCellAnchor editAs="oneCell">
    <xdr:from>
      <xdr:col>0</xdr:col>
      <xdr:colOff>470535</xdr:colOff>
      <xdr:row>14</xdr:row>
      <xdr:rowOff>0</xdr:rowOff>
    </xdr:from>
    <xdr:to>
      <xdr:col>1</xdr:col>
      <xdr:colOff>0</xdr:colOff>
      <xdr:row>19</xdr:row>
      <xdr:rowOff>27305</xdr:rowOff>
    </xdr:to>
    <xdr:pic>
      <xdr:nvPicPr>
        <xdr:cNvPr id="3" name="图片 2" descr="32313536383738343b32313536383832303bd0d4b1f0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49028" t="6920"/>
        <a:stretch>
          <a:fillRect/>
        </a:stretch>
      </xdr:blipFill>
      <xdr:spPr>
        <a:xfrm>
          <a:off x="470535" y="2560320"/>
          <a:ext cx="403860" cy="941705"/>
        </a:xfrm>
        <a:prstGeom prst="rect">
          <a:avLst/>
        </a:prstGeom>
      </xdr:spPr>
    </xdr:pic>
    <xdr:clientData/>
  </xdr:twoCellAnchor>
  <xdr:twoCellAnchor>
    <xdr:from>
      <xdr:col>6</xdr:col>
      <xdr:colOff>155575</xdr:colOff>
      <xdr:row>0</xdr:row>
      <xdr:rowOff>76835</xdr:rowOff>
    </xdr:from>
    <xdr:to>
      <xdr:col>12</xdr:col>
      <xdr:colOff>669925</xdr:colOff>
      <xdr:row>16</xdr:row>
      <xdr:rowOff>76835</xdr:rowOff>
    </xdr:to>
    <xdr:graphicFrame>
      <xdr:nvGraphicFramePr>
        <xdr:cNvPr id="4" name="图表 3"/>
        <xdr:cNvGraphicFramePr/>
      </xdr:nvGraphicFramePr>
      <xdr:xfrm>
        <a:off x="3853180" y="76835"/>
        <a:ext cx="411162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1.6229050926" refreshedBy="Administrator" recordCount="29">
  <cacheSource type="worksheet">
    <worksheetSource ref="A1:Q30" sheet="人员信息表"/>
  </cacheSource>
  <cacheFields count="17">
    <cacheField name="序号" numFmtId="0">
      <sharedItems containsSemiMixedTypes="0" containsString="0" containsNumber="1" containsInteger="1" minValue="0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入职日期" numFmtId="177">
      <sharedItems containsSemiMixedTypes="0" containsString="0" containsNonDate="0" containsDate="1" minDate="2022-01-02T00:00:00" maxDate="2022-12-30T00:00:00" count="24">
        <d v="2022-05-01T00:00:00"/>
        <d v="2022-02-07T00:00:00"/>
        <d v="2022-08-26T00:00:00"/>
        <d v="2022-07-29T00:00:00"/>
        <d v="2022-01-04T00:00:00"/>
        <d v="2022-12-30T00:00:00"/>
        <d v="2022-03-13T00:00:00"/>
        <d v="2022-04-02T00:00:00"/>
        <d v="2022-12-13T00:00:00"/>
        <d v="2022-11-22T00:00:00"/>
        <d v="2022-01-02T00:00:00"/>
        <d v="2022-06-25T00:00:00"/>
        <d v="2022-02-15T00:00:00"/>
        <d v="2022-01-18T00:00:00"/>
        <d v="2022-05-30T00:00:00"/>
        <d v="2022-08-18T00:00:00"/>
        <d v="2022-05-25T00:00:00"/>
        <d v="2022-09-08T00:00:00"/>
        <d v="2022-04-27T00:00:00"/>
        <d v="2022-10-14T00:00:00"/>
        <d v="2022-10-20T00:00:00"/>
        <d v="2022-12-16T00:00:00"/>
        <d v="2022-10-25T00:00:00"/>
        <d v="2022-08-17T00:00:00"/>
      </sharedItems>
    </cacheField>
    <cacheField name="入职部门" numFmtId="0">
      <sharedItems count="7">
        <s v="测试部"/>
        <s v="运营部"/>
        <s v="开发部"/>
        <s v="设计部"/>
        <s v="行政部"/>
        <s v="产品部"/>
        <s v="销售部"/>
      </sharedItems>
    </cacheField>
    <cacheField name="担任职务" numFmtId="0">
      <sharedItems count="20">
        <s v="安卓测试"/>
        <s v="IOS测试"/>
        <s v="运营经理"/>
        <s v="前端开发"/>
        <s v="UI设计"/>
        <s v="云产品研发"/>
        <s v="测试经理"/>
        <s v="行政经理"/>
        <s v="产品经理"/>
        <s v="文字组件研发"/>
        <s v="表格组件研发"/>
        <s v="高级运营经理"/>
        <s v="创意设计"/>
        <s v="用户增长运维"/>
        <s v="行政人员"/>
        <s v="高级行政经理"/>
        <s v="高级产品经理"/>
        <s v="用户增长运营经理"/>
        <s v="大客户销售经理"/>
        <s v="演示组件研发"/>
      </sharedItems>
    </cacheField>
    <cacheField name="姓名" numFmtId="0">
      <sharedItems count="29">
        <s v="曹操"/>
        <s v="曹真"/>
        <s v="程普"/>
        <s v="程昱"/>
        <s v="典韦"/>
        <s v="董卓"/>
        <s v="公孙瓒"/>
        <s v="关羽"/>
        <s v="何进"/>
        <s v="黄盖"/>
        <s v="黄权"/>
        <s v="黄忠"/>
        <s v="蒋钦"/>
        <s v="阚泽"/>
        <s v="孔融"/>
        <s v="乐进"/>
        <s v="廖化"/>
        <s v="刘备"/>
        <s v="刘理"/>
        <s v="鲁肃"/>
        <s v="陆绩"/>
        <s v="吕蒙"/>
        <s v="马超"/>
        <s v="马良"/>
        <s v="潘璋"/>
        <s v="司马徽"/>
        <s v="司马师"/>
        <s v="孙策"/>
        <s v="孙恒"/>
      </sharedItems>
    </cacheField>
    <cacheField name="联系电话" numFmtId="0">
      <sharedItems containsSemiMixedTypes="0" containsString="0" containsNumber="1" containsInteger="1" minValue="0" maxValue="19596593386" count="29">
        <n v="16703980085"/>
        <n v="16017365837"/>
        <n v="14184035586"/>
        <n v="17213972739"/>
        <n v="16362068683"/>
        <n v="18351015838"/>
        <n v="17469064085"/>
        <n v="18594625418"/>
        <n v="14169379589"/>
        <n v="14808276499"/>
        <n v="17566995484"/>
        <n v="18289511935"/>
        <n v="13903139358"/>
        <n v="19417186889"/>
        <n v="17958485822"/>
        <n v="15148258498"/>
        <n v="15540795165"/>
        <n v="19596593386"/>
        <n v="14277353967"/>
        <n v="14372410329"/>
        <n v="19527684725"/>
        <n v="13975613172"/>
        <n v="14330139496"/>
        <n v="17972668743"/>
        <n v="14846840211"/>
        <n v="17936901386"/>
        <n v="16061437324"/>
        <n v="18662245001"/>
        <n v="15199416302"/>
      </sharedItems>
    </cacheField>
    <cacheField name="隐藏号码" numFmtId="0">
      <sharedItems count="29">
        <s v="167****0085"/>
        <s v="160****5837"/>
        <s v="141****5586"/>
        <s v="172****2739"/>
        <s v="163****8683"/>
        <s v="183****5838"/>
        <s v="174****4085"/>
        <s v="185****5418"/>
        <s v="141****9589"/>
        <s v="148****6499"/>
        <s v="175****5484"/>
        <s v="182****1935"/>
        <s v="139****9358"/>
        <s v="194****6889"/>
        <s v="179****5822"/>
        <s v="151****8498"/>
        <s v="155****5165"/>
        <s v="195****3386"/>
        <s v="142****3967"/>
        <s v="143****0329"/>
        <s v="195****4725"/>
        <s v="139****3172"/>
        <s v="143****9496"/>
        <s v="179****8743"/>
        <s v="148****0211"/>
        <s v="179****1386"/>
        <s v="160****7324"/>
        <s v="186****5001"/>
        <s v="151****6302"/>
      </sharedItems>
    </cacheField>
    <cacheField name="身份证号" numFmtId="49">
      <sharedItems count="29">
        <s v="623026199007132632"/>
        <s v="51140219890322602X"/>
        <s v="610702198901248136"/>
        <s v="451301199405143144"/>
        <s v="350901199110184983"/>
        <s v="513328199602082377"/>
        <s v="410423199608211214"/>
        <s v="654025199610121225"/>
        <s v="532922199710187900"/>
        <s v="410602198904209291"/>
        <s v="441701199505275873"/>
        <s v="140108199604144944"/>
        <s v="341103199801241594"/>
        <s v="150105198809163880"/>
        <s v="430822200009049696"/>
        <s v="130532199110207079"/>
        <s v="140725199704021262"/>
        <s v="37162519920608074X"/>
        <s v="632222198307272833"/>
        <s v="33078420000405614X"/>
        <s v="500101199409168608"/>
        <s v="13028319990615200X"/>
        <s v="500116198510131563"/>
        <s v="140521199001253853"/>
        <s v="41132819890822756X"/>
        <s v="370704199805214458"/>
        <s v="610430199407228328"/>
        <s v="230921199611260684"/>
        <s v="220284199809053509"/>
      </sharedItems>
    </cacheField>
    <cacheField name="性别" numFmtId="0">
      <sharedItems count="2">
        <s v="男"/>
        <s v="女"/>
      </sharedItems>
    </cacheField>
    <cacheField name="出生日期" numFmtId="177">
      <sharedItems containsSemiMixedTypes="0" containsString="0" containsNonDate="0" containsDate="1" minDate="1983-07-27T00:00:00" maxDate="2000-09-04T00:00:00" count="29">
        <d v="1990-07-13T00:00:00"/>
        <d v="1989-03-22T00:00:00"/>
        <d v="1989-01-24T00:00:00"/>
        <d v="1994-05-14T00:00:00"/>
        <d v="1991-10-18T00:00:00"/>
        <d v="1996-02-08T00:00:00"/>
        <d v="1996-08-21T00:00:00"/>
        <d v="1996-10-12T00:00:00"/>
        <d v="1997-10-18T00:00:00"/>
        <d v="1989-04-20T00:00:00"/>
        <d v="1995-05-27T00:00:00"/>
        <d v="1996-04-14T00:00:00"/>
        <d v="1998-01-24T00:00:00"/>
        <d v="1988-09-16T00:00:00"/>
        <d v="2000-09-04T00:00:00"/>
        <d v="1991-10-20T00:00:00"/>
        <d v="1997-04-02T00:00:00"/>
        <d v="1992-06-08T00:00:00"/>
        <d v="1983-07-27T00:00:00"/>
        <d v="2000-04-05T00:00:00"/>
        <d v="1994-09-16T00:00:00"/>
        <d v="1999-06-15T00:00:00"/>
        <d v="1985-10-13T00:00:00"/>
        <d v="1990-01-25T00:00:00"/>
        <d v="1989-08-22T00:00:00"/>
        <d v="1998-05-21T00:00:00"/>
        <d v="1994-07-22T00:00:00"/>
        <d v="1996-11-26T00:00:00"/>
        <d v="1998-09-05T00:00:00"/>
      </sharedItems>
    </cacheField>
    <cacheField name="年龄" numFmtId="0">
      <sharedItems containsSemiMixedTypes="0" containsString="0" containsNumber="1" containsInteger="1" minValue="0" maxValue="40" count="13">
        <n v="33"/>
        <n v="34"/>
        <n v="29"/>
        <n v="31"/>
        <n v="27"/>
        <n v="26"/>
        <n v="25"/>
        <n v="28"/>
        <n v="22"/>
        <n v="40"/>
        <n v="23"/>
        <n v="24"/>
        <n v="37"/>
      </sharedItems>
      <fieldGroup base="10">
        <rangePr autoStart="0" startNum="20" endNum="40" groupInterval="5"/>
        <groupItems count="6">
          <s v="&lt;20"/>
          <s v="20-24"/>
          <s v="25-29"/>
          <s v="30-34"/>
          <s v="35-40"/>
          <s v="&gt;40"/>
        </groupItems>
      </fieldGroup>
    </cacheField>
    <cacheField name="个人简历" numFmtId="0">
      <sharedItems containsSemiMixedTypes="0" containsString="0" containsNumber="1" containsInteger="1" minValue="0" maxValue="1" count="2">
        <n v="1"/>
        <n v="0"/>
      </sharedItems>
    </cacheField>
    <cacheField name="一寸照片" numFmtId="0">
      <sharedItems containsSemiMixedTypes="0" containsString="0" containsNumber="1" containsInteger="1" minValue="-1" maxValue="1" count="3">
        <n v="1"/>
        <n v="-1"/>
        <n v="0"/>
      </sharedItems>
    </cacheField>
    <cacheField name="身份证资料" numFmtId="0">
      <sharedItems containsSemiMixedTypes="0" containsString="0" containsNumber="1" containsInteger="1" minValue="0" maxValue="1" count="2">
        <n v="1"/>
        <n v="0"/>
      </sharedItems>
    </cacheField>
    <cacheField name="学历证明" numFmtId="0">
      <sharedItems containsSemiMixedTypes="0" containsString="0" containsNumber="1" containsInteger="1" minValue="0" maxValue="1" count="1">
        <n v="1"/>
      </sharedItems>
    </cacheField>
    <cacheField name="资格证书" numFmtId="0">
      <sharedItems containsSemiMixedTypes="0" containsString="0" containsNumber="1" containsInteger="1" minValue="-1" maxValue="1" count="2">
        <n v="1"/>
        <n v="-1"/>
      </sharedItems>
    </cacheField>
    <cacheField name="健康证明" numFmtId="0">
      <sharedItems containsSemiMixedTypes="0" containsString="0" containsNumber="1" containsInteger="1" minValue="-1" maxValue="1" count="3">
        <n v="1"/>
        <n v="0"/>
        <n v="-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  <x v="0"/>
    <x v="0"/>
    <x v="0"/>
    <x v="0"/>
    <x v="0"/>
    <x v="0"/>
  </r>
  <r>
    <x v="2"/>
    <x v="2"/>
    <x v="1"/>
    <x v="2"/>
    <x v="2"/>
    <x v="2"/>
    <x v="2"/>
    <x v="2"/>
    <x v="0"/>
    <x v="2"/>
    <x v="1"/>
    <x v="0"/>
    <x v="0"/>
    <x v="0"/>
    <x v="0"/>
    <x v="0"/>
    <x v="0"/>
  </r>
  <r>
    <x v="3"/>
    <x v="3"/>
    <x v="2"/>
    <x v="3"/>
    <x v="3"/>
    <x v="3"/>
    <x v="3"/>
    <x v="3"/>
    <x v="1"/>
    <x v="3"/>
    <x v="2"/>
    <x v="0"/>
    <x v="0"/>
    <x v="0"/>
    <x v="0"/>
    <x v="0"/>
    <x v="1"/>
  </r>
  <r>
    <x v="4"/>
    <x v="4"/>
    <x v="3"/>
    <x v="4"/>
    <x v="4"/>
    <x v="4"/>
    <x v="4"/>
    <x v="4"/>
    <x v="1"/>
    <x v="4"/>
    <x v="3"/>
    <x v="0"/>
    <x v="1"/>
    <x v="0"/>
    <x v="0"/>
    <x v="0"/>
    <x v="0"/>
  </r>
  <r>
    <x v="5"/>
    <x v="5"/>
    <x v="2"/>
    <x v="5"/>
    <x v="5"/>
    <x v="5"/>
    <x v="5"/>
    <x v="5"/>
    <x v="0"/>
    <x v="5"/>
    <x v="4"/>
    <x v="0"/>
    <x v="0"/>
    <x v="0"/>
    <x v="0"/>
    <x v="0"/>
    <x v="0"/>
  </r>
  <r>
    <x v="6"/>
    <x v="6"/>
    <x v="0"/>
    <x v="6"/>
    <x v="6"/>
    <x v="6"/>
    <x v="6"/>
    <x v="6"/>
    <x v="0"/>
    <x v="6"/>
    <x v="5"/>
    <x v="0"/>
    <x v="2"/>
    <x v="0"/>
    <x v="0"/>
    <x v="0"/>
    <x v="0"/>
  </r>
  <r>
    <x v="7"/>
    <x v="7"/>
    <x v="4"/>
    <x v="7"/>
    <x v="7"/>
    <x v="7"/>
    <x v="7"/>
    <x v="7"/>
    <x v="1"/>
    <x v="7"/>
    <x v="5"/>
    <x v="0"/>
    <x v="0"/>
    <x v="0"/>
    <x v="0"/>
    <x v="0"/>
    <x v="0"/>
  </r>
  <r>
    <x v="8"/>
    <x v="8"/>
    <x v="5"/>
    <x v="8"/>
    <x v="8"/>
    <x v="8"/>
    <x v="8"/>
    <x v="8"/>
    <x v="1"/>
    <x v="8"/>
    <x v="6"/>
    <x v="0"/>
    <x v="0"/>
    <x v="0"/>
    <x v="0"/>
    <x v="1"/>
    <x v="0"/>
  </r>
  <r>
    <x v="9"/>
    <x v="9"/>
    <x v="2"/>
    <x v="9"/>
    <x v="9"/>
    <x v="9"/>
    <x v="9"/>
    <x v="9"/>
    <x v="0"/>
    <x v="9"/>
    <x v="1"/>
    <x v="0"/>
    <x v="0"/>
    <x v="1"/>
    <x v="0"/>
    <x v="0"/>
    <x v="0"/>
  </r>
  <r>
    <x v="10"/>
    <x v="10"/>
    <x v="2"/>
    <x v="10"/>
    <x v="10"/>
    <x v="10"/>
    <x v="10"/>
    <x v="10"/>
    <x v="0"/>
    <x v="10"/>
    <x v="7"/>
    <x v="0"/>
    <x v="0"/>
    <x v="0"/>
    <x v="0"/>
    <x v="0"/>
    <x v="0"/>
  </r>
  <r>
    <x v="11"/>
    <x v="11"/>
    <x v="3"/>
    <x v="4"/>
    <x v="11"/>
    <x v="11"/>
    <x v="11"/>
    <x v="11"/>
    <x v="1"/>
    <x v="11"/>
    <x v="4"/>
    <x v="0"/>
    <x v="0"/>
    <x v="0"/>
    <x v="0"/>
    <x v="0"/>
    <x v="0"/>
  </r>
  <r>
    <x v="12"/>
    <x v="12"/>
    <x v="1"/>
    <x v="11"/>
    <x v="12"/>
    <x v="12"/>
    <x v="12"/>
    <x v="12"/>
    <x v="0"/>
    <x v="12"/>
    <x v="6"/>
    <x v="0"/>
    <x v="0"/>
    <x v="0"/>
    <x v="0"/>
    <x v="0"/>
    <x v="0"/>
  </r>
  <r>
    <x v="13"/>
    <x v="13"/>
    <x v="3"/>
    <x v="12"/>
    <x v="13"/>
    <x v="13"/>
    <x v="13"/>
    <x v="13"/>
    <x v="1"/>
    <x v="13"/>
    <x v="1"/>
    <x v="0"/>
    <x v="0"/>
    <x v="0"/>
    <x v="0"/>
    <x v="0"/>
    <x v="0"/>
  </r>
  <r>
    <x v="14"/>
    <x v="14"/>
    <x v="1"/>
    <x v="13"/>
    <x v="14"/>
    <x v="14"/>
    <x v="14"/>
    <x v="14"/>
    <x v="0"/>
    <x v="14"/>
    <x v="8"/>
    <x v="0"/>
    <x v="0"/>
    <x v="0"/>
    <x v="0"/>
    <x v="0"/>
    <x v="0"/>
  </r>
  <r>
    <x v="15"/>
    <x v="1"/>
    <x v="4"/>
    <x v="14"/>
    <x v="15"/>
    <x v="15"/>
    <x v="15"/>
    <x v="15"/>
    <x v="0"/>
    <x v="15"/>
    <x v="3"/>
    <x v="1"/>
    <x v="2"/>
    <x v="0"/>
    <x v="0"/>
    <x v="1"/>
    <x v="0"/>
  </r>
  <r>
    <x v="16"/>
    <x v="15"/>
    <x v="0"/>
    <x v="1"/>
    <x v="16"/>
    <x v="16"/>
    <x v="16"/>
    <x v="16"/>
    <x v="1"/>
    <x v="16"/>
    <x v="5"/>
    <x v="0"/>
    <x v="0"/>
    <x v="0"/>
    <x v="0"/>
    <x v="0"/>
    <x v="0"/>
  </r>
  <r>
    <x v="17"/>
    <x v="16"/>
    <x v="4"/>
    <x v="15"/>
    <x v="17"/>
    <x v="17"/>
    <x v="17"/>
    <x v="17"/>
    <x v="1"/>
    <x v="17"/>
    <x v="3"/>
    <x v="0"/>
    <x v="0"/>
    <x v="0"/>
    <x v="0"/>
    <x v="0"/>
    <x v="2"/>
  </r>
  <r>
    <x v="18"/>
    <x v="17"/>
    <x v="3"/>
    <x v="12"/>
    <x v="18"/>
    <x v="18"/>
    <x v="18"/>
    <x v="18"/>
    <x v="0"/>
    <x v="18"/>
    <x v="9"/>
    <x v="0"/>
    <x v="0"/>
    <x v="0"/>
    <x v="0"/>
    <x v="0"/>
    <x v="0"/>
  </r>
  <r>
    <x v="19"/>
    <x v="18"/>
    <x v="5"/>
    <x v="16"/>
    <x v="19"/>
    <x v="19"/>
    <x v="19"/>
    <x v="19"/>
    <x v="1"/>
    <x v="19"/>
    <x v="10"/>
    <x v="0"/>
    <x v="0"/>
    <x v="1"/>
    <x v="0"/>
    <x v="0"/>
    <x v="0"/>
  </r>
  <r>
    <x v="20"/>
    <x v="19"/>
    <x v="4"/>
    <x v="14"/>
    <x v="20"/>
    <x v="20"/>
    <x v="20"/>
    <x v="20"/>
    <x v="1"/>
    <x v="20"/>
    <x v="7"/>
    <x v="0"/>
    <x v="0"/>
    <x v="0"/>
    <x v="0"/>
    <x v="0"/>
    <x v="0"/>
  </r>
  <r>
    <x v="21"/>
    <x v="20"/>
    <x v="1"/>
    <x v="13"/>
    <x v="21"/>
    <x v="21"/>
    <x v="21"/>
    <x v="21"/>
    <x v="1"/>
    <x v="21"/>
    <x v="11"/>
    <x v="0"/>
    <x v="0"/>
    <x v="0"/>
    <x v="0"/>
    <x v="0"/>
    <x v="0"/>
  </r>
  <r>
    <x v="22"/>
    <x v="21"/>
    <x v="1"/>
    <x v="17"/>
    <x v="22"/>
    <x v="22"/>
    <x v="22"/>
    <x v="22"/>
    <x v="1"/>
    <x v="22"/>
    <x v="12"/>
    <x v="0"/>
    <x v="0"/>
    <x v="0"/>
    <x v="0"/>
    <x v="1"/>
    <x v="1"/>
  </r>
  <r>
    <x v="23"/>
    <x v="22"/>
    <x v="6"/>
    <x v="18"/>
    <x v="23"/>
    <x v="23"/>
    <x v="23"/>
    <x v="23"/>
    <x v="0"/>
    <x v="23"/>
    <x v="0"/>
    <x v="0"/>
    <x v="0"/>
    <x v="0"/>
    <x v="0"/>
    <x v="0"/>
    <x v="0"/>
  </r>
  <r>
    <x v="24"/>
    <x v="23"/>
    <x v="5"/>
    <x v="8"/>
    <x v="24"/>
    <x v="24"/>
    <x v="24"/>
    <x v="24"/>
    <x v="1"/>
    <x v="24"/>
    <x v="0"/>
    <x v="0"/>
    <x v="0"/>
    <x v="0"/>
    <x v="0"/>
    <x v="0"/>
    <x v="0"/>
  </r>
  <r>
    <x v="25"/>
    <x v="5"/>
    <x v="4"/>
    <x v="14"/>
    <x v="25"/>
    <x v="25"/>
    <x v="25"/>
    <x v="25"/>
    <x v="0"/>
    <x v="25"/>
    <x v="6"/>
    <x v="0"/>
    <x v="0"/>
    <x v="0"/>
    <x v="0"/>
    <x v="0"/>
    <x v="0"/>
  </r>
  <r>
    <x v="26"/>
    <x v="6"/>
    <x v="4"/>
    <x v="7"/>
    <x v="26"/>
    <x v="26"/>
    <x v="26"/>
    <x v="26"/>
    <x v="1"/>
    <x v="26"/>
    <x v="2"/>
    <x v="0"/>
    <x v="0"/>
    <x v="0"/>
    <x v="0"/>
    <x v="0"/>
    <x v="0"/>
  </r>
  <r>
    <x v="27"/>
    <x v="7"/>
    <x v="0"/>
    <x v="0"/>
    <x v="27"/>
    <x v="27"/>
    <x v="27"/>
    <x v="27"/>
    <x v="1"/>
    <x v="27"/>
    <x v="5"/>
    <x v="0"/>
    <x v="2"/>
    <x v="0"/>
    <x v="0"/>
    <x v="0"/>
    <x v="0"/>
  </r>
  <r>
    <x v="28"/>
    <x v="8"/>
    <x v="2"/>
    <x v="19"/>
    <x v="28"/>
    <x v="28"/>
    <x v="28"/>
    <x v="28"/>
    <x v="1"/>
    <x v="28"/>
    <x v="11"/>
    <x v="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年龄分布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rowGrandTotals="0" compact="0" indent="0" outline="1" compactData="0" outlineData="1" showDrill="1" multipleFieldFilters="0" chartFormat="2">
  <location ref="A3:D8" firstHeaderRow="1" firstDataRow="2" firstDataCol="1" rowPageCount="1" colPageCount="1"/>
  <pivotFields count="17">
    <pivotField dataField="1" compact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numFmtId="177" showAll="0">
      <items count="25">
        <item x="10"/>
        <item x="4"/>
        <item x="13"/>
        <item x="1"/>
        <item x="12"/>
        <item x="6"/>
        <item x="7"/>
        <item x="18"/>
        <item x="0"/>
        <item x="16"/>
        <item x="14"/>
        <item x="11"/>
        <item x="3"/>
        <item x="23"/>
        <item x="15"/>
        <item x="2"/>
        <item x="17"/>
        <item x="19"/>
        <item x="20"/>
        <item x="22"/>
        <item x="9"/>
        <item x="8"/>
        <item x="21"/>
        <item x="5"/>
        <item t="default"/>
      </items>
    </pivotField>
    <pivotField axis="axisPage" compact="0" showAll="0">
      <items count="8">
        <item x="0"/>
        <item x="5"/>
        <item x="2"/>
        <item x="3"/>
        <item x="6"/>
        <item x="4"/>
        <item x="1"/>
        <item t="default"/>
      </items>
    </pivotField>
    <pivotField compact="0" showAll="0">
      <items count="21">
        <item x="1"/>
        <item x="4"/>
        <item x="0"/>
        <item x="10"/>
        <item x="6"/>
        <item x="8"/>
        <item x="12"/>
        <item x="18"/>
        <item x="16"/>
        <item x="15"/>
        <item x="11"/>
        <item x="3"/>
        <item x="9"/>
        <item x="7"/>
        <item x="14"/>
        <item x="19"/>
        <item x="13"/>
        <item x="17"/>
        <item x="5"/>
        <item x="2"/>
        <item t="default"/>
      </items>
    </pivotField>
    <pivotField compact="0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compact="0" showAll="0">
      <items count="30">
        <item x="12"/>
        <item x="21"/>
        <item x="8"/>
        <item x="2"/>
        <item x="18"/>
        <item x="22"/>
        <item x="19"/>
        <item x="9"/>
        <item x="24"/>
        <item x="15"/>
        <item x="28"/>
        <item x="16"/>
        <item x="1"/>
        <item x="26"/>
        <item x="4"/>
        <item x="0"/>
        <item x="3"/>
        <item x="6"/>
        <item x="10"/>
        <item x="25"/>
        <item x="14"/>
        <item x="23"/>
        <item x="11"/>
        <item x="5"/>
        <item x="7"/>
        <item x="27"/>
        <item x="13"/>
        <item x="20"/>
        <item x="17"/>
        <item t="default"/>
      </items>
    </pivotField>
    <pivotField compact="0" showAll="0">
      <items count="30">
        <item x="21"/>
        <item x="12"/>
        <item x="2"/>
        <item x="8"/>
        <item x="18"/>
        <item x="19"/>
        <item x="22"/>
        <item x="24"/>
        <item x="9"/>
        <item x="28"/>
        <item x="15"/>
        <item x="16"/>
        <item x="1"/>
        <item x="26"/>
        <item x="4"/>
        <item x="0"/>
        <item x="3"/>
        <item x="6"/>
        <item x="10"/>
        <item x="25"/>
        <item x="14"/>
        <item x="23"/>
        <item x="11"/>
        <item x="5"/>
        <item x="7"/>
        <item x="27"/>
        <item x="13"/>
        <item x="17"/>
        <item x="20"/>
        <item t="default"/>
      </items>
    </pivotField>
    <pivotField compact="0" showAll="0">
      <items count="30">
        <item x="21"/>
        <item x="15"/>
        <item x="11"/>
        <item x="23"/>
        <item x="16"/>
        <item x="13"/>
        <item x="28"/>
        <item x="27"/>
        <item x="19"/>
        <item x="12"/>
        <item x="4"/>
        <item x="25"/>
        <item x="17"/>
        <item x="6"/>
        <item x="9"/>
        <item x="24"/>
        <item x="14"/>
        <item x="10"/>
        <item x="3"/>
        <item x="20"/>
        <item x="22"/>
        <item x="1"/>
        <item x="5"/>
        <item x="8"/>
        <item x="26"/>
        <item x="2"/>
        <item x="0"/>
        <item x="18"/>
        <item x="7"/>
        <item t="default"/>
      </items>
    </pivotField>
    <pivotField axis="axisCol" compact="0" showAll="0">
      <items count="3">
        <item x="0"/>
        <item x="1"/>
        <item t="default"/>
      </items>
    </pivotField>
    <pivotField compact="0" numFmtId="177" showAll="0">
      <items count="30">
        <item x="18"/>
        <item x="22"/>
        <item x="13"/>
        <item x="2"/>
        <item x="1"/>
        <item x="9"/>
        <item x="24"/>
        <item x="23"/>
        <item x="0"/>
        <item x="4"/>
        <item x="15"/>
        <item x="17"/>
        <item x="3"/>
        <item x="26"/>
        <item x="20"/>
        <item x="10"/>
        <item x="5"/>
        <item x="11"/>
        <item x="6"/>
        <item x="7"/>
        <item x="27"/>
        <item x="16"/>
        <item x="8"/>
        <item x="12"/>
        <item x="25"/>
        <item x="28"/>
        <item x="21"/>
        <item x="19"/>
        <item x="14"/>
        <item t="default"/>
      </items>
    </pivotField>
    <pivotField axis="axisRow" compact="0" numFmtId="176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</pivotFields>
  <rowFields count="1">
    <field x="10"/>
  </rowFields>
  <rowItems count="4">
    <i>
      <x v="1"/>
    </i>
    <i>
      <x v="2"/>
    </i>
    <i>
      <x v="3"/>
    </i>
    <i>
      <x v="4"/>
    </i>
  </rowItems>
  <colFields count="1">
    <field x="8"/>
  </colFields>
  <colItems count="3">
    <i>
      <x/>
    </i>
    <i>
      <x v="1"/>
    </i>
    <i t="grand">
      <x/>
    </i>
  </colItems>
  <pageFields count="1">
    <pageField fld="2"/>
  </pageFields>
  <dataFields count="1">
    <dataField name="计数项:序号" fld="0" subtotal="count" baseField="0" baseItem="0"/>
  </dataFields>
  <pivotTableStyleInfo name="PivotStyleMedium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  <pageSetUpPr fitToPage="1"/>
  </sheetPr>
  <dimension ref="A1:S43"/>
  <sheetViews>
    <sheetView tabSelected="1" topLeftCell="B1" workbookViewId="0">
      <pane ySplit="1" topLeftCell="A2" activePane="bottomLeft" state="frozen"/>
      <selection/>
      <selection pane="bottomLeft" activeCell="B1" sqref="B$1:Q$1048576"/>
    </sheetView>
  </sheetViews>
  <sheetFormatPr defaultColWidth="8.88888888888889" defaultRowHeight="14.4"/>
  <cols>
    <col min="1" max="1" width="5.53703703703704" customWidth="1"/>
    <col min="2" max="2" width="16.2777777777778" customWidth="1"/>
    <col min="3" max="3" width="9.5462962962963" customWidth="1"/>
    <col min="4" max="4" width="18.537037037037" customWidth="1"/>
    <col min="5" max="5" width="7.53703703703704" customWidth="1"/>
    <col min="6" max="6" width="12.8148148148148" customWidth="1"/>
    <col min="7" max="7" width="12.9074074074074" customWidth="1"/>
    <col min="8" max="8" width="20.8148148148148" style="5" customWidth="1"/>
    <col min="9" max="9" width="5.53703703703704" style="1" customWidth="1"/>
    <col min="10" max="10" width="16.2777777777778" style="1" customWidth="1"/>
    <col min="11" max="11" width="5.53703703703704" style="1" customWidth="1"/>
    <col min="12" max="13" width="9.5462962962963" customWidth="1"/>
    <col min="14" max="14" width="11.8148148148148" customWidth="1"/>
    <col min="15" max="17" width="9.5462962962963" customWidth="1"/>
  </cols>
  <sheetData>
    <row r="1" spans="1:17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8" t="s">
        <v>16</v>
      </c>
    </row>
    <row r="2" spans="1:19">
      <c r="A2" s="9">
        <v>1</v>
      </c>
      <c r="B2" s="10">
        <v>44682</v>
      </c>
      <c r="C2" s="11" t="s">
        <v>17</v>
      </c>
      <c r="D2" s="11" t="s">
        <v>18</v>
      </c>
      <c r="E2" s="12" t="s">
        <v>19</v>
      </c>
      <c r="F2" s="11">
        <v>16703980085</v>
      </c>
      <c r="G2" s="11" t="str">
        <f>REPLACE(F2,4,4,"****")</f>
        <v>167****0085</v>
      </c>
      <c r="H2" s="13" t="s">
        <v>20</v>
      </c>
      <c r="I2" s="11" t="str">
        <f>IF(OR(LEN(H2)=15,LEN(H2)=18),IF(MOD(MID(H2,15,3)*1,2),"男","女"),#N/A)</f>
        <v>男</v>
      </c>
      <c r="J2" s="10">
        <f>DATE(MID(H2,7,VLOOKUP(LEN(H2),{15,2;18,4},2,0)),MID(H2,VLOOKUP(LEN(H2),{15,9;18,11},2,0),2),MID(H2,VLOOKUP(LEN(H2),{15,11;18,13},2,0),2))</f>
        <v>33067</v>
      </c>
      <c r="K2" s="16">
        <f>DATEDIF(J2,"2023/8/1","Y")</f>
        <v>33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9">
        <v>1</v>
      </c>
      <c r="S2" s="20"/>
    </row>
    <row r="3" spans="1:19">
      <c r="A3" s="9">
        <v>2</v>
      </c>
      <c r="B3" s="10">
        <v>44599</v>
      </c>
      <c r="C3" s="11" t="s">
        <v>17</v>
      </c>
      <c r="D3" s="11" t="s">
        <v>21</v>
      </c>
      <c r="E3" s="12" t="s">
        <v>22</v>
      </c>
      <c r="F3" s="11">
        <v>16017365837</v>
      </c>
      <c r="G3" s="11" t="str">
        <f t="shared" ref="G3:G30" si="0">REPLACE(F3,4,4,"****")</f>
        <v>160****5837</v>
      </c>
      <c r="H3" s="13" t="s">
        <v>23</v>
      </c>
      <c r="I3" s="11" t="str">
        <f t="shared" ref="I3:I30" si="1">IF(OR(LEN(H3)=15,LEN(H3)=18),IF(MOD(MID(H3,15,3)*1,2),"男","女"),#N/A)</f>
        <v>女</v>
      </c>
      <c r="J3" s="10">
        <f>DATE(MID(H3,7,VLOOKUP(LEN(H3),{15,2;18,4},2,0)),MID(H3,VLOOKUP(LEN(H3),{15,9;18,11},2,0),2),MID(H3,VLOOKUP(LEN(H3),{15,11;18,13},2,0),2))</f>
        <v>32589</v>
      </c>
      <c r="K3" s="16">
        <f t="shared" ref="K3:K30" si="2">DATEDIF(J3,"2023/8/1","Y")</f>
        <v>34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9">
        <v>1</v>
      </c>
      <c r="S3" s="20"/>
    </row>
    <row r="4" spans="1:19">
      <c r="A4" s="9">
        <v>3</v>
      </c>
      <c r="B4" s="10">
        <v>44799</v>
      </c>
      <c r="C4" s="11" t="s">
        <v>24</v>
      </c>
      <c r="D4" s="11" t="s">
        <v>25</v>
      </c>
      <c r="E4" s="12" t="s">
        <v>26</v>
      </c>
      <c r="F4" s="11">
        <v>14184035586</v>
      </c>
      <c r="G4" s="11" t="str">
        <f t="shared" si="0"/>
        <v>141****5586</v>
      </c>
      <c r="H4" s="13" t="s">
        <v>27</v>
      </c>
      <c r="I4" s="11" t="str">
        <f t="shared" si="1"/>
        <v>男</v>
      </c>
      <c r="J4" s="10">
        <f>DATE(MID(H4,7,VLOOKUP(LEN(H4),{15,2;18,4},2,0)),MID(H4,VLOOKUP(LEN(H4),{15,9;18,11},2,0),2),MID(H4,VLOOKUP(LEN(H4),{15,11;18,13},2,0),2))</f>
        <v>32532</v>
      </c>
      <c r="K4" s="16">
        <f t="shared" si="2"/>
        <v>34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9">
        <v>1</v>
      </c>
      <c r="S4" s="20"/>
    </row>
    <row r="5" spans="1:19">
      <c r="A5" s="9">
        <v>4</v>
      </c>
      <c r="B5" s="10">
        <v>44771</v>
      </c>
      <c r="C5" s="11" t="s">
        <v>28</v>
      </c>
      <c r="D5" s="11" t="s">
        <v>29</v>
      </c>
      <c r="E5" s="12" t="s">
        <v>30</v>
      </c>
      <c r="F5" s="11">
        <v>17213972739</v>
      </c>
      <c r="G5" s="11" t="str">
        <f t="shared" si="0"/>
        <v>172****2739</v>
      </c>
      <c r="H5" s="13" t="s">
        <v>31</v>
      </c>
      <c r="I5" s="11" t="str">
        <f t="shared" si="1"/>
        <v>女</v>
      </c>
      <c r="J5" s="10">
        <f>DATE(MID(H5,7,VLOOKUP(LEN(H5),{15,2;18,4},2,0)),MID(H5,VLOOKUP(LEN(H5),{15,9;18,11},2,0),2),MID(H5,VLOOKUP(LEN(H5),{15,11;18,13},2,0),2))</f>
        <v>34468</v>
      </c>
      <c r="K5" s="16">
        <f t="shared" si="2"/>
        <v>29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9">
        <v>0</v>
      </c>
      <c r="S5" s="20"/>
    </row>
    <row r="6" spans="1:19">
      <c r="A6" s="9">
        <v>5</v>
      </c>
      <c r="B6" s="10">
        <v>44565</v>
      </c>
      <c r="C6" s="11" t="s">
        <v>32</v>
      </c>
      <c r="D6" s="11" t="s">
        <v>33</v>
      </c>
      <c r="E6" s="12" t="s">
        <v>34</v>
      </c>
      <c r="F6" s="11">
        <v>16362068683</v>
      </c>
      <c r="G6" s="11" t="str">
        <f t="shared" si="0"/>
        <v>163****8683</v>
      </c>
      <c r="H6" s="13" t="s">
        <v>35</v>
      </c>
      <c r="I6" s="11" t="str">
        <f t="shared" si="1"/>
        <v>女</v>
      </c>
      <c r="J6" s="10">
        <f>DATE(MID(H6,7,VLOOKUP(LEN(H6),{15,2;18,4},2,0)),MID(H6,VLOOKUP(LEN(H6),{15,9;18,11},2,0),2),MID(H6,VLOOKUP(LEN(H6),{15,11;18,13},2,0),2))</f>
        <v>33529</v>
      </c>
      <c r="K6" s="16">
        <f t="shared" si="2"/>
        <v>31</v>
      </c>
      <c r="L6" s="11">
        <v>1</v>
      </c>
      <c r="M6" s="11">
        <v>-1</v>
      </c>
      <c r="N6" s="11">
        <v>1</v>
      </c>
      <c r="O6" s="11">
        <v>1</v>
      </c>
      <c r="P6" s="11">
        <v>1</v>
      </c>
      <c r="Q6" s="19">
        <v>1</v>
      </c>
      <c r="S6" s="20"/>
    </row>
    <row r="7" spans="1:19">
      <c r="A7" s="9">
        <v>6</v>
      </c>
      <c r="B7" s="10">
        <v>44925</v>
      </c>
      <c r="C7" s="11" t="s">
        <v>28</v>
      </c>
      <c r="D7" s="11" t="s">
        <v>36</v>
      </c>
      <c r="E7" s="12" t="s">
        <v>37</v>
      </c>
      <c r="F7" s="11">
        <v>18351015838</v>
      </c>
      <c r="G7" s="11" t="str">
        <f t="shared" si="0"/>
        <v>183****5838</v>
      </c>
      <c r="H7" s="13" t="s">
        <v>38</v>
      </c>
      <c r="I7" s="11" t="str">
        <f t="shared" si="1"/>
        <v>男</v>
      </c>
      <c r="J7" s="10">
        <f>DATE(MID(H7,7,VLOOKUP(LEN(H7),{15,2;18,4},2,0)),MID(H7,VLOOKUP(LEN(H7),{15,9;18,11},2,0),2),MID(H7,VLOOKUP(LEN(H7),{15,11;18,13},2,0),2))</f>
        <v>35103</v>
      </c>
      <c r="K7" s="16">
        <f t="shared" si="2"/>
        <v>27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9">
        <v>1</v>
      </c>
      <c r="S7" s="20"/>
    </row>
    <row r="8" spans="1:19">
      <c r="A8" s="9">
        <v>7</v>
      </c>
      <c r="B8" s="10">
        <v>44633</v>
      </c>
      <c r="C8" s="11" t="s">
        <v>17</v>
      </c>
      <c r="D8" s="11" t="s">
        <v>39</v>
      </c>
      <c r="E8" s="12" t="s">
        <v>40</v>
      </c>
      <c r="F8" s="11">
        <v>17469064085</v>
      </c>
      <c r="G8" s="11" t="str">
        <f t="shared" si="0"/>
        <v>174****4085</v>
      </c>
      <c r="H8" s="13" t="s">
        <v>41</v>
      </c>
      <c r="I8" s="11" t="str">
        <f t="shared" si="1"/>
        <v>男</v>
      </c>
      <c r="J8" s="10">
        <f>DATE(MID(H8,7,VLOOKUP(LEN(H8),{15,2;18,4},2,0)),MID(H8,VLOOKUP(LEN(H8),{15,9;18,11},2,0),2),MID(H8,VLOOKUP(LEN(H8),{15,11;18,13},2,0),2))</f>
        <v>35298</v>
      </c>
      <c r="K8" s="16">
        <f t="shared" si="2"/>
        <v>26</v>
      </c>
      <c r="L8" s="11">
        <v>1</v>
      </c>
      <c r="M8" s="11">
        <v>0</v>
      </c>
      <c r="N8" s="11">
        <v>1</v>
      </c>
      <c r="O8" s="11">
        <v>1</v>
      </c>
      <c r="P8" s="11">
        <v>1</v>
      </c>
      <c r="Q8" s="19">
        <v>1</v>
      </c>
      <c r="S8" s="20"/>
    </row>
    <row r="9" spans="1:19">
      <c r="A9" s="9">
        <v>8</v>
      </c>
      <c r="B9" s="10">
        <v>44653</v>
      </c>
      <c r="C9" s="11" t="s">
        <v>42</v>
      </c>
      <c r="D9" s="11" t="s">
        <v>43</v>
      </c>
      <c r="E9" s="12" t="s">
        <v>44</v>
      </c>
      <c r="F9" s="11">
        <v>18594625418</v>
      </c>
      <c r="G9" s="11" t="str">
        <f t="shared" si="0"/>
        <v>185****5418</v>
      </c>
      <c r="H9" s="13" t="s">
        <v>45</v>
      </c>
      <c r="I9" s="11" t="str">
        <f t="shared" si="1"/>
        <v>女</v>
      </c>
      <c r="J9" s="10">
        <f>DATE(MID(H9,7,VLOOKUP(LEN(H9),{15,2;18,4},2,0)),MID(H9,VLOOKUP(LEN(H9),{15,9;18,11},2,0),2),MID(H9,VLOOKUP(LEN(H9),{15,11;18,13},2,0),2))</f>
        <v>35350</v>
      </c>
      <c r="K9" s="16">
        <f t="shared" si="2"/>
        <v>26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9">
        <v>1</v>
      </c>
      <c r="S9" s="20"/>
    </row>
    <row r="10" spans="1:19">
      <c r="A10" s="9">
        <v>9</v>
      </c>
      <c r="B10" s="10">
        <v>44908</v>
      </c>
      <c r="C10" s="11" t="s">
        <v>46</v>
      </c>
      <c r="D10" s="11" t="s">
        <v>47</v>
      </c>
      <c r="E10" s="12" t="s">
        <v>48</v>
      </c>
      <c r="F10" s="11">
        <v>14169379589</v>
      </c>
      <c r="G10" s="11" t="str">
        <f t="shared" si="0"/>
        <v>141****9589</v>
      </c>
      <c r="H10" s="13" t="s">
        <v>49</v>
      </c>
      <c r="I10" s="11" t="str">
        <f t="shared" si="1"/>
        <v>女</v>
      </c>
      <c r="J10" s="10">
        <f>DATE(MID(H10,7,VLOOKUP(LEN(H10),{15,2;18,4},2,0)),MID(H10,VLOOKUP(LEN(H10),{15,9;18,11},2,0),2),MID(H10,VLOOKUP(LEN(H10),{15,11;18,13},2,0),2))</f>
        <v>35721</v>
      </c>
      <c r="K10" s="16">
        <f t="shared" si="2"/>
        <v>25</v>
      </c>
      <c r="L10" s="11">
        <v>1</v>
      </c>
      <c r="M10" s="11">
        <v>1</v>
      </c>
      <c r="N10" s="11">
        <v>1</v>
      </c>
      <c r="O10" s="11">
        <v>1</v>
      </c>
      <c r="P10" s="11">
        <v>-1</v>
      </c>
      <c r="Q10" s="19">
        <v>1</v>
      </c>
      <c r="S10" s="20"/>
    </row>
    <row r="11" spans="1:19">
      <c r="A11" s="9">
        <v>10</v>
      </c>
      <c r="B11" s="10">
        <v>44887</v>
      </c>
      <c r="C11" s="11" t="s">
        <v>28</v>
      </c>
      <c r="D11" s="11" t="s">
        <v>50</v>
      </c>
      <c r="E11" s="12" t="s">
        <v>51</v>
      </c>
      <c r="F11" s="11">
        <v>14808276499</v>
      </c>
      <c r="G11" s="11" t="str">
        <f t="shared" si="0"/>
        <v>148****6499</v>
      </c>
      <c r="H11" s="13" t="s">
        <v>52</v>
      </c>
      <c r="I11" s="11" t="str">
        <f t="shared" si="1"/>
        <v>男</v>
      </c>
      <c r="J11" s="10">
        <f>DATE(MID(H11,7,VLOOKUP(LEN(H11),{15,2;18,4},2,0)),MID(H11,VLOOKUP(LEN(H11),{15,9;18,11},2,0),2),MID(H11,VLOOKUP(LEN(H11),{15,11;18,13},2,0),2))</f>
        <v>32618</v>
      </c>
      <c r="K11" s="16">
        <f t="shared" si="2"/>
        <v>34</v>
      </c>
      <c r="L11" s="11">
        <v>1</v>
      </c>
      <c r="M11" s="11">
        <v>1</v>
      </c>
      <c r="N11" s="11">
        <v>0</v>
      </c>
      <c r="O11" s="11">
        <v>1</v>
      </c>
      <c r="P11" s="11">
        <v>1</v>
      </c>
      <c r="Q11" s="19">
        <v>1</v>
      </c>
      <c r="S11" s="20"/>
    </row>
    <row r="12" spans="1:19">
      <c r="A12" s="9">
        <v>11</v>
      </c>
      <c r="B12" s="10">
        <v>44563</v>
      </c>
      <c r="C12" s="11" t="s">
        <v>28</v>
      </c>
      <c r="D12" s="11" t="s">
        <v>53</v>
      </c>
      <c r="E12" s="12" t="s">
        <v>54</v>
      </c>
      <c r="F12" s="11">
        <v>17566995484</v>
      </c>
      <c r="G12" s="11" t="str">
        <f t="shared" si="0"/>
        <v>175****5484</v>
      </c>
      <c r="H12" s="13" t="s">
        <v>55</v>
      </c>
      <c r="I12" s="11" t="str">
        <f t="shared" si="1"/>
        <v>男</v>
      </c>
      <c r="J12" s="10">
        <f>DATE(MID(H12,7,VLOOKUP(LEN(H12),{15,2;18,4},2,0)),MID(H12,VLOOKUP(LEN(H12),{15,9;18,11},2,0),2),MID(H12,VLOOKUP(LEN(H12),{15,11;18,13},2,0),2))</f>
        <v>34846</v>
      </c>
      <c r="K12" s="16">
        <f t="shared" si="2"/>
        <v>28</v>
      </c>
      <c r="L12" s="11">
        <v>1</v>
      </c>
      <c r="M12" s="11">
        <v>1</v>
      </c>
      <c r="N12" s="11">
        <v>1</v>
      </c>
      <c r="O12" s="11">
        <v>1</v>
      </c>
      <c r="P12" s="11">
        <v>1</v>
      </c>
      <c r="Q12" s="19">
        <v>1</v>
      </c>
      <c r="S12" s="20"/>
    </row>
    <row r="13" spans="1:19">
      <c r="A13" s="9">
        <v>12</v>
      </c>
      <c r="B13" s="10">
        <v>44737</v>
      </c>
      <c r="C13" s="11" t="s">
        <v>32</v>
      </c>
      <c r="D13" s="11" t="s">
        <v>33</v>
      </c>
      <c r="E13" s="12" t="s">
        <v>56</v>
      </c>
      <c r="F13" s="11">
        <v>18289511935</v>
      </c>
      <c r="G13" s="11" t="str">
        <f t="shared" si="0"/>
        <v>182****1935</v>
      </c>
      <c r="H13" s="13" t="s">
        <v>57</v>
      </c>
      <c r="I13" s="11" t="str">
        <f t="shared" si="1"/>
        <v>女</v>
      </c>
      <c r="J13" s="10">
        <f>DATE(MID(H13,7,VLOOKUP(LEN(H13),{15,2;18,4},2,0)),MID(H13,VLOOKUP(LEN(H13),{15,9;18,11},2,0),2),MID(H13,VLOOKUP(LEN(H13),{15,11;18,13},2,0),2))</f>
        <v>35169</v>
      </c>
      <c r="K13" s="16">
        <f t="shared" si="2"/>
        <v>27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9">
        <v>1</v>
      </c>
      <c r="S13" s="20"/>
    </row>
    <row r="14" spans="1:19">
      <c r="A14" s="9">
        <v>13</v>
      </c>
      <c r="B14" s="10">
        <v>44607</v>
      </c>
      <c r="C14" s="11" t="s">
        <v>24</v>
      </c>
      <c r="D14" s="11" t="s">
        <v>58</v>
      </c>
      <c r="E14" s="12" t="s">
        <v>59</v>
      </c>
      <c r="F14" s="11">
        <v>13903139358</v>
      </c>
      <c r="G14" s="11" t="str">
        <f t="shared" si="0"/>
        <v>139****9358</v>
      </c>
      <c r="H14" s="13" t="s">
        <v>60</v>
      </c>
      <c r="I14" s="11" t="str">
        <f t="shared" si="1"/>
        <v>男</v>
      </c>
      <c r="J14" s="10">
        <f>DATE(MID(H14,7,VLOOKUP(LEN(H14),{15,2;18,4},2,0)),MID(H14,VLOOKUP(LEN(H14),{15,9;18,11},2,0),2),MID(H14,VLOOKUP(LEN(H14),{15,11;18,13},2,0),2))</f>
        <v>35819</v>
      </c>
      <c r="K14" s="16">
        <f t="shared" si="2"/>
        <v>25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9">
        <v>1</v>
      </c>
      <c r="S14" s="20"/>
    </row>
    <row r="15" spans="1:19">
      <c r="A15" s="9">
        <v>14</v>
      </c>
      <c r="B15" s="10">
        <v>44579</v>
      </c>
      <c r="C15" s="11" t="s">
        <v>32</v>
      </c>
      <c r="D15" s="11" t="s">
        <v>61</v>
      </c>
      <c r="E15" s="12" t="s">
        <v>62</v>
      </c>
      <c r="F15" s="11">
        <v>19417186889</v>
      </c>
      <c r="G15" s="11" t="str">
        <f t="shared" si="0"/>
        <v>194****6889</v>
      </c>
      <c r="H15" s="13" t="s">
        <v>63</v>
      </c>
      <c r="I15" s="11" t="str">
        <f t="shared" si="1"/>
        <v>女</v>
      </c>
      <c r="J15" s="10">
        <f>DATE(MID(H15,7,VLOOKUP(LEN(H15),{15,2;18,4},2,0)),MID(H15,VLOOKUP(LEN(H15),{15,9;18,11},2,0),2),MID(H15,VLOOKUP(LEN(H15),{15,11;18,13},2,0),2))</f>
        <v>32402</v>
      </c>
      <c r="K15" s="16">
        <f t="shared" si="2"/>
        <v>34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9">
        <v>1</v>
      </c>
      <c r="S15" s="20"/>
    </row>
    <row r="16" spans="1:19">
      <c r="A16" s="9">
        <v>15</v>
      </c>
      <c r="B16" s="10">
        <v>44711</v>
      </c>
      <c r="C16" s="11" t="s">
        <v>24</v>
      </c>
      <c r="D16" s="11" t="s">
        <v>64</v>
      </c>
      <c r="E16" s="12" t="s">
        <v>65</v>
      </c>
      <c r="F16" s="11">
        <v>17958485822</v>
      </c>
      <c r="G16" s="11" t="str">
        <f t="shared" si="0"/>
        <v>179****5822</v>
      </c>
      <c r="H16" s="13" t="s">
        <v>66</v>
      </c>
      <c r="I16" s="11" t="str">
        <f t="shared" si="1"/>
        <v>男</v>
      </c>
      <c r="J16" s="10">
        <f>DATE(MID(H16,7,VLOOKUP(LEN(H16),{15,2;18,4},2,0)),MID(H16,VLOOKUP(LEN(H16),{15,9;18,11},2,0),2),MID(H16,VLOOKUP(LEN(H16),{15,11;18,13},2,0),2))</f>
        <v>36773</v>
      </c>
      <c r="K16" s="16">
        <f t="shared" si="2"/>
        <v>22</v>
      </c>
      <c r="L16" s="11">
        <v>1</v>
      </c>
      <c r="M16" s="11">
        <v>1</v>
      </c>
      <c r="N16" s="11">
        <v>1</v>
      </c>
      <c r="O16" s="11">
        <v>1</v>
      </c>
      <c r="P16" s="11">
        <v>1</v>
      </c>
      <c r="Q16" s="19">
        <v>1</v>
      </c>
      <c r="S16" s="20"/>
    </row>
    <row r="17" spans="1:19">
      <c r="A17" s="9">
        <v>16</v>
      </c>
      <c r="B17" s="10">
        <v>44599</v>
      </c>
      <c r="C17" s="11" t="s">
        <v>42</v>
      </c>
      <c r="D17" s="11" t="s">
        <v>67</v>
      </c>
      <c r="E17" s="12" t="s">
        <v>68</v>
      </c>
      <c r="F17" s="11">
        <v>15148258498</v>
      </c>
      <c r="G17" s="11" t="str">
        <f t="shared" si="0"/>
        <v>151****8498</v>
      </c>
      <c r="H17" s="13" t="s">
        <v>69</v>
      </c>
      <c r="I17" s="11" t="str">
        <f t="shared" si="1"/>
        <v>男</v>
      </c>
      <c r="J17" s="10">
        <f>DATE(MID(H17,7,VLOOKUP(LEN(H17),{15,2;18,4},2,0)),MID(H17,VLOOKUP(LEN(H17),{15,9;18,11},2,0),2),MID(H17,VLOOKUP(LEN(H17),{15,11;18,13},2,0),2))</f>
        <v>33531</v>
      </c>
      <c r="K17" s="16">
        <f t="shared" si="2"/>
        <v>31</v>
      </c>
      <c r="L17" s="11">
        <v>0</v>
      </c>
      <c r="M17" s="11">
        <v>0</v>
      </c>
      <c r="N17" s="11">
        <v>1</v>
      </c>
      <c r="O17" s="11">
        <v>1</v>
      </c>
      <c r="P17" s="11">
        <v>-1</v>
      </c>
      <c r="Q17" s="19">
        <v>1</v>
      </c>
      <c r="S17" s="20"/>
    </row>
    <row r="18" spans="1:19">
      <c r="A18" s="9">
        <v>17</v>
      </c>
      <c r="B18" s="10">
        <v>44791</v>
      </c>
      <c r="C18" s="11" t="s">
        <v>17</v>
      </c>
      <c r="D18" s="11" t="s">
        <v>21</v>
      </c>
      <c r="E18" s="12" t="s">
        <v>70</v>
      </c>
      <c r="F18" s="11">
        <v>15540795165</v>
      </c>
      <c r="G18" s="11" t="str">
        <f t="shared" si="0"/>
        <v>155****5165</v>
      </c>
      <c r="H18" s="13" t="s">
        <v>71</v>
      </c>
      <c r="I18" s="11" t="str">
        <f t="shared" si="1"/>
        <v>女</v>
      </c>
      <c r="J18" s="10">
        <f>DATE(MID(H18,7,VLOOKUP(LEN(H18),{15,2;18,4},2,0)),MID(H18,VLOOKUP(LEN(H18),{15,9;18,11},2,0),2),MID(H18,VLOOKUP(LEN(H18),{15,11;18,13},2,0),2))</f>
        <v>35522</v>
      </c>
      <c r="K18" s="16">
        <f t="shared" si="2"/>
        <v>26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9">
        <v>1</v>
      </c>
      <c r="S18" s="20"/>
    </row>
    <row r="19" spans="1:19">
      <c r="A19" s="9">
        <v>18</v>
      </c>
      <c r="B19" s="10">
        <v>44706</v>
      </c>
      <c r="C19" s="11" t="s">
        <v>42</v>
      </c>
      <c r="D19" s="11" t="s">
        <v>72</v>
      </c>
      <c r="E19" s="12" t="s">
        <v>73</v>
      </c>
      <c r="F19" s="11">
        <v>19596593386</v>
      </c>
      <c r="G19" s="11" t="str">
        <f t="shared" si="0"/>
        <v>195****3386</v>
      </c>
      <c r="H19" s="13" t="s">
        <v>74</v>
      </c>
      <c r="I19" s="11" t="str">
        <f t="shared" si="1"/>
        <v>女</v>
      </c>
      <c r="J19" s="10">
        <f>DATE(MID(H19,7,VLOOKUP(LEN(H19),{15,2;18,4},2,0)),MID(H19,VLOOKUP(LEN(H19),{15,9;18,11},2,0),2),MID(H19,VLOOKUP(LEN(H19),{15,11;18,13},2,0),2))</f>
        <v>33763</v>
      </c>
      <c r="K19" s="16">
        <f t="shared" si="2"/>
        <v>31</v>
      </c>
      <c r="L19" s="11">
        <v>1</v>
      </c>
      <c r="M19" s="11">
        <v>1</v>
      </c>
      <c r="N19" s="11">
        <v>1</v>
      </c>
      <c r="O19" s="11">
        <v>1</v>
      </c>
      <c r="P19" s="11">
        <v>1</v>
      </c>
      <c r="Q19" s="19">
        <v>-1</v>
      </c>
      <c r="S19" s="20"/>
    </row>
    <row r="20" spans="1:19">
      <c r="A20" s="9">
        <v>19</v>
      </c>
      <c r="B20" s="10">
        <v>44812</v>
      </c>
      <c r="C20" s="11" t="s">
        <v>32</v>
      </c>
      <c r="D20" s="11" t="s">
        <v>61</v>
      </c>
      <c r="E20" s="12" t="s">
        <v>75</v>
      </c>
      <c r="F20" s="11">
        <v>14277353967</v>
      </c>
      <c r="G20" s="11" t="str">
        <f t="shared" si="0"/>
        <v>142****3967</v>
      </c>
      <c r="H20" s="13" t="s">
        <v>76</v>
      </c>
      <c r="I20" s="11" t="str">
        <f t="shared" si="1"/>
        <v>男</v>
      </c>
      <c r="J20" s="10">
        <f>DATE(MID(H20,7,VLOOKUP(LEN(H20),{15,2;18,4},2,0)),MID(H20,VLOOKUP(LEN(H20),{15,9;18,11},2,0),2),MID(H20,VLOOKUP(LEN(H20),{15,11;18,13},2,0),2))</f>
        <v>30524</v>
      </c>
      <c r="K20" s="16">
        <f t="shared" si="2"/>
        <v>40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9">
        <v>1</v>
      </c>
      <c r="S20" s="20"/>
    </row>
    <row r="21" spans="1:19">
      <c r="A21" s="9">
        <v>20</v>
      </c>
      <c r="B21" s="10">
        <v>44678</v>
      </c>
      <c r="C21" s="11" t="s">
        <v>46</v>
      </c>
      <c r="D21" s="11" t="s">
        <v>77</v>
      </c>
      <c r="E21" s="12" t="s">
        <v>78</v>
      </c>
      <c r="F21" s="11">
        <v>14372410329</v>
      </c>
      <c r="G21" s="11" t="str">
        <f t="shared" si="0"/>
        <v>143****0329</v>
      </c>
      <c r="H21" s="13" t="s">
        <v>79</v>
      </c>
      <c r="I21" s="11" t="str">
        <f t="shared" si="1"/>
        <v>女</v>
      </c>
      <c r="J21" s="10">
        <f>DATE(MID(H21,7,VLOOKUP(LEN(H21),{15,2;18,4},2,0)),MID(H21,VLOOKUP(LEN(H21),{15,9;18,11},2,0),2),MID(H21,VLOOKUP(LEN(H21),{15,11;18,13},2,0),2))</f>
        <v>36621</v>
      </c>
      <c r="K21" s="16">
        <f t="shared" si="2"/>
        <v>23</v>
      </c>
      <c r="L21" s="11">
        <v>1</v>
      </c>
      <c r="M21" s="11">
        <v>1</v>
      </c>
      <c r="N21" s="11">
        <v>0</v>
      </c>
      <c r="O21" s="11">
        <v>1</v>
      </c>
      <c r="P21" s="11">
        <v>1</v>
      </c>
      <c r="Q21" s="19">
        <v>1</v>
      </c>
      <c r="S21" s="20"/>
    </row>
    <row r="22" spans="1:19">
      <c r="A22" s="9">
        <v>21</v>
      </c>
      <c r="B22" s="10">
        <v>44848</v>
      </c>
      <c r="C22" s="11" t="s">
        <v>42</v>
      </c>
      <c r="D22" s="11" t="s">
        <v>67</v>
      </c>
      <c r="E22" s="12" t="s">
        <v>80</v>
      </c>
      <c r="F22" s="11">
        <v>19527684725</v>
      </c>
      <c r="G22" s="11" t="str">
        <f t="shared" si="0"/>
        <v>195****4725</v>
      </c>
      <c r="H22" s="13" t="s">
        <v>81</v>
      </c>
      <c r="I22" s="11" t="str">
        <f t="shared" si="1"/>
        <v>女</v>
      </c>
      <c r="J22" s="10">
        <f>DATE(MID(H22,7,VLOOKUP(LEN(H22),{15,2;18,4},2,0)),MID(H22,VLOOKUP(LEN(H22),{15,9;18,11},2,0),2),MID(H22,VLOOKUP(LEN(H22),{15,11;18,13},2,0),2))</f>
        <v>34593</v>
      </c>
      <c r="K22" s="16">
        <f t="shared" si="2"/>
        <v>28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9">
        <v>1</v>
      </c>
      <c r="S22" s="20"/>
    </row>
    <row r="23" spans="1:19">
      <c r="A23" s="9">
        <v>22</v>
      </c>
      <c r="B23" s="10">
        <v>44854</v>
      </c>
      <c r="C23" s="11" t="s">
        <v>24</v>
      </c>
      <c r="D23" s="11" t="s">
        <v>64</v>
      </c>
      <c r="E23" s="12" t="s">
        <v>82</v>
      </c>
      <c r="F23" s="11">
        <v>13975613172</v>
      </c>
      <c r="G23" s="11" t="str">
        <f t="shared" si="0"/>
        <v>139****3172</v>
      </c>
      <c r="H23" s="13" t="s">
        <v>83</v>
      </c>
      <c r="I23" s="11" t="str">
        <f t="shared" si="1"/>
        <v>女</v>
      </c>
      <c r="J23" s="10">
        <f>DATE(MID(H23,7,VLOOKUP(LEN(H23),{15,2;18,4},2,0)),MID(H23,VLOOKUP(LEN(H23),{15,9;18,11},2,0),2),MID(H23,VLOOKUP(LEN(H23),{15,11;18,13},2,0),2))</f>
        <v>36326</v>
      </c>
      <c r="K23" s="16">
        <f t="shared" si="2"/>
        <v>24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9">
        <v>1</v>
      </c>
      <c r="S23" s="20"/>
    </row>
    <row r="24" spans="1:19">
      <c r="A24" s="9">
        <v>23</v>
      </c>
      <c r="B24" s="10">
        <v>44911</v>
      </c>
      <c r="C24" s="11" t="s">
        <v>24</v>
      </c>
      <c r="D24" s="11" t="s">
        <v>84</v>
      </c>
      <c r="E24" s="12" t="s">
        <v>85</v>
      </c>
      <c r="F24" s="11">
        <v>14330139496</v>
      </c>
      <c r="G24" s="11" t="str">
        <f t="shared" si="0"/>
        <v>143****9496</v>
      </c>
      <c r="H24" s="13" t="s">
        <v>86</v>
      </c>
      <c r="I24" s="11" t="str">
        <f t="shared" si="1"/>
        <v>女</v>
      </c>
      <c r="J24" s="10">
        <f>DATE(MID(H24,7,VLOOKUP(LEN(H24),{15,2;18,4},2,0)),MID(H24,VLOOKUP(LEN(H24),{15,9;18,11},2,0),2),MID(H24,VLOOKUP(LEN(H24),{15,11;18,13},2,0),2))</f>
        <v>31333</v>
      </c>
      <c r="K24" s="16">
        <f t="shared" si="2"/>
        <v>37</v>
      </c>
      <c r="L24" s="11">
        <v>1</v>
      </c>
      <c r="M24" s="11">
        <v>1</v>
      </c>
      <c r="N24" s="11">
        <v>1</v>
      </c>
      <c r="O24" s="11">
        <v>1</v>
      </c>
      <c r="P24" s="11">
        <v>-1</v>
      </c>
      <c r="Q24" s="19">
        <v>0</v>
      </c>
      <c r="S24" s="20"/>
    </row>
    <row r="25" spans="1:19">
      <c r="A25" s="9">
        <v>24</v>
      </c>
      <c r="B25" s="10">
        <v>44859</v>
      </c>
      <c r="C25" s="11" t="s">
        <v>87</v>
      </c>
      <c r="D25" s="11" t="s">
        <v>88</v>
      </c>
      <c r="E25" s="12" t="s">
        <v>89</v>
      </c>
      <c r="F25" s="11">
        <v>17972668743</v>
      </c>
      <c r="G25" s="11" t="str">
        <f t="shared" si="0"/>
        <v>179****8743</v>
      </c>
      <c r="H25" s="13" t="s">
        <v>90</v>
      </c>
      <c r="I25" s="11" t="str">
        <f t="shared" si="1"/>
        <v>男</v>
      </c>
      <c r="J25" s="10">
        <f>DATE(MID(H25,7,VLOOKUP(LEN(H25),{15,2;18,4},2,0)),MID(H25,VLOOKUP(LEN(H25),{15,9;18,11},2,0),2),MID(H25,VLOOKUP(LEN(H25),{15,11;18,13},2,0),2))</f>
        <v>32898</v>
      </c>
      <c r="K25" s="16">
        <f t="shared" si="2"/>
        <v>33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9">
        <v>1</v>
      </c>
      <c r="S25" s="20"/>
    </row>
    <row r="26" spans="1:19">
      <c r="A26" s="9">
        <v>25</v>
      </c>
      <c r="B26" s="10">
        <v>44790</v>
      </c>
      <c r="C26" s="11" t="s">
        <v>46</v>
      </c>
      <c r="D26" s="11" t="s">
        <v>47</v>
      </c>
      <c r="E26" s="12" t="s">
        <v>91</v>
      </c>
      <c r="F26" s="11">
        <v>14846840211</v>
      </c>
      <c r="G26" s="11" t="str">
        <f t="shared" si="0"/>
        <v>148****0211</v>
      </c>
      <c r="H26" s="13" t="s">
        <v>92</v>
      </c>
      <c r="I26" s="11" t="str">
        <f t="shared" si="1"/>
        <v>女</v>
      </c>
      <c r="J26" s="10">
        <f>DATE(MID(H26,7,VLOOKUP(LEN(H26),{15,2;18,4},2,0)),MID(H26,VLOOKUP(LEN(H26),{15,9;18,11},2,0),2),MID(H26,VLOOKUP(LEN(H26),{15,11;18,13},2,0),2))</f>
        <v>32742</v>
      </c>
      <c r="K26" s="16">
        <f t="shared" si="2"/>
        <v>33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9">
        <v>1</v>
      </c>
      <c r="S26" s="20"/>
    </row>
    <row r="27" spans="1:19">
      <c r="A27" s="9">
        <v>26</v>
      </c>
      <c r="B27" s="10">
        <v>44925</v>
      </c>
      <c r="C27" s="11" t="s">
        <v>42</v>
      </c>
      <c r="D27" s="11" t="s">
        <v>67</v>
      </c>
      <c r="E27" s="12" t="s">
        <v>93</v>
      </c>
      <c r="F27" s="11">
        <v>17936901386</v>
      </c>
      <c r="G27" s="11" t="str">
        <f t="shared" si="0"/>
        <v>179****1386</v>
      </c>
      <c r="H27" s="13" t="s">
        <v>94</v>
      </c>
      <c r="I27" s="11" t="str">
        <f t="shared" si="1"/>
        <v>男</v>
      </c>
      <c r="J27" s="10">
        <f>DATE(MID(H27,7,VLOOKUP(LEN(H27),{15,2;18,4},2,0)),MID(H27,VLOOKUP(LEN(H27),{15,9;18,11},2,0),2),MID(H27,VLOOKUP(LEN(H27),{15,11;18,13},2,0),2))</f>
        <v>35936</v>
      </c>
      <c r="K27" s="16">
        <f t="shared" si="2"/>
        <v>25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9">
        <v>1</v>
      </c>
      <c r="S27" s="20"/>
    </row>
    <row r="28" spans="1:19">
      <c r="A28" s="9">
        <v>27</v>
      </c>
      <c r="B28" s="10">
        <v>44633</v>
      </c>
      <c r="C28" s="11" t="s">
        <v>42</v>
      </c>
      <c r="D28" s="11" t="s">
        <v>43</v>
      </c>
      <c r="E28" s="12" t="s">
        <v>95</v>
      </c>
      <c r="F28" s="11">
        <v>16061437324</v>
      </c>
      <c r="G28" s="11" t="str">
        <f t="shared" si="0"/>
        <v>160****7324</v>
      </c>
      <c r="H28" s="13" t="s">
        <v>96</v>
      </c>
      <c r="I28" s="11" t="str">
        <f t="shared" si="1"/>
        <v>女</v>
      </c>
      <c r="J28" s="10">
        <f>DATE(MID(H28,7,VLOOKUP(LEN(H28),{15,2;18,4},2,0)),MID(H28,VLOOKUP(LEN(H28),{15,9;18,11},2,0),2),MID(H28,VLOOKUP(LEN(H28),{15,11;18,13},2,0),2))</f>
        <v>34537</v>
      </c>
      <c r="K28" s="16">
        <f t="shared" si="2"/>
        <v>29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9">
        <v>1</v>
      </c>
      <c r="S28" s="20"/>
    </row>
    <row r="29" spans="1:19">
      <c r="A29" s="9">
        <v>28</v>
      </c>
      <c r="B29" s="10">
        <v>44653</v>
      </c>
      <c r="C29" s="11" t="s">
        <v>17</v>
      </c>
      <c r="D29" s="11" t="s">
        <v>18</v>
      </c>
      <c r="E29" s="12" t="s">
        <v>97</v>
      </c>
      <c r="F29" s="11">
        <v>18662245001</v>
      </c>
      <c r="G29" s="11" t="str">
        <f t="shared" si="0"/>
        <v>186****5001</v>
      </c>
      <c r="H29" s="13" t="s">
        <v>98</v>
      </c>
      <c r="I29" s="11" t="str">
        <f t="shared" si="1"/>
        <v>女</v>
      </c>
      <c r="J29" s="10">
        <f>DATE(MID(H29,7,VLOOKUP(LEN(H29),{15,2;18,4},2,0)),MID(H29,VLOOKUP(LEN(H29),{15,9;18,11},2,0),2),MID(H29,VLOOKUP(LEN(H29),{15,11;18,13},2,0),2))</f>
        <v>35395</v>
      </c>
      <c r="K29" s="16">
        <f t="shared" si="2"/>
        <v>26</v>
      </c>
      <c r="L29" s="11">
        <v>1</v>
      </c>
      <c r="M29" s="11">
        <v>0</v>
      </c>
      <c r="N29" s="11">
        <v>1</v>
      </c>
      <c r="O29" s="11">
        <v>1</v>
      </c>
      <c r="P29" s="11">
        <v>1</v>
      </c>
      <c r="Q29" s="19">
        <v>1</v>
      </c>
      <c r="S29" s="20"/>
    </row>
    <row r="30" spans="1:19">
      <c r="A30" s="9">
        <v>29</v>
      </c>
      <c r="B30" s="10">
        <v>44908</v>
      </c>
      <c r="C30" s="11" t="s">
        <v>28</v>
      </c>
      <c r="D30" s="11" t="s">
        <v>99</v>
      </c>
      <c r="E30" s="12" t="s">
        <v>100</v>
      </c>
      <c r="F30" s="11">
        <v>15199416302</v>
      </c>
      <c r="G30" s="11" t="str">
        <f t="shared" si="0"/>
        <v>151****6302</v>
      </c>
      <c r="H30" s="13" t="s">
        <v>101</v>
      </c>
      <c r="I30" s="11" t="str">
        <f t="shared" si="1"/>
        <v>女</v>
      </c>
      <c r="J30" s="10">
        <f>DATE(MID(H30,7,VLOOKUP(LEN(H30),{15,2;18,4},2,0)),MID(H30,VLOOKUP(LEN(H30),{15,9;18,11},2,0),2),MID(H30,VLOOKUP(LEN(H30),{15,11;18,13},2,0),2))</f>
        <v>36043</v>
      </c>
      <c r="K30" s="16">
        <f t="shared" si="2"/>
        <v>24</v>
      </c>
      <c r="L30" s="11">
        <v>1</v>
      </c>
      <c r="M30" s="11">
        <v>0</v>
      </c>
      <c r="N30" s="11">
        <v>1</v>
      </c>
      <c r="O30" s="11">
        <v>1</v>
      </c>
      <c r="P30" s="11">
        <v>1</v>
      </c>
      <c r="Q30" s="19">
        <v>1</v>
      </c>
      <c r="S30" s="20"/>
    </row>
    <row r="31" spans="5:11">
      <c r="E31" s="14"/>
      <c r="H31" s="15"/>
      <c r="I31" s="17"/>
      <c r="J31" s="17"/>
      <c r="K31" s="17"/>
    </row>
    <row r="32" spans="5:11">
      <c r="E32" s="14"/>
      <c r="H32" s="15"/>
      <c r="I32" s="17"/>
      <c r="J32" s="17"/>
      <c r="K32" s="17"/>
    </row>
    <row r="33" spans="5:11">
      <c r="E33" s="14"/>
      <c r="H33" s="15"/>
      <c r="I33" s="17"/>
      <c r="J33" s="17"/>
      <c r="K33" s="17"/>
    </row>
    <row r="34" spans="5:11">
      <c r="E34" s="14"/>
      <c r="H34" s="15"/>
      <c r="I34" s="17"/>
      <c r="J34" s="17"/>
      <c r="K34" s="17"/>
    </row>
    <row r="35" spans="5:11">
      <c r="E35" s="14"/>
      <c r="H35" s="15"/>
      <c r="I35" s="17"/>
      <c r="J35" s="17"/>
      <c r="K35" s="17"/>
    </row>
    <row r="36" spans="5:11">
      <c r="E36" s="14"/>
      <c r="H36" s="15"/>
      <c r="I36" s="17"/>
      <c r="J36" s="17"/>
      <c r="K36" s="17"/>
    </row>
    <row r="37" spans="5:11">
      <c r="E37" s="14"/>
      <c r="H37" s="15"/>
      <c r="I37" s="17"/>
      <c r="J37" s="17"/>
      <c r="K37" s="17"/>
    </row>
    <row r="38" spans="5:11">
      <c r="E38" s="14"/>
      <c r="H38" s="15"/>
      <c r="I38" s="17"/>
      <c r="J38" s="17"/>
      <c r="K38" s="17"/>
    </row>
    <row r="39" spans="5:5">
      <c r="E39" s="14"/>
    </row>
    <row r="40" spans="5:5">
      <c r="E40" s="14"/>
    </row>
    <row r="41" spans="5:5">
      <c r="E41" s="14"/>
    </row>
    <row r="42" spans="5:5">
      <c r="E42" s="14"/>
    </row>
    <row r="43" spans="5:5">
      <c r="E43" s="14"/>
    </row>
  </sheetData>
  <conditionalFormatting sqref="K2:K30">
    <cfRule type="cellIs" dxfId="0" priority="2" operator="greaterThan">
      <formula>30</formula>
    </cfRule>
  </conditionalFormatting>
  <conditionalFormatting sqref="L2:Q30">
    <cfRule type="iconSet" priority="1">
      <iconSet iconSet="3Symbols" showValue="0">
        <cfvo type="percent" val="0"/>
        <cfvo type="num" val="0"/>
        <cfvo type="num" val="1"/>
      </iconSet>
    </cfRule>
  </conditionalFormatting>
  <dataValidations count="2">
    <dataValidation type="textLength" operator="equal" allowBlank="1" showInputMessage="1" showErrorMessage="1" errorTitle="位数出错" error="请输入11位的手机号码" sqref="F2:F30">
      <formula1>11</formula1>
    </dataValidation>
    <dataValidation type="custom" allowBlank="1" showInputMessage="1" showErrorMessage="1" sqref="H$1:H$1048576" errorStyle="information">
      <formula1>COUNTIF($H$2:$H$30,H2)=1</formula1>
    </dataValidation>
  </dataValidations>
  <pageMargins left="0.751388888888889" right="0.751388888888889" top="1" bottom="1" header="0.5" footer="0.5"/>
  <pageSetup paperSize="8" fitToHeight="0" orientation="landscape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8"/>
  <sheetViews>
    <sheetView workbookViewId="0">
      <selection activeCell="A1" sqref="A$1:E$1048576"/>
    </sheetView>
  </sheetViews>
  <sheetFormatPr defaultColWidth="8.88888888888889" defaultRowHeight="14.4" outlineLevelRow="7" outlineLevelCol="4"/>
  <cols>
    <col min="1" max="4" width="10.6296296296296" style="1" customWidth="1"/>
    <col min="5" max="5" width="12.3703703703704" style="1" customWidth="1"/>
  </cols>
  <sheetData>
    <row r="1" spans="1:5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</row>
    <row r="2" spans="1:5">
      <c r="A2" s="3" t="s">
        <v>17</v>
      </c>
      <c r="B2" s="4"/>
      <c r="C2" s="4"/>
      <c r="D2" s="4"/>
      <c r="E2" s="4"/>
    </row>
    <row r="3" spans="1:5">
      <c r="A3" s="3" t="s">
        <v>46</v>
      </c>
      <c r="B3" s="4"/>
      <c r="C3" s="4"/>
      <c r="D3" s="4"/>
      <c r="E3" s="4"/>
    </row>
    <row r="4" spans="1:5">
      <c r="A4" s="3" t="s">
        <v>28</v>
      </c>
      <c r="B4" s="4"/>
      <c r="C4" s="4"/>
      <c r="D4" s="4"/>
      <c r="E4" s="4"/>
    </row>
    <row r="5" spans="1:5">
      <c r="A5" s="3" t="s">
        <v>32</v>
      </c>
      <c r="B5" s="4"/>
      <c r="C5" s="4"/>
      <c r="D5" s="4"/>
      <c r="E5" s="4"/>
    </row>
    <row r="6" spans="1:5">
      <c r="A6" s="3" t="s">
        <v>87</v>
      </c>
      <c r="B6" s="4"/>
      <c r="C6" s="4"/>
      <c r="D6" s="4"/>
      <c r="E6" s="4"/>
    </row>
    <row r="7" spans="1:5">
      <c r="A7" s="3" t="s">
        <v>42</v>
      </c>
      <c r="B7" s="4"/>
      <c r="C7" s="4"/>
      <c r="D7" s="4"/>
      <c r="E7" s="4"/>
    </row>
    <row r="8" spans="1:5">
      <c r="A8" s="3" t="s">
        <v>24</v>
      </c>
      <c r="B8" s="4"/>
      <c r="C8" s="4"/>
      <c r="D8" s="4"/>
      <c r="E8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D8"/>
  <sheetViews>
    <sheetView workbookViewId="0">
      <selection activeCell="L20" sqref="L20"/>
    </sheetView>
  </sheetViews>
  <sheetFormatPr defaultColWidth="8.88888888888889" defaultRowHeight="14.4" outlineLevelRow="7" outlineLevelCol="3"/>
  <cols>
    <col min="1" max="1" width="12.75"/>
    <col min="2" max="3" width="9.12962962962963"/>
    <col min="4" max="4" width="5.12962962962963"/>
  </cols>
  <sheetData>
    <row r="1" spans="1:2">
      <c r="A1" t="s">
        <v>2</v>
      </c>
      <c r="B1" t="s">
        <v>107</v>
      </c>
    </row>
    <row r="3" spans="1:2">
      <c r="A3" t="s">
        <v>108</v>
      </c>
      <c r="B3" t="s">
        <v>8</v>
      </c>
    </row>
    <row r="4" spans="1:4">
      <c r="A4" t="s">
        <v>10</v>
      </c>
      <c r="B4" t="s">
        <v>104</v>
      </c>
      <c r="C4" t="s">
        <v>105</v>
      </c>
      <c r="D4" t="s">
        <v>109</v>
      </c>
    </row>
    <row r="5" spans="1:4">
      <c r="A5" t="s">
        <v>110</v>
      </c>
      <c r="B5">
        <v>1</v>
      </c>
      <c r="C5">
        <v>3</v>
      </c>
      <c r="D5">
        <v>4</v>
      </c>
    </row>
    <row r="6" spans="1:4">
      <c r="A6" t="s">
        <v>111</v>
      </c>
      <c r="B6">
        <v>5</v>
      </c>
      <c r="C6">
        <v>8</v>
      </c>
      <c r="D6">
        <v>13</v>
      </c>
    </row>
    <row r="7" spans="1:4">
      <c r="A7" t="s">
        <v>112</v>
      </c>
      <c r="B7">
        <v>5</v>
      </c>
      <c r="C7">
        <v>5</v>
      </c>
      <c r="D7">
        <v>10</v>
      </c>
    </row>
    <row r="8" spans="1:4">
      <c r="A8" t="s">
        <v>113</v>
      </c>
      <c r="B8">
        <v>1</v>
      </c>
      <c r="C8">
        <v>1</v>
      </c>
      <c r="D8">
        <v>2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人员信息表</vt:lpstr>
      <vt:lpstr>统计</vt:lpstr>
      <vt:lpstr>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2022-10-25T01:56:00Z</dcterms:created>
  <dcterms:modified xsi:type="dcterms:W3CDTF">2025-06-13T04:00:25Z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CA1217BD14EC453A96729E57232E5259</vt:lpwstr>
  </property>
  <property fmtid="{D5CDD505-2E9C-101B-9397-08002B2CF9AE}" pid="3" name="KSOProductBuildVer">
    <vt:lpwstr>2052-11.1.0.10009</vt:lpwstr>
  </property>
  <property fmtid="{D5CDD505-2E9C-101B-9397-08002B2CF9AE}" pid="4" name="KSOReadingLayout">
    <vt:bool>false</vt:bool>
  </property>
</Properties>
</file>