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420" activeTab="2"/>
  </bookViews>
  <sheets>
    <sheet name="考核" sheetId="1" r:id="rId1"/>
    <sheet name="评优" sheetId="5" r:id="rId2"/>
    <sheet name="教学分析" sheetId="6" r:id="rId3"/>
    <sheet name="科研分析" sheetId="8" r:id="rId4"/>
    <sheet name="查询" sheetId="7" r:id="rId5"/>
  </sheets>
  <definedNames>
    <definedName name="_xlnm._FilterDatabase" localSheetId="0" hidden="1">考核!$A$2:$J$82</definedName>
    <definedName name="_xlnm.Print_Titles" localSheetId="0">考核!$1:$2</definedName>
  </definedNames>
  <calcPr calcId="144525"/>
  <pivotCaches>
    <pivotCache cacheId="0" r:id="rId6"/>
  </pivotCaches>
</workbook>
</file>

<file path=xl/sharedStrings.xml><?xml version="1.0" encoding="utf-8"?>
<sst xmlns="http://schemas.openxmlformats.org/spreadsheetml/2006/main" count="792" uniqueCount="193">
  <si>
    <t>经济学院年终考核量化表</t>
  </si>
  <si>
    <t>职工编号</t>
  </si>
  <si>
    <t>姓名</t>
  </si>
  <si>
    <t>性别</t>
  </si>
  <si>
    <t>系别</t>
  </si>
  <si>
    <t>职称</t>
  </si>
  <si>
    <t>教学</t>
  </si>
  <si>
    <t>科研</t>
  </si>
  <si>
    <t>公共服务</t>
  </si>
  <si>
    <t>考核总分</t>
  </si>
  <si>
    <t>学院排名</t>
  </si>
  <si>
    <t>教学排名</t>
  </si>
  <si>
    <t>科研排名</t>
  </si>
  <si>
    <t>2009001</t>
  </si>
  <si>
    <t>于情</t>
  </si>
  <si>
    <t>女</t>
  </si>
  <si>
    <t>金融科技</t>
  </si>
  <si>
    <t>副教授</t>
  </si>
  <si>
    <t>2011008</t>
  </si>
  <si>
    <t>闫皓安</t>
  </si>
  <si>
    <t>男</t>
  </si>
  <si>
    <t>应用经济学</t>
  </si>
  <si>
    <t>讲师</t>
  </si>
  <si>
    <t>1995005</t>
  </si>
  <si>
    <t>赵艺玮</t>
  </si>
  <si>
    <t>国际贸易</t>
  </si>
  <si>
    <t>教授</t>
  </si>
  <si>
    <t>2007012</t>
  </si>
  <si>
    <t>李佳欣</t>
  </si>
  <si>
    <t>金融学</t>
  </si>
  <si>
    <t>2004016</t>
  </si>
  <si>
    <t>王毅</t>
  </si>
  <si>
    <t>2000021</t>
  </si>
  <si>
    <t>李杨</t>
  </si>
  <si>
    <t>2010025</t>
  </si>
  <si>
    <t>孔誉霖</t>
  </si>
  <si>
    <t>保险学</t>
  </si>
  <si>
    <t>2002009</t>
  </si>
  <si>
    <t>王菲</t>
  </si>
  <si>
    <t>精算科学</t>
  </si>
  <si>
    <t>1997015</t>
  </si>
  <si>
    <t>王宁静</t>
  </si>
  <si>
    <t>1998028</t>
  </si>
  <si>
    <t>刘瑶</t>
  </si>
  <si>
    <t>2016022</t>
  </si>
  <si>
    <t>王世杰</t>
  </si>
  <si>
    <t>2005026</t>
  </si>
  <si>
    <t>赵寒嫣</t>
  </si>
  <si>
    <t>2009007</t>
  </si>
  <si>
    <t>史翊辰</t>
  </si>
  <si>
    <t>2007035</t>
  </si>
  <si>
    <t>郭静</t>
  </si>
  <si>
    <t>1991026</t>
  </si>
  <si>
    <t>丁俊峰</t>
  </si>
  <si>
    <t>2020002</t>
  </si>
  <si>
    <t>何雪飞</t>
  </si>
  <si>
    <t>2002006</t>
  </si>
  <si>
    <t>何沁语</t>
  </si>
  <si>
    <t>2008008</t>
  </si>
  <si>
    <t>张樾</t>
  </si>
  <si>
    <t>2005005</t>
  </si>
  <si>
    <t>陈妍怡</t>
  </si>
  <si>
    <t>2016012</t>
  </si>
  <si>
    <t>赵雨祥</t>
  </si>
  <si>
    <t>2013016</t>
  </si>
  <si>
    <t>全灵韬</t>
  </si>
  <si>
    <t>2020021</t>
  </si>
  <si>
    <t>焦锦垚</t>
  </si>
  <si>
    <t>2001027</t>
  </si>
  <si>
    <t>马海轩</t>
  </si>
  <si>
    <t>1986009</t>
  </si>
  <si>
    <t>肖晗</t>
  </si>
  <si>
    <t>2013015</t>
  </si>
  <si>
    <t>曾炫皓</t>
  </si>
  <si>
    <t>2008028</t>
  </si>
  <si>
    <t>孙闵莉</t>
  </si>
  <si>
    <t>2012032</t>
  </si>
  <si>
    <t>董天骄</t>
  </si>
  <si>
    <t>2009026</t>
  </si>
  <si>
    <t>黄雅琪</t>
  </si>
  <si>
    <t>2017007</t>
  </si>
  <si>
    <t>李培鑫</t>
  </si>
  <si>
    <t>2017035</t>
  </si>
  <si>
    <t>邓一琪</t>
  </si>
  <si>
    <t>1991001</t>
  </si>
  <si>
    <t>阎靖霖</t>
  </si>
  <si>
    <t>2021001</t>
  </si>
  <si>
    <t>杨振铄</t>
  </si>
  <si>
    <t>助教</t>
  </si>
  <si>
    <t>2012015</t>
  </si>
  <si>
    <t>陈嘉楠</t>
  </si>
  <si>
    <t>2003028</t>
  </si>
  <si>
    <t>李阳</t>
  </si>
  <si>
    <t>2014022</t>
  </si>
  <si>
    <t>杨德培</t>
  </si>
  <si>
    <t>1986026</t>
  </si>
  <si>
    <t>韩玉琦</t>
  </si>
  <si>
    <t>2011007</t>
  </si>
  <si>
    <t>曹文龙</t>
  </si>
  <si>
    <t>2019035</t>
  </si>
  <si>
    <t>李德夫</t>
  </si>
  <si>
    <t>2008026</t>
  </si>
  <si>
    <t>付鹏辉</t>
  </si>
  <si>
    <t>2021002</t>
  </si>
  <si>
    <t>牟昱霖</t>
  </si>
  <si>
    <t>2011006</t>
  </si>
  <si>
    <t>姜雪晴</t>
  </si>
  <si>
    <t>2016008</t>
  </si>
  <si>
    <t>张健森</t>
  </si>
  <si>
    <t>2015005</t>
  </si>
  <si>
    <t>李紫涵</t>
  </si>
  <si>
    <t>2006012</t>
  </si>
  <si>
    <t>王润家</t>
  </si>
  <si>
    <t>1999016</t>
  </si>
  <si>
    <t>王哲</t>
  </si>
  <si>
    <t>2021021</t>
  </si>
  <si>
    <t>甘颖霖</t>
  </si>
  <si>
    <t>2002027</t>
  </si>
  <si>
    <t>颜平</t>
  </si>
  <si>
    <t>2010009</t>
  </si>
  <si>
    <t>刘晨曦</t>
  </si>
  <si>
    <t>1991008</t>
  </si>
  <si>
    <t>何怡莹</t>
  </si>
  <si>
    <t>2013005</t>
  </si>
  <si>
    <t>王若涵</t>
  </si>
  <si>
    <t>2017012</t>
  </si>
  <si>
    <t>李一英</t>
  </si>
  <si>
    <t>2014016</t>
  </si>
  <si>
    <t>聂鑫杰</t>
  </si>
  <si>
    <t>2000001</t>
  </si>
  <si>
    <t>鹿桓鸣</t>
  </si>
  <si>
    <t>1997027</t>
  </si>
  <si>
    <t>谢幸辰</t>
  </si>
  <si>
    <t>2015009</t>
  </si>
  <si>
    <t>涂江月</t>
  </si>
  <si>
    <t>2003015</t>
  </si>
  <si>
    <t>黄芮英</t>
  </si>
  <si>
    <t>2021028</t>
  </si>
  <si>
    <t>朱含章</t>
  </si>
  <si>
    <t>2015032</t>
  </si>
  <si>
    <t>郑徐</t>
  </si>
  <si>
    <t>1997026</t>
  </si>
  <si>
    <t>王璇</t>
  </si>
  <si>
    <t>2021007</t>
  </si>
  <si>
    <t>许竞文</t>
  </si>
  <si>
    <t>2016035</t>
  </si>
  <si>
    <t>刘芷瑜</t>
  </si>
  <si>
    <t>2015030</t>
  </si>
  <si>
    <t>王彦星</t>
  </si>
  <si>
    <t>2009013</t>
  </si>
  <si>
    <t>周丽蓉</t>
  </si>
  <si>
    <t>2010002</t>
  </si>
  <si>
    <t>孙千越</t>
  </si>
  <si>
    <t>2013003</t>
  </si>
  <si>
    <t>赵峰</t>
  </si>
  <si>
    <t>2014004</t>
  </si>
  <si>
    <t>项鹿炜</t>
  </si>
  <si>
    <t>2011005</t>
  </si>
  <si>
    <t>王威</t>
  </si>
  <si>
    <t>2006001</t>
  </si>
  <si>
    <t>曾佳</t>
  </si>
  <si>
    <t>2021008</t>
  </si>
  <si>
    <t>陆清媛</t>
  </si>
  <si>
    <t>2001005</t>
  </si>
  <si>
    <t>张康怡</t>
  </si>
  <si>
    <t>2013012</t>
  </si>
  <si>
    <t>秦旭昆</t>
  </si>
  <si>
    <t>2008016</t>
  </si>
  <si>
    <t>王文平</t>
  </si>
  <si>
    <t>2016021</t>
  </si>
  <si>
    <t>赵悦辰</t>
  </si>
  <si>
    <t>2009025</t>
  </si>
  <si>
    <t>洪乾</t>
  </si>
  <si>
    <t>2008009</t>
  </si>
  <si>
    <t>侯彦博</t>
  </si>
  <si>
    <t>2010015</t>
  </si>
  <si>
    <t>海纳</t>
  </si>
  <si>
    <t>2012028</t>
  </si>
  <si>
    <t>王晓晴</t>
  </si>
  <si>
    <t>2006022</t>
  </si>
  <si>
    <t>卢苏梦</t>
  </si>
  <si>
    <t>2014026</t>
  </si>
  <si>
    <t>许玥</t>
  </si>
  <si>
    <t>2011027</t>
  </si>
  <si>
    <t>王琦</t>
  </si>
  <si>
    <r>
      <rPr>
        <b/>
        <sz val="14"/>
        <color theme="1"/>
        <rFont val="楷体"/>
        <charset val="134"/>
      </rPr>
      <t>经济学院年终</t>
    </r>
    <r>
      <rPr>
        <b/>
        <sz val="14"/>
        <color rgb="FFFF0000"/>
        <rFont val="楷体"/>
        <charset val="134"/>
      </rPr>
      <t>考核前10名</t>
    </r>
  </si>
  <si>
    <r>
      <rPr>
        <b/>
        <sz val="14"/>
        <color theme="1"/>
        <rFont val="楷体"/>
        <charset val="134"/>
      </rPr>
      <t>经济学院</t>
    </r>
    <r>
      <rPr>
        <b/>
        <sz val="14"/>
        <color rgb="FFFF0000"/>
        <rFont val="楷体"/>
        <charset val="134"/>
      </rPr>
      <t>教学之星</t>
    </r>
  </si>
  <si>
    <t>排名</t>
  </si>
  <si>
    <r>
      <rPr>
        <b/>
        <sz val="14"/>
        <color theme="1"/>
        <rFont val="楷体"/>
        <charset val="134"/>
      </rPr>
      <t>经济学院</t>
    </r>
    <r>
      <rPr>
        <b/>
        <sz val="14"/>
        <color rgb="FFFF0000"/>
        <rFont val="楷体"/>
        <charset val="134"/>
      </rPr>
      <t>科研之星</t>
    </r>
  </si>
  <si>
    <t>平均值项:教学</t>
  </si>
  <si>
    <t>总计</t>
  </si>
  <si>
    <t>求和项:科研</t>
  </si>
  <si>
    <t>查询姓名：</t>
  </si>
</sst>
</file>

<file path=xl/styles.xml><?xml version="1.0" encoding="utf-8"?>
<styleSheet xmlns="http://schemas.openxmlformats.org/spreadsheetml/2006/main">
  <numFmts count="16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);[Red]\(0\)"/>
    <numFmt numFmtId="177" formatCode="0.00_);[Red]\(0.00\)"/>
    <numFmt numFmtId="178" formatCode="0.00_);[Red]\(0.00\)"/>
    <numFmt numFmtId="179" formatCode="0.00_);[Red]\(0.00\)"/>
    <numFmt numFmtId="180" formatCode="0.00_);[Red]\(0.00\)"/>
    <numFmt numFmtId="181" formatCode="0.00_);[Red]\(0.00\)"/>
    <numFmt numFmtId="182" formatCode="0_);[Red]\(0\)"/>
    <numFmt numFmtId="183" formatCode="0.00_);[Red]\(0.00\)"/>
    <numFmt numFmtId="184" formatCode="0.00_);[Red]\(0.00\)"/>
    <numFmt numFmtId="185" formatCode="0.00_);[Red]\(0.00\)"/>
    <numFmt numFmtId="186" formatCode="0.00_);[Red]\(0.00\)"/>
    <numFmt numFmtId="187" formatCode="0_);[Red]\(0\)"/>
  </numFmts>
  <fonts count="31">
    <font>
      <sz val="11"/>
      <color theme="1"/>
      <name val="等线"/>
      <charset val="134"/>
      <scheme val="minor"/>
    </font>
    <font>
      <b/>
      <sz val="14"/>
      <color rgb="FF000000"/>
      <name val="等线"/>
      <charset val="134"/>
      <scheme val="minor"/>
    </font>
    <font>
      <sz val="14"/>
      <color rgb="FF000000"/>
      <name val="等线"/>
      <charset val="134"/>
      <scheme val="minor"/>
    </font>
    <font>
      <sz val="11"/>
      <color rgb="FF000000"/>
      <name val="等线"/>
      <charset val="134"/>
      <scheme val="minor"/>
    </font>
    <font>
      <b/>
      <sz val="12"/>
      <color rgb="FF000000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2"/>
      <color theme="1"/>
      <name val="楷体"/>
      <charset val="134"/>
    </font>
    <font>
      <b/>
      <sz val="14"/>
      <color theme="1"/>
      <name val="楷体"/>
      <charset val="134"/>
    </font>
    <font>
      <b/>
      <sz val="12"/>
      <color theme="1"/>
      <name val="楷体"/>
      <charset val="134"/>
    </font>
    <font>
      <sz val="22"/>
      <color theme="1"/>
      <name val="隶书"/>
      <charset val="134"/>
    </font>
    <font>
      <b/>
      <sz val="11"/>
      <color theme="0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4"/>
      <color rgb="FFFF0000"/>
      <name val="楷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"/>
        <bgColor theme="0" tint="-0.149998474074526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20" fillId="20" borderId="1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0" fillId="32" borderId="22" applyNumberFormat="0" applyFont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9" fillId="0" borderId="17" applyNumberFormat="0" applyFill="0" applyAlignment="0" applyProtection="0">
      <alignment vertical="center"/>
    </xf>
    <xf numFmtId="0" fontId="18" fillId="0" borderId="17" applyNumberFormat="0" applyFill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22" fillId="0" borderId="19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3" fillId="10" borderId="15" applyNumberFormat="0" applyAlignment="0" applyProtection="0">
      <alignment vertical="center"/>
    </xf>
    <xf numFmtId="0" fontId="21" fillId="10" borderId="18" applyNumberFormat="0" applyAlignment="0" applyProtection="0">
      <alignment vertical="center"/>
    </xf>
    <xf numFmtId="0" fontId="16" fillId="15" borderId="16" applyNumberFormat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28" fillId="0" borderId="21" applyNumberFormat="0" applyFill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4" fillId="34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4" fillId="25" borderId="0" applyNumberFormat="0" applyBorder="0" applyAlignment="0" applyProtection="0">
      <alignment vertical="center"/>
    </xf>
    <xf numFmtId="0" fontId="14" fillId="21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4" fillId="36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 applyAlignment="1">
      <alignment horizontal="right"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6" fillId="0" borderId="0" xfId="0" applyFo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>
      <alignment vertical="center"/>
    </xf>
    <xf numFmtId="0" fontId="6" fillId="0" borderId="0" xfId="0" applyFont="1" applyBorder="1">
      <alignment vertical="center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>
      <alignment vertical="center"/>
    </xf>
    <xf numFmtId="0" fontId="9" fillId="0" borderId="0" xfId="0" applyFont="1" applyAlignment="1">
      <alignment horizontal="centerContinuous" vertical="center"/>
    </xf>
    <xf numFmtId="0" fontId="10" fillId="4" borderId="13" xfId="0" applyFont="1" applyFill="1" applyBorder="1">
      <alignment vertical="center"/>
    </xf>
    <xf numFmtId="0" fontId="10" fillId="4" borderId="14" xfId="0" applyFont="1" applyFill="1" applyBorder="1">
      <alignment vertical="center"/>
    </xf>
    <xf numFmtId="0" fontId="0" fillId="5" borderId="13" xfId="0" applyFont="1" applyFill="1" applyBorder="1">
      <alignment vertical="center"/>
    </xf>
    <xf numFmtId="0" fontId="0" fillId="5" borderId="14" xfId="0" applyFont="1" applyFill="1" applyBorder="1">
      <alignment vertical="center"/>
    </xf>
    <xf numFmtId="177" fontId="0" fillId="5" borderId="14" xfId="0" applyNumberFormat="1" applyFont="1" applyFill="1" applyBorder="1">
      <alignment vertical="center"/>
    </xf>
    <xf numFmtId="0" fontId="0" fillId="0" borderId="13" xfId="0" applyFont="1" applyFill="1" applyBorder="1">
      <alignment vertical="center"/>
    </xf>
    <xf numFmtId="0" fontId="0" fillId="0" borderId="14" xfId="0" applyFont="1" applyFill="1" applyBorder="1">
      <alignment vertical="center"/>
    </xf>
    <xf numFmtId="177" fontId="0" fillId="0" borderId="14" xfId="0" applyNumberFormat="1" applyFont="1" applyFill="1" applyBorder="1">
      <alignment vertical="center"/>
    </xf>
    <xf numFmtId="176" fontId="0" fillId="5" borderId="14" xfId="0" applyNumberFormat="1" applyFont="1" applyFill="1" applyBorder="1">
      <alignment vertical="center"/>
    </xf>
    <xf numFmtId="176" fontId="0" fillId="0" borderId="14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numFmt numFmtId="177" formatCode="0.00_);[Red]\(0.00\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66.6200578704" refreshedBy="聂钰桢" recordCount="80">
  <cacheSource type="worksheet">
    <worksheetSource ref="A2:J82" sheet="考核"/>
  </cacheSource>
  <cacheFields count="10">
    <cacheField name="职工编号" numFmtId="0">
      <sharedItems count="80">
        <s v="2009001"/>
        <s v="2011008"/>
        <s v="1995005"/>
        <s v="2007012"/>
        <s v="2004016"/>
        <s v="2000021"/>
        <s v="2010025"/>
        <s v="2002009"/>
        <s v="1997015"/>
        <s v="1998028"/>
        <s v="2016022"/>
        <s v="2005026"/>
        <s v="2009007"/>
        <s v="2007035"/>
        <s v="1991026"/>
        <s v="2020002"/>
        <s v="2002006"/>
        <s v="2008008"/>
        <s v="2005005"/>
        <s v="2016012"/>
        <s v="2013016"/>
        <s v="2020021"/>
        <s v="2001027"/>
        <s v="1986009"/>
        <s v="2013015"/>
        <s v="2008028"/>
        <s v="2012032"/>
        <s v="2009026"/>
        <s v="2017007"/>
        <s v="2017035"/>
        <s v="1991001"/>
        <s v="2021001"/>
        <s v="2012015"/>
        <s v="2003028"/>
        <s v="2014022"/>
        <s v="1986026"/>
        <s v="2011007"/>
        <s v="2019035"/>
        <s v="2008026"/>
        <s v="2021002"/>
        <s v="2011006"/>
        <s v="2016008"/>
        <s v="2015005"/>
        <s v="2006012"/>
        <s v="1999016"/>
        <s v="2021021"/>
        <s v="2002027"/>
        <s v="2010009"/>
        <s v="1991008"/>
        <s v="2013005"/>
        <s v="2017012"/>
        <s v="2014016"/>
        <s v="2000001"/>
        <s v="1997027"/>
        <s v="2015009"/>
        <s v="2003015"/>
        <s v="2021028"/>
        <s v="2015032"/>
        <s v="1997026"/>
        <s v="2021007"/>
        <s v="2016035"/>
        <s v="2015030"/>
        <s v="2009013"/>
        <s v="2010002"/>
        <s v="2013003"/>
        <s v="2014004"/>
        <s v="2011005"/>
        <s v="2006001"/>
        <s v="2021008"/>
        <s v="2001005"/>
        <s v="2013012"/>
        <s v="2008016"/>
        <s v="2016021"/>
        <s v="2009025"/>
        <s v="2008009"/>
        <s v="2010015"/>
        <s v="2012028"/>
        <s v="2006022"/>
        <s v="2014026"/>
        <s v="2011027"/>
      </sharedItems>
    </cacheField>
    <cacheField name="姓名" numFmtId="0">
      <sharedItems count="80">
        <s v="于情"/>
        <s v="闫皓安"/>
        <s v="赵艺玮"/>
        <s v="李佳欣"/>
        <s v="王毅"/>
        <s v="李杨"/>
        <s v="孔誉霖"/>
        <s v="王菲"/>
        <s v="王宁静"/>
        <s v="刘瑶"/>
        <s v="王世杰"/>
        <s v="赵寒嫣"/>
        <s v="史翊辰"/>
        <s v="郭静"/>
        <s v="丁俊峰"/>
        <s v="何雪飞"/>
        <s v="何沁语"/>
        <s v="张樾"/>
        <s v="陈妍怡"/>
        <s v="赵雨祥"/>
        <s v="全灵韬"/>
        <s v="焦锦垚"/>
        <s v="马海轩"/>
        <s v="肖晗"/>
        <s v="曾炫皓"/>
        <s v="孙闵莉"/>
        <s v="董天骄"/>
        <s v="黄雅琪"/>
        <s v="李培鑫"/>
        <s v="邓一琪"/>
        <s v="阎靖霖"/>
        <s v="杨振铄"/>
        <s v="陈嘉楠"/>
        <s v="李阳"/>
        <s v="杨德培"/>
        <s v="韩玉琦"/>
        <s v="曹文龙"/>
        <s v="李德夫"/>
        <s v="付鹏辉"/>
        <s v="牟昱霖"/>
        <s v="姜雪晴"/>
        <s v="张健森"/>
        <s v="李紫涵"/>
        <s v="王润家"/>
        <s v="王哲"/>
        <s v="甘颖霖"/>
        <s v="颜平"/>
        <s v="刘晨曦"/>
        <s v="何怡莹"/>
        <s v="王若涵"/>
        <s v="李一英"/>
        <s v="聂鑫杰"/>
        <s v="鹿桓鸣"/>
        <s v="谢幸辰"/>
        <s v="涂江月"/>
        <s v="黄芮英"/>
        <s v="朱含章"/>
        <s v="郑徐"/>
        <s v="王璇"/>
        <s v="许竞文"/>
        <s v="刘芷瑜"/>
        <s v="王彦星"/>
        <s v="周丽蓉"/>
        <s v="孙千越"/>
        <s v="赵峰"/>
        <s v="项鹿炜"/>
        <s v="王威"/>
        <s v="曾佳"/>
        <s v="陆清媛"/>
        <s v="张康怡"/>
        <s v="秦旭昆"/>
        <s v="王文平"/>
        <s v="赵悦辰"/>
        <s v="洪乾"/>
        <s v="侯彦博"/>
        <s v="海纳"/>
        <s v="王晓晴"/>
        <s v="卢苏梦"/>
        <s v="许玥"/>
        <s v="王琦"/>
      </sharedItems>
    </cacheField>
    <cacheField name="性别" numFmtId="0">
      <sharedItems count="2">
        <s v="女"/>
        <s v="男"/>
      </sharedItems>
    </cacheField>
    <cacheField name="系别" numFmtId="0">
      <sharedItems count="6">
        <s v="金融科技"/>
        <s v="应用经济学"/>
        <s v="国际贸易"/>
        <s v="金融学"/>
        <s v="保险学"/>
        <s v="精算科学"/>
      </sharedItems>
    </cacheField>
    <cacheField name="职称" numFmtId="0">
      <sharedItems count="4">
        <s v="副教授"/>
        <s v="讲师"/>
        <s v="教授"/>
        <s v="助教"/>
      </sharedItems>
    </cacheField>
    <cacheField name="教学" numFmtId="186">
      <sharedItems containsSemiMixedTypes="0" containsString="0" containsNumber="1" minValue="0" maxValue="32.18" count="79">
        <n v="19.6"/>
        <n v="25.73"/>
        <n v="26.51"/>
        <n v="23.3"/>
        <n v="17.95"/>
        <n v="18.56"/>
        <n v="29.3"/>
        <n v="19.71"/>
        <n v="21.48"/>
        <n v="16.56"/>
        <n v="28.35"/>
        <n v="22"/>
        <n v="19.02"/>
        <n v="23.32"/>
        <n v="20.87"/>
        <n v="19.48"/>
        <n v="25.68"/>
        <n v="26.48"/>
        <n v="23.02"/>
        <n v="13.46"/>
        <n v="19.63"/>
        <n v="22.87"/>
        <n v="25.1"/>
        <n v="22.15"/>
        <n v="15.09"/>
        <n v="23.04"/>
        <n v="31.79"/>
        <n v="30.63"/>
        <n v="17.12"/>
        <n v="18.64"/>
        <n v="28.15"/>
        <n v="25.81"/>
        <n v="21.56"/>
        <n v="16.18"/>
        <n v="19.94"/>
        <n v="22.24"/>
        <n v="24.03"/>
        <n v="20.08"/>
        <n v="15.22"/>
        <n v="29.91"/>
        <n v="16.39"/>
        <n v="22.23"/>
        <n v="22.05"/>
        <n v="18.33"/>
        <n v="15.89"/>
        <n v="26.09"/>
        <n v="24.11"/>
        <n v="32.18"/>
        <n v="16.69"/>
        <n v="13.31"/>
        <n v="17.44"/>
        <n v="19.37"/>
        <n v="17.64"/>
        <n v="21.37"/>
        <n v="19.46"/>
        <n v="11.12"/>
        <n v="27.88"/>
        <n v="27.73"/>
        <n v="24.51"/>
        <n v="19.12"/>
        <n v="14.6"/>
        <n v="24.98"/>
        <n v="24.23"/>
        <n v="12.8"/>
        <n v="17.07"/>
        <n v="18.34"/>
        <n v="11.24"/>
        <n v="17.72"/>
        <n v="20.29"/>
        <n v="28.75"/>
        <n v="12.51"/>
        <n v="16.15"/>
        <n v="20.81"/>
        <n v="27.41"/>
        <n v="25.92"/>
        <n v="26.63"/>
        <n v="24.5"/>
        <n v="19.15"/>
        <n v="13.4"/>
      </sharedItems>
    </cacheField>
    <cacheField name="科研" numFmtId="186">
      <sharedItems containsSemiMixedTypes="0" containsString="0" containsNumber="1" minValue="0" maxValue="95.58" count="79">
        <n v="46.2"/>
        <n v="30.56"/>
        <n v="65.78"/>
        <n v="50.79"/>
        <n v="63.43"/>
        <n v="75.13"/>
        <n v="36.6"/>
        <n v="80.39"/>
        <n v="75.82"/>
        <n v="95.58"/>
        <n v="11.19"/>
        <n v="64.2"/>
        <n v="65.28"/>
        <n v="36.42"/>
        <n v="56.73"/>
        <n v="37.25"/>
        <n v="35.12"/>
        <n v="20.23"/>
        <n v="45.09"/>
        <n v="92.44"/>
        <n v="41.65"/>
        <n v="21.99"/>
        <n v="39.65"/>
        <n v="57.16"/>
        <n v="75.99"/>
        <n v="63.47"/>
        <n v="54.71"/>
        <n v="50.21"/>
        <n v="69.09"/>
        <n v="39.91"/>
        <n v="87.4"/>
        <n v="13.89"/>
        <n v="30.95"/>
        <n v="55.7"/>
        <n v="23.78"/>
        <n v="89.75"/>
        <n v="56.46"/>
        <n v="64.83"/>
        <n v="75.51"/>
        <n v="39.76"/>
        <n v="43.86"/>
        <n v="78.89"/>
        <n v="54.81"/>
        <n v="50.25"/>
        <n v="33.99"/>
        <n v="19.29"/>
        <n v="85.53"/>
        <n v="76.34"/>
        <n v="43.07"/>
        <n v="68.68"/>
        <n v="51.92"/>
        <n v="23.11"/>
        <n v="59.19"/>
        <n v="30.97"/>
        <n v="60.82"/>
        <n v="80.84"/>
        <n v="65.49"/>
        <n v="43.82"/>
        <n v="27.59"/>
        <n v="70.88"/>
        <n v="27.13"/>
        <n v="18.11"/>
        <n v="66.5"/>
        <n v="22.69"/>
        <n v="24.06"/>
        <n v="10.11"/>
        <n v="88.29"/>
        <n v="51.85"/>
        <n v="90.24"/>
        <n v="64.82"/>
        <n v="42.58"/>
        <n v="59.58"/>
        <n v="62.1"/>
        <n v="75.69"/>
        <n v="28.09"/>
        <n v="50.31"/>
        <n v="11.3"/>
        <n v="58.48"/>
        <n v="77.13"/>
      </sharedItems>
    </cacheField>
    <cacheField name="公共服务" numFmtId="186">
      <sharedItems containsSemiMixedTypes="0" containsString="0" containsNumber="1" minValue="0" maxValue="13.42" count="78">
        <n v="0.8"/>
        <n v="1.74"/>
        <n v="2.52"/>
        <n v="7.19"/>
        <n v="0.89"/>
        <n v="11.05"/>
        <n v="7.7"/>
        <n v="8.69"/>
        <n v="6.7"/>
        <n v="4.48"/>
        <n v="2.38"/>
        <n v="8.2"/>
        <n v="0.59"/>
        <n v="1.02"/>
        <n v="7.3"/>
        <n v="3.29"/>
        <n v="7.83"/>
        <n v="8.21"/>
        <n v="11.3"/>
        <n v="1.24"/>
        <n v="6.11"/>
        <n v="8.82"/>
        <n v="9.81"/>
        <n v="6.76"/>
        <n v="4.1"/>
        <n v="11.82"/>
        <n v="8.11"/>
        <n v="8.81"/>
        <n v="7.06"/>
        <n v="7.97"/>
        <n v="1.22"/>
        <n v="8.66"/>
        <n v="7.15"/>
        <n v="12.42"/>
        <n v="8.06"/>
        <n v="12.22"/>
        <n v="7.66"/>
        <n v="13.42"/>
        <n v="6.58"/>
        <n v="11.61"/>
        <n v="5.77"/>
        <n v="11.25"/>
        <n v="6.52"/>
        <n v="7.69"/>
        <n v="12.51"/>
        <n v="10.2"/>
        <n v="7.26"/>
        <n v="4.26"/>
        <n v="7.43"/>
        <n v="10.39"/>
        <n v="9.39"/>
        <n v="0.68"/>
        <n v="6.85"/>
        <n v="9.25"/>
        <n v="5.7"/>
        <n v="11.88"/>
        <n v="6.97"/>
        <n v="2.81"/>
        <n v="4.65"/>
        <n v="8.86"/>
        <n v="4.07"/>
        <n v="7.46"/>
        <n v="2.98"/>
        <n v="3.96"/>
        <n v="12.84"/>
        <n v="0.91"/>
        <n v="5.19"/>
        <n v="5"/>
        <n v="11.72"/>
        <n v="11.12"/>
        <n v="0.2"/>
        <n v="2.26"/>
        <n v="4.77"/>
        <n v="7.02"/>
        <n v="10.58"/>
        <n v="7.8"/>
        <n v="6.53"/>
        <n v="11.06"/>
      </sharedItems>
    </cacheField>
    <cacheField name="考核总分" numFmtId="186">
      <sharedItems containsSemiMixedTypes="0" containsString="0" containsNumber="1" minValue="0" maxValue="124.21" count="77">
        <n v="66.6"/>
        <n v="58.03"/>
        <n v="94.81"/>
        <n v="81.28"/>
        <n v="82.27"/>
        <n v="104.74"/>
        <n v="73.6"/>
        <n v="108.79"/>
        <n v="104"/>
        <n v="116.62"/>
        <n v="41.92"/>
        <n v="94.4"/>
        <n v="84.89"/>
        <n v="60.76"/>
        <n v="84.9"/>
        <n v="60.02"/>
        <n v="68.63"/>
        <n v="54.92"/>
        <n v="79.41"/>
        <n v="107.14"/>
        <n v="67.39"/>
        <n v="53.68"/>
        <n v="74.56"/>
        <n v="86.07"/>
        <n v="95.18"/>
        <n v="98.33"/>
        <n v="94.61"/>
        <n v="89.65"/>
        <n v="93.27"/>
        <n v="66.52"/>
        <n v="116.77"/>
        <n v="48.36"/>
        <n v="59.66"/>
        <n v="84.3"/>
        <n v="51.78"/>
        <n v="124.21"/>
        <n v="88.15"/>
        <n v="97.31"/>
        <n v="62.63"/>
        <n v="106.89"/>
        <n v="88.11"/>
        <n v="75.1"/>
        <n v="57.57"/>
        <n v="57.89"/>
        <n v="119.84"/>
        <n v="115.78"/>
        <n v="64.02"/>
        <n v="89.42"/>
        <n v="79.75"/>
        <n v="51.87"/>
        <n v="77.51"/>
        <n v="59.19"/>
        <n v="88.71"/>
        <n v="106"/>
        <n v="53.97"/>
        <n v="100.34"/>
        <n v="74.36"/>
        <n v="56.75"/>
        <n v="98.86"/>
        <n v="45.8"/>
        <n v="50.55"/>
        <n v="93.71"/>
        <n v="39.45"/>
        <n v="29.36"/>
        <n v="104.72"/>
        <n v="74.57"/>
        <n v="122.25"/>
        <n v="104.69"/>
        <n v="55.29"/>
        <n v="77.99"/>
        <n v="87.68"/>
        <n v="110.12"/>
        <n v="64.59"/>
        <n v="84.74"/>
        <n v="44"/>
        <n v="84.16"/>
        <n v="101.59"/>
      </sharedItems>
    </cacheField>
    <cacheField name="学院排名" numFmtId="187">
      <sharedItems containsSemiMixedTypes="0" containsString="0" containsNumber="1" containsInteger="1" minValue="0" maxValue="77" count="77">
        <n v="52"/>
        <n v="61"/>
        <n v="22"/>
        <n v="40"/>
        <n v="39"/>
        <n v="12"/>
        <n v="49"/>
        <n v="8"/>
        <n v="15"/>
        <n v="5"/>
        <n v="75"/>
        <n v="24"/>
        <n v="35"/>
        <n v="57"/>
        <n v="34"/>
        <n v="58"/>
        <n v="50"/>
        <n v="66"/>
        <n v="42"/>
        <n v="9"/>
        <n v="51"/>
        <n v="68"/>
        <n v="47"/>
        <n v="33"/>
        <n v="21"/>
        <n v="19"/>
        <n v="23"/>
        <n v="27"/>
        <n v="26"/>
        <n v="53"/>
        <n v="4"/>
        <n v="72"/>
        <n v="59"/>
        <n v="37"/>
        <n v="70"/>
        <n v="1"/>
        <n v="30"/>
        <n v="20"/>
        <n v="56"/>
        <n v="10"/>
        <n v="31"/>
        <n v="45"/>
        <n v="63"/>
        <n v="62"/>
        <n v="3"/>
        <n v="6"/>
        <n v="55"/>
        <n v="28"/>
        <n v="41"/>
        <n v="69"/>
        <n v="44"/>
        <n v="60"/>
        <n v="29"/>
        <n v="11"/>
        <n v="67"/>
        <n v="17"/>
        <n v="48"/>
        <n v="64"/>
        <n v="18"/>
        <n v="73"/>
        <n v="71"/>
        <n v="25"/>
        <n v="76"/>
        <n v="77"/>
        <n v="13"/>
        <n v="46"/>
        <n v="2"/>
        <n v="14"/>
        <n v="65"/>
        <n v="43"/>
        <n v="32"/>
        <n v="7"/>
        <n v="54"/>
        <n v="36"/>
        <n v="74"/>
        <n v="38"/>
        <n v="16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0">
  <r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</r>
  <r>
    <x v="2"/>
    <x v="2"/>
    <x v="1"/>
    <x v="2"/>
    <x v="2"/>
    <x v="2"/>
    <x v="2"/>
    <x v="2"/>
    <x v="2"/>
    <x v="2"/>
  </r>
  <r>
    <x v="3"/>
    <x v="3"/>
    <x v="0"/>
    <x v="3"/>
    <x v="0"/>
    <x v="3"/>
    <x v="3"/>
    <x v="3"/>
    <x v="3"/>
    <x v="3"/>
  </r>
  <r>
    <x v="4"/>
    <x v="4"/>
    <x v="1"/>
    <x v="2"/>
    <x v="0"/>
    <x v="4"/>
    <x v="4"/>
    <x v="4"/>
    <x v="4"/>
    <x v="4"/>
  </r>
  <r>
    <x v="5"/>
    <x v="5"/>
    <x v="1"/>
    <x v="1"/>
    <x v="0"/>
    <x v="5"/>
    <x v="5"/>
    <x v="5"/>
    <x v="5"/>
    <x v="5"/>
  </r>
  <r>
    <x v="6"/>
    <x v="6"/>
    <x v="0"/>
    <x v="4"/>
    <x v="0"/>
    <x v="6"/>
    <x v="6"/>
    <x v="6"/>
    <x v="6"/>
    <x v="6"/>
  </r>
  <r>
    <x v="7"/>
    <x v="7"/>
    <x v="0"/>
    <x v="5"/>
    <x v="0"/>
    <x v="7"/>
    <x v="7"/>
    <x v="7"/>
    <x v="7"/>
    <x v="7"/>
  </r>
  <r>
    <x v="8"/>
    <x v="8"/>
    <x v="0"/>
    <x v="1"/>
    <x v="2"/>
    <x v="8"/>
    <x v="8"/>
    <x v="8"/>
    <x v="8"/>
    <x v="8"/>
  </r>
  <r>
    <x v="9"/>
    <x v="9"/>
    <x v="1"/>
    <x v="0"/>
    <x v="0"/>
    <x v="9"/>
    <x v="9"/>
    <x v="9"/>
    <x v="9"/>
    <x v="9"/>
  </r>
  <r>
    <x v="10"/>
    <x v="10"/>
    <x v="1"/>
    <x v="2"/>
    <x v="1"/>
    <x v="10"/>
    <x v="10"/>
    <x v="10"/>
    <x v="10"/>
    <x v="10"/>
  </r>
  <r>
    <x v="11"/>
    <x v="11"/>
    <x v="0"/>
    <x v="3"/>
    <x v="2"/>
    <x v="11"/>
    <x v="11"/>
    <x v="11"/>
    <x v="11"/>
    <x v="11"/>
  </r>
  <r>
    <x v="12"/>
    <x v="12"/>
    <x v="0"/>
    <x v="2"/>
    <x v="0"/>
    <x v="12"/>
    <x v="12"/>
    <x v="12"/>
    <x v="12"/>
    <x v="12"/>
  </r>
  <r>
    <x v="13"/>
    <x v="13"/>
    <x v="1"/>
    <x v="0"/>
    <x v="1"/>
    <x v="13"/>
    <x v="13"/>
    <x v="13"/>
    <x v="13"/>
    <x v="13"/>
  </r>
  <r>
    <x v="14"/>
    <x v="14"/>
    <x v="1"/>
    <x v="1"/>
    <x v="0"/>
    <x v="14"/>
    <x v="14"/>
    <x v="14"/>
    <x v="14"/>
    <x v="14"/>
  </r>
  <r>
    <x v="15"/>
    <x v="15"/>
    <x v="0"/>
    <x v="5"/>
    <x v="1"/>
    <x v="15"/>
    <x v="15"/>
    <x v="15"/>
    <x v="15"/>
    <x v="15"/>
  </r>
  <r>
    <x v="16"/>
    <x v="16"/>
    <x v="1"/>
    <x v="1"/>
    <x v="2"/>
    <x v="16"/>
    <x v="16"/>
    <x v="16"/>
    <x v="16"/>
    <x v="16"/>
  </r>
  <r>
    <x v="17"/>
    <x v="17"/>
    <x v="1"/>
    <x v="4"/>
    <x v="0"/>
    <x v="17"/>
    <x v="17"/>
    <x v="17"/>
    <x v="17"/>
    <x v="17"/>
  </r>
  <r>
    <x v="18"/>
    <x v="18"/>
    <x v="1"/>
    <x v="3"/>
    <x v="0"/>
    <x v="18"/>
    <x v="18"/>
    <x v="18"/>
    <x v="18"/>
    <x v="18"/>
  </r>
  <r>
    <x v="19"/>
    <x v="19"/>
    <x v="0"/>
    <x v="2"/>
    <x v="1"/>
    <x v="19"/>
    <x v="19"/>
    <x v="19"/>
    <x v="19"/>
    <x v="19"/>
  </r>
  <r>
    <x v="20"/>
    <x v="20"/>
    <x v="1"/>
    <x v="0"/>
    <x v="0"/>
    <x v="20"/>
    <x v="20"/>
    <x v="20"/>
    <x v="20"/>
    <x v="20"/>
  </r>
  <r>
    <x v="21"/>
    <x v="21"/>
    <x v="0"/>
    <x v="1"/>
    <x v="1"/>
    <x v="21"/>
    <x v="21"/>
    <x v="21"/>
    <x v="21"/>
    <x v="21"/>
  </r>
  <r>
    <x v="22"/>
    <x v="22"/>
    <x v="1"/>
    <x v="4"/>
    <x v="2"/>
    <x v="22"/>
    <x v="22"/>
    <x v="22"/>
    <x v="22"/>
    <x v="22"/>
  </r>
  <r>
    <x v="23"/>
    <x v="23"/>
    <x v="1"/>
    <x v="3"/>
    <x v="2"/>
    <x v="23"/>
    <x v="23"/>
    <x v="23"/>
    <x v="23"/>
    <x v="23"/>
  </r>
  <r>
    <x v="24"/>
    <x v="24"/>
    <x v="1"/>
    <x v="0"/>
    <x v="1"/>
    <x v="24"/>
    <x v="24"/>
    <x v="24"/>
    <x v="24"/>
    <x v="24"/>
  </r>
  <r>
    <x v="25"/>
    <x v="25"/>
    <x v="0"/>
    <x v="1"/>
    <x v="1"/>
    <x v="25"/>
    <x v="25"/>
    <x v="25"/>
    <x v="25"/>
    <x v="25"/>
  </r>
  <r>
    <x v="26"/>
    <x v="26"/>
    <x v="1"/>
    <x v="2"/>
    <x v="0"/>
    <x v="26"/>
    <x v="26"/>
    <x v="26"/>
    <x v="26"/>
    <x v="26"/>
  </r>
  <r>
    <x v="27"/>
    <x v="27"/>
    <x v="0"/>
    <x v="5"/>
    <x v="2"/>
    <x v="27"/>
    <x v="27"/>
    <x v="27"/>
    <x v="27"/>
    <x v="27"/>
  </r>
  <r>
    <x v="28"/>
    <x v="28"/>
    <x v="0"/>
    <x v="2"/>
    <x v="1"/>
    <x v="28"/>
    <x v="28"/>
    <x v="28"/>
    <x v="28"/>
    <x v="28"/>
  </r>
  <r>
    <x v="29"/>
    <x v="29"/>
    <x v="0"/>
    <x v="0"/>
    <x v="1"/>
    <x v="29"/>
    <x v="29"/>
    <x v="29"/>
    <x v="29"/>
    <x v="29"/>
  </r>
  <r>
    <x v="30"/>
    <x v="30"/>
    <x v="1"/>
    <x v="4"/>
    <x v="2"/>
    <x v="30"/>
    <x v="30"/>
    <x v="30"/>
    <x v="30"/>
    <x v="30"/>
  </r>
  <r>
    <x v="31"/>
    <x v="31"/>
    <x v="1"/>
    <x v="5"/>
    <x v="3"/>
    <x v="31"/>
    <x v="31"/>
    <x v="31"/>
    <x v="31"/>
    <x v="31"/>
  </r>
  <r>
    <x v="32"/>
    <x v="32"/>
    <x v="1"/>
    <x v="5"/>
    <x v="1"/>
    <x v="32"/>
    <x v="32"/>
    <x v="32"/>
    <x v="32"/>
    <x v="32"/>
  </r>
  <r>
    <x v="33"/>
    <x v="33"/>
    <x v="1"/>
    <x v="2"/>
    <x v="2"/>
    <x v="33"/>
    <x v="33"/>
    <x v="33"/>
    <x v="33"/>
    <x v="33"/>
  </r>
  <r>
    <x v="34"/>
    <x v="34"/>
    <x v="1"/>
    <x v="3"/>
    <x v="0"/>
    <x v="34"/>
    <x v="34"/>
    <x v="34"/>
    <x v="34"/>
    <x v="34"/>
  </r>
  <r>
    <x v="35"/>
    <x v="35"/>
    <x v="0"/>
    <x v="0"/>
    <x v="2"/>
    <x v="35"/>
    <x v="35"/>
    <x v="35"/>
    <x v="35"/>
    <x v="35"/>
  </r>
  <r>
    <x v="36"/>
    <x v="36"/>
    <x v="0"/>
    <x v="4"/>
    <x v="1"/>
    <x v="36"/>
    <x v="36"/>
    <x v="36"/>
    <x v="36"/>
    <x v="36"/>
  </r>
  <r>
    <x v="37"/>
    <x v="37"/>
    <x v="0"/>
    <x v="3"/>
    <x v="1"/>
    <x v="37"/>
    <x v="37"/>
    <x v="37"/>
    <x v="25"/>
    <x v="25"/>
  </r>
  <r>
    <x v="38"/>
    <x v="38"/>
    <x v="1"/>
    <x v="5"/>
    <x v="2"/>
    <x v="38"/>
    <x v="38"/>
    <x v="38"/>
    <x v="37"/>
    <x v="37"/>
  </r>
  <r>
    <x v="39"/>
    <x v="39"/>
    <x v="0"/>
    <x v="0"/>
    <x v="3"/>
    <x v="39"/>
    <x v="39"/>
    <x v="39"/>
    <x v="3"/>
    <x v="3"/>
  </r>
  <r>
    <x v="40"/>
    <x v="40"/>
    <x v="0"/>
    <x v="2"/>
    <x v="0"/>
    <x v="40"/>
    <x v="40"/>
    <x v="10"/>
    <x v="38"/>
    <x v="38"/>
  </r>
  <r>
    <x v="41"/>
    <x v="41"/>
    <x v="1"/>
    <x v="0"/>
    <x v="1"/>
    <x v="41"/>
    <x v="41"/>
    <x v="40"/>
    <x v="39"/>
    <x v="39"/>
  </r>
  <r>
    <x v="42"/>
    <x v="42"/>
    <x v="0"/>
    <x v="3"/>
    <x v="1"/>
    <x v="42"/>
    <x v="42"/>
    <x v="41"/>
    <x v="40"/>
    <x v="40"/>
  </r>
  <r>
    <x v="43"/>
    <x v="43"/>
    <x v="1"/>
    <x v="5"/>
    <x v="0"/>
    <x v="43"/>
    <x v="43"/>
    <x v="42"/>
    <x v="41"/>
    <x v="41"/>
  </r>
  <r>
    <x v="44"/>
    <x v="44"/>
    <x v="0"/>
    <x v="3"/>
    <x v="2"/>
    <x v="44"/>
    <x v="44"/>
    <x v="43"/>
    <x v="42"/>
    <x v="42"/>
  </r>
  <r>
    <x v="45"/>
    <x v="45"/>
    <x v="0"/>
    <x v="4"/>
    <x v="3"/>
    <x v="45"/>
    <x v="45"/>
    <x v="44"/>
    <x v="43"/>
    <x v="43"/>
  </r>
  <r>
    <x v="46"/>
    <x v="46"/>
    <x v="1"/>
    <x v="3"/>
    <x v="0"/>
    <x v="46"/>
    <x v="46"/>
    <x v="45"/>
    <x v="44"/>
    <x v="44"/>
  </r>
  <r>
    <x v="47"/>
    <x v="47"/>
    <x v="1"/>
    <x v="1"/>
    <x v="1"/>
    <x v="47"/>
    <x v="47"/>
    <x v="46"/>
    <x v="45"/>
    <x v="45"/>
  </r>
  <r>
    <x v="48"/>
    <x v="48"/>
    <x v="0"/>
    <x v="3"/>
    <x v="2"/>
    <x v="48"/>
    <x v="48"/>
    <x v="47"/>
    <x v="46"/>
    <x v="46"/>
  </r>
  <r>
    <x v="49"/>
    <x v="49"/>
    <x v="1"/>
    <x v="3"/>
    <x v="1"/>
    <x v="49"/>
    <x v="49"/>
    <x v="48"/>
    <x v="47"/>
    <x v="47"/>
  </r>
  <r>
    <x v="50"/>
    <x v="50"/>
    <x v="0"/>
    <x v="2"/>
    <x v="1"/>
    <x v="50"/>
    <x v="50"/>
    <x v="49"/>
    <x v="48"/>
    <x v="48"/>
  </r>
  <r>
    <x v="51"/>
    <x v="51"/>
    <x v="0"/>
    <x v="3"/>
    <x v="1"/>
    <x v="51"/>
    <x v="51"/>
    <x v="50"/>
    <x v="49"/>
    <x v="49"/>
  </r>
  <r>
    <x v="52"/>
    <x v="52"/>
    <x v="1"/>
    <x v="2"/>
    <x v="2"/>
    <x v="52"/>
    <x v="52"/>
    <x v="51"/>
    <x v="50"/>
    <x v="50"/>
  </r>
  <r>
    <x v="53"/>
    <x v="53"/>
    <x v="0"/>
    <x v="1"/>
    <x v="0"/>
    <x v="53"/>
    <x v="53"/>
    <x v="52"/>
    <x v="51"/>
    <x v="51"/>
  </r>
  <r>
    <x v="54"/>
    <x v="54"/>
    <x v="0"/>
    <x v="2"/>
    <x v="1"/>
    <x v="29"/>
    <x v="54"/>
    <x v="53"/>
    <x v="52"/>
    <x v="52"/>
  </r>
  <r>
    <x v="55"/>
    <x v="55"/>
    <x v="0"/>
    <x v="5"/>
    <x v="2"/>
    <x v="54"/>
    <x v="55"/>
    <x v="54"/>
    <x v="53"/>
    <x v="53"/>
  </r>
  <r>
    <x v="56"/>
    <x v="56"/>
    <x v="1"/>
    <x v="1"/>
    <x v="3"/>
    <x v="55"/>
    <x v="53"/>
    <x v="55"/>
    <x v="54"/>
    <x v="54"/>
  </r>
  <r>
    <x v="57"/>
    <x v="57"/>
    <x v="1"/>
    <x v="2"/>
    <x v="1"/>
    <x v="56"/>
    <x v="56"/>
    <x v="56"/>
    <x v="55"/>
    <x v="55"/>
  </r>
  <r>
    <x v="58"/>
    <x v="58"/>
    <x v="0"/>
    <x v="4"/>
    <x v="2"/>
    <x v="57"/>
    <x v="57"/>
    <x v="57"/>
    <x v="56"/>
    <x v="56"/>
  </r>
  <r>
    <x v="59"/>
    <x v="59"/>
    <x v="0"/>
    <x v="2"/>
    <x v="3"/>
    <x v="58"/>
    <x v="58"/>
    <x v="58"/>
    <x v="57"/>
    <x v="57"/>
  </r>
  <r>
    <x v="60"/>
    <x v="60"/>
    <x v="1"/>
    <x v="4"/>
    <x v="1"/>
    <x v="59"/>
    <x v="59"/>
    <x v="59"/>
    <x v="58"/>
    <x v="58"/>
  </r>
  <r>
    <x v="61"/>
    <x v="61"/>
    <x v="0"/>
    <x v="3"/>
    <x v="1"/>
    <x v="60"/>
    <x v="60"/>
    <x v="60"/>
    <x v="59"/>
    <x v="59"/>
  </r>
  <r>
    <x v="62"/>
    <x v="62"/>
    <x v="0"/>
    <x v="4"/>
    <x v="1"/>
    <x v="61"/>
    <x v="61"/>
    <x v="61"/>
    <x v="60"/>
    <x v="60"/>
  </r>
  <r>
    <x v="63"/>
    <x v="63"/>
    <x v="0"/>
    <x v="2"/>
    <x v="0"/>
    <x v="62"/>
    <x v="62"/>
    <x v="62"/>
    <x v="61"/>
    <x v="61"/>
  </r>
  <r>
    <x v="64"/>
    <x v="64"/>
    <x v="1"/>
    <x v="4"/>
    <x v="0"/>
    <x v="63"/>
    <x v="63"/>
    <x v="63"/>
    <x v="62"/>
    <x v="62"/>
  </r>
  <r>
    <x v="65"/>
    <x v="65"/>
    <x v="1"/>
    <x v="5"/>
    <x v="1"/>
    <x v="64"/>
    <x v="64"/>
    <x v="64"/>
    <x v="54"/>
    <x v="54"/>
  </r>
  <r>
    <x v="66"/>
    <x v="66"/>
    <x v="1"/>
    <x v="3"/>
    <x v="1"/>
    <x v="65"/>
    <x v="65"/>
    <x v="65"/>
    <x v="63"/>
    <x v="63"/>
  </r>
  <r>
    <x v="67"/>
    <x v="67"/>
    <x v="0"/>
    <x v="4"/>
    <x v="2"/>
    <x v="66"/>
    <x v="66"/>
    <x v="66"/>
    <x v="64"/>
    <x v="64"/>
  </r>
  <r>
    <x v="68"/>
    <x v="68"/>
    <x v="0"/>
    <x v="5"/>
    <x v="3"/>
    <x v="67"/>
    <x v="67"/>
    <x v="67"/>
    <x v="65"/>
    <x v="65"/>
  </r>
  <r>
    <x v="69"/>
    <x v="69"/>
    <x v="0"/>
    <x v="3"/>
    <x v="2"/>
    <x v="68"/>
    <x v="68"/>
    <x v="68"/>
    <x v="66"/>
    <x v="66"/>
  </r>
  <r>
    <x v="70"/>
    <x v="70"/>
    <x v="1"/>
    <x v="1"/>
    <x v="1"/>
    <x v="69"/>
    <x v="69"/>
    <x v="69"/>
    <x v="67"/>
    <x v="67"/>
  </r>
  <r>
    <x v="71"/>
    <x v="71"/>
    <x v="0"/>
    <x v="1"/>
    <x v="2"/>
    <x v="70"/>
    <x v="70"/>
    <x v="70"/>
    <x v="68"/>
    <x v="68"/>
  </r>
  <r>
    <x v="72"/>
    <x v="72"/>
    <x v="1"/>
    <x v="1"/>
    <x v="1"/>
    <x v="71"/>
    <x v="71"/>
    <x v="71"/>
    <x v="69"/>
    <x v="69"/>
  </r>
  <r>
    <x v="73"/>
    <x v="73"/>
    <x v="0"/>
    <x v="5"/>
    <x v="0"/>
    <x v="72"/>
    <x v="72"/>
    <x v="72"/>
    <x v="70"/>
    <x v="70"/>
  </r>
  <r>
    <x v="74"/>
    <x v="74"/>
    <x v="1"/>
    <x v="1"/>
    <x v="0"/>
    <x v="73"/>
    <x v="73"/>
    <x v="73"/>
    <x v="71"/>
    <x v="71"/>
  </r>
  <r>
    <x v="75"/>
    <x v="75"/>
    <x v="0"/>
    <x v="1"/>
    <x v="2"/>
    <x v="74"/>
    <x v="74"/>
    <x v="74"/>
    <x v="72"/>
    <x v="72"/>
  </r>
  <r>
    <x v="76"/>
    <x v="76"/>
    <x v="0"/>
    <x v="4"/>
    <x v="1"/>
    <x v="75"/>
    <x v="75"/>
    <x v="75"/>
    <x v="73"/>
    <x v="73"/>
  </r>
  <r>
    <x v="77"/>
    <x v="77"/>
    <x v="1"/>
    <x v="1"/>
    <x v="0"/>
    <x v="76"/>
    <x v="76"/>
    <x v="11"/>
    <x v="74"/>
    <x v="74"/>
  </r>
  <r>
    <x v="78"/>
    <x v="78"/>
    <x v="0"/>
    <x v="4"/>
    <x v="1"/>
    <x v="77"/>
    <x v="77"/>
    <x v="76"/>
    <x v="75"/>
    <x v="75"/>
  </r>
  <r>
    <x v="79"/>
    <x v="79"/>
    <x v="1"/>
    <x v="0"/>
    <x v="0"/>
    <x v="78"/>
    <x v="78"/>
    <x v="77"/>
    <x v="76"/>
    <x v="7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B8" firstHeaderRow="1" firstDataRow="1" firstDataCol="1"/>
  <pivotFields count="10">
    <pivotField compact="0" showAll="0">
      <items count="81">
        <item x="23"/>
        <item x="35"/>
        <item x="30"/>
        <item x="48"/>
        <item x="14"/>
        <item x="2"/>
        <item x="8"/>
        <item x="58"/>
        <item x="53"/>
        <item x="9"/>
        <item x="44"/>
        <item x="52"/>
        <item x="5"/>
        <item x="69"/>
        <item x="22"/>
        <item x="16"/>
        <item x="7"/>
        <item x="46"/>
        <item x="55"/>
        <item x="33"/>
        <item x="4"/>
        <item x="18"/>
        <item x="11"/>
        <item x="67"/>
        <item x="43"/>
        <item x="77"/>
        <item x="3"/>
        <item x="13"/>
        <item x="17"/>
        <item x="74"/>
        <item x="71"/>
        <item x="38"/>
        <item x="25"/>
        <item x="0"/>
        <item x="12"/>
        <item x="62"/>
        <item x="73"/>
        <item x="27"/>
        <item x="63"/>
        <item x="47"/>
        <item x="75"/>
        <item x="6"/>
        <item x="66"/>
        <item x="40"/>
        <item x="36"/>
        <item x="1"/>
        <item x="79"/>
        <item x="32"/>
        <item x="76"/>
        <item x="26"/>
        <item x="64"/>
        <item x="49"/>
        <item x="70"/>
        <item x="24"/>
        <item x="20"/>
        <item x="65"/>
        <item x="51"/>
        <item x="34"/>
        <item x="78"/>
        <item x="42"/>
        <item x="54"/>
        <item x="61"/>
        <item x="57"/>
        <item x="41"/>
        <item x="19"/>
        <item x="72"/>
        <item x="10"/>
        <item x="60"/>
        <item x="28"/>
        <item x="50"/>
        <item x="29"/>
        <item x="37"/>
        <item x="15"/>
        <item x="21"/>
        <item x="31"/>
        <item x="39"/>
        <item x="59"/>
        <item x="68"/>
        <item x="45"/>
        <item x="56"/>
        <item t="default"/>
      </items>
    </pivotField>
    <pivotField compact="0" showAll="0">
      <items count="81">
        <item x="36"/>
        <item x="67"/>
        <item x="24"/>
        <item x="32"/>
        <item x="18"/>
        <item x="29"/>
        <item x="14"/>
        <item x="26"/>
        <item x="38"/>
        <item x="45"/>
        <item x="13"/>
        <item x="75"/>
        <item x="35"/>
        <item x="16"/>
        <item x="15"/>
        <item x="48"/>
        <item x="73"/>
        <item x="74"/>
        <item x="55"/>
        <item x="27"/>
        <item x="40"/>
        <item x="21"/>
        <item x="6"/>
        <item x="37"/>
        <item x="3"/>
        <item x="28"/>
        <item x="33"/>
        <item x="5"/>
        <item x="50"/>
        <item x="42"/>
        <item x="47"/>
        <item x="9"/>
        <item x="60"/>
        <item x="77"/>
        <item x="68"/>
        <item x="52"/>
        <item x="22"/>
        <item x="39"/>
        <item x="51"/>
        <item x="70"/>
        <item x="20"/>
        <item x="12"/>
        <item x="25"/>
        <item x="63"/>
        <item x="54"/>
        <item x="7"/>
        <item x="8"/>
        <item x="79"/>
        <item x="43"/>
        <item x="49"/>
        <item x="10"/>
        <item x="66"/>
        <item x="71"/>
        <item x="76"/>
        <item x="58"/>
        <item x="61"/>
        <item x="4"/>
        <item x="44"/>
        <item x="65"/>
        <item x="23"/>
        <item x="53"/>
        <item x="59"/>
        <item x="78"/>
        <item x="1"/>
        <item x="30"/>
        <item x="46"/>
        <item x="34"/>
        <item x="31"/>
        <item x="0"/>
        <item x="41"/>
        <item x="69"/>
        <item x="17"/>
        <item x="64"/>
        <item x="11"/>
        <item x="2"/>
        <item x="19"/>
        <item x="72"/>
        <item x="57"/>
        <item x="62"/>
        <item x="56"/>
        <item t="default"/>
      </items>
    </pivotField>
    <pivotField compact="0" showAll="0">
      <items count="3">
        <item x="1"/>
        <item x="0"/>
        <item t="default"/>
      </items>
    </pivotField>
    <pivotField axis="axisRow" compact="0" showAll="0">
      <items count="7">
        <item sd="0" x="4"/>
        <item x="2"/>
        <item x="0"/>
        <item x="3"/>
        <item x="5"/>
        <item x="1"/>
        <item t="default"/>
      </items>
    </pivotField>
    <pivotField compact="0" showAll="0">
      <items count="5">
        <item x="0"/>
        <item x="1"/>
        <item x="2"/>
        <item x="3"/>
        <item t="default"/>
      </items>
    </pivotField>
    <pivotField dataField="1" compact="0" numFmtId="177" showAll="0">
      <items count="80">
        <item x="55"/>
        <item x="66"/>
        <item x="70"/>
        <item x="63"/>
        <item x="49"/>
        <item x="78"/>
        <item x="19"/>
        <item x="60"/>
        <item x="24"/>
        <item x="38"/>
        <item x="44"/>
        <item x="71"/>
        <item x="33"/>
        <item x="40"/>
        <item x="9"/>
        <item x="48"/>
        <item x="64"/>
        <item x="28"/>
        <item x="50"/>
        <item x="52"/>
        <item x="67"/>
        <item x="4"/>
        <item x="43"/>
        <item x="65"/>
        <item x="5"/>
        <item x="29"/>
        <item x="12"/>
        <item x="59"/>
        <item x="77"/>
        <item x="51"/>
        <item x="54"/>
        <item x="15"/>
        <item x="0"/>
        <item x="20"/>
        <item x="7"/>
        <item x="34"/>
        <item x="37"/>
        <item x="68"/>
        <item x="72"/>
        <item x="14"/>
        <item x="53"/>
        <item x="8"/>
        <item x="32"/>
        <item x="11"/>
        <item x="42"/>
        <item x="23"/>
        <item x="41"/>
        <item x="35"/>
        <item x="21"/>
        <item x="18"/>
        <item x="25"/>
        <item x="3"/>
        <item x="13"/>
        <item x="36"/>
        <item x="46"/>
        <item x="62"/>
        <item x="76"/>
        <item x="58"/>
        <item x="61"/>
        <item x="22"/>
        <item x="16"/>
        <item x="1"/>
        <item x="31"/>
        <item x="74"/>
        <item x="45"/>
        <item x="17"/>
        <item x="2"/>
        <item x="75"/>
        <item x="73"/>
        <item x="57"/>
        <item x="56"/>
        <item x="30"/>
        <item x="10"/>
        <item x="69"/>
        <item x="6"/>
        <item x="39"/>
        <item x="27"/>
        <item x="26"/>
        <item x="47"/>
        <item t="default"/>
      </items>
    </pivotField>
    <pivotField compact="0" numFmtId="177" showAll="0">
      <items count="80">
        <item x="65"/>
        <item x="10"/>
        <item x="76"/>
        <item x="31"/>
        <item x="61"/>
        <item x="45"/>
        <item x="17"/>
        <item x="21"/>
        <item x="63"/>
        <item x="51"/>
        <item x="34"/>
        <item x="64"/>
        <item x="60"/>
        <item x="58"/>
        <item x="74"/>
        <item x="1"/>
        <item x="32"/>
        <item x="53"/>
        <item x="44"/>
        <item x="16"/>
        <item x="13"/>
        <item x="6"/>
        <item x="15"/>
        <item x="22"/>
        <item x="39"/>
        <item x="29"/>
        <item x="20"/>
        <item x="70"/>
        <item x="48"/>
        <item x="57"/>
        <item x="40"/>
        <item x="18"/>
        <item x="0"/>
        <item x="27"/>
        <item x="43"/>
        <item x="75"/>
        <item x="3"/>
        <item x="67"/>
        <item x="50"/>
        <item x="26"/>
        <item x="42"/>
        <item x="33"/>
        <item x="36"/>
        <item x="14"/>
        <item x="23"/>
        <item x="77"/>
        <item x="52"/>
        <item x="71"/>
        <item x="54"/>
        <item x="72"/>
        <item x="4"/>
        <item x="25"/>
        <item x="11"/>
        <item x="69"/>
        <item x="37"/>
        <item x="12"/>
        <item x="56"/>
        <item x="2"/>
        <item x="62"/>
        <item x="49"/>
        <item x="28"/>
        <item x="59"/>
        <item x="5"/>
        <item x="38"/>
        <item x="73"/>
        <item x="8"/>
        <item x="24"/>
        <item x="47"/>
        <item x="78"/>
        <item x="41"/>
        <item x="7"/>
        <item x="55"/>
        <item x="46"/>
        <item x="30"/>
        <item x="66"/>
        <item x="35"/>
        <item x="68"/>
        <item x="19"/>
        <item x="9"/>
        <item t="default"/>
      </items>
    </pivotField>
    <pivotField compact="0" numFmtId="177" showAll="0">
      <items count="79">
        <item x="70"/>
        <item x="12"/>
        <item x="51"/>
        <item x="0"/>
        <item x="4"/>
        <item x="65"/>
        <item x="13"/>
        <item x="30"/>
        <item x="19"/>
        <item x="1"/>
        <item x="71"/>
        <item x="10"/>
        <item x="2"/>
        <item x="57"/>
        <item x="62"/>
        <item x="15"/>
        <item x="63"/>
        <item x="60"/>
        <item x="24"/>
        <item x="47"/>
        <item x="9"/>
        <item x="58"/>
        <item x="72"/>
        <item x="67"/>
        <item x="66"/>
        <item x="54"/>
        <item x="40"/>
        <item x="20"/>
        <item x="42"/>
        <item x="76"/>
        <item x="38"/>
        <item x="8"/>
        <item x="23"/>
        <item x="52"/>
        <item x="56"/>
        <item x="73"/>
        <item x="28"/>
        <item x="32"/>
        <item x="3"/>
        <item x="46"/>
        <item x="14"/>
        <item x="48"/>
        <item x="61"/>
        <item x="36"/>
        <item x="43"/>
        <item x="6"/>
        <item x="75"/>
        <item x="16"/>
        <item x="29"/>
        <item x="34"/>
        <item x="26"/>
        <item x="11"/>
        <item x="17"/>
        <item x="31"/>
        <item x="7"/>
        <item x="27"/>
        <item x="21"/>
        <item x="59"/>
        <item x="53"/>
        <item x="50"/>
        <item x="22"/>
        <item x="45"/>
        <item x="49"/>
        <item x="74"/>
        <item x="5"/>
        <item x="77"/>
        <item x="69"/>
        <item x="41"/>
        <item x="18"/>
        <item x="39"/>
        <item x="68"/>
        <item x="25"/>
        <item x="55"/>
        <item x="35"/>
        <item x="33"/>
        <item x="44"/>
        <item x="64"/>
        <item x="37"/>
        <item t="default"/>
      </items>
    </pivotField>
    <pivotField compact="0" numFmtId="177" showAll="0">
      <items count="78">
        <item x="63"/>
        <item x="62"/>
        <item x="10"/>
        <item x="74"/>
        <item x="59"/>
        <item x="31"/>
        <item x="60"/>
        <item x="34"/>
        <item x="49"/>
        <item x="21"/>
        <item x="54"/>
        <item x="17"/>
        <item x="68"/>
        <item x="57"/>
        <item x="42"/>
        <item x="43"/>
        <item x="1"/>
        <item x="51"/>
        <item x="32"/>
        <item x="15"/>
        <item x="13"/>
        <item x="38"/>
        <item x="46"/>
        <item x="72"/>
        <item x="29"/>
        <item x="0"/>
        <item x="20"/>
        <item x="16"/>
        <item x="6"/>
        <item x="56"/>
        <item x="22"/>
        <item x="65"/>
        <item x="41"/>
        <item x="50"/>
        <item x="69"/>
        <item x="18"/>
        <item x="48"/>
        <item x="3"/>
        <item x="4"/>
        <item x="75"/>
        <item x="33"/>
        <item x="73"/>
        <item x="12"/>
        <item x="14"/>
        <item x="23"/>
        <item x="70"/>
        <item x="40"/>
        <item x="36"/>
        <item x="52"/>
        <item x="47"/>
        <item x="27"/>
        <item x="28"/>
        <item x="61"/>
        <item x="11"/>
        <item x="26"/>
        <item x="2"/>
        <item x="24"/>
        <item x="37"/>
        <item x="25"/>
        <item x="58"/>
        <item x="55"/>
        <item x="76"/>
        <item x="8"/>
        <item x="67"/>
        <item x="64"/>
        <item x="5"/>
        <item x="53"/>
        <item x="39"/>
        <item x="19"/>
        <item x="7"/>
        <item x="71"/>
        <item x="45"/>
        <item x="9"/>
        <item x="30"/>
        <item x="44"/>
        <item x="66"/>
        <item x="35"/>
        <item t="default"/>
      </items>
    </pivotField>
    <pivotField compact="0" numFmtId="176" showAll="0">
      <items count="78">
        <item x="35"/>
        <item x="66"/>
        <item x="44"/>
        <item x="30"/>
        <item x="9"/>
        <item x="45"/>
        <item x="71"/>
        <item x="7"/>
        <item x="19"/>
        <item x="39"/>
        <item x="53"/>
        <item x="5"/>
        <item x="64"/>
        <item x="67"/>
        <item x="8"/>
        <item x="76"/>
        <item x="55"/>
        <item x="58"/>
        <item x="25"/>
        <item x="37"/>
        <item x="24"/>
        <item x="2"/>
        <item x="26"/>
        <item x="11"/>
        <item x="61"/>
        <item x="28"/>
        <item x="27"/>
        <item x="47"/>
        <item x="52"/>
        <item x="36"/>
        <item x="40"/>
        <item x="70"/>
        <item x="23"/>
        <item x="14"/>
        <item x="12"/>
        <item x="73"/>
        <item x="33"/>
        <item x="75"/>
        <item x="4"/>
        <item x="3"/>
        <item x="48"/>
        <item x="18"/>
        <item x="69"/>
        <item x="50"/>
        <item x="41"/>
        <item x="65"/>
        <item x="22"/>
        <item x="56"/>
        <item x="6"/>
        <item x="16"/>
        <item x="20"/>
        <item x="0"/>
        <item x="29"/>
        <item x="72"/>
        <item x="46"/>
        <item x="38"/>
        <item x="13"/>
        <item x="15"/>
        <item x="32"/>
        <item x="51"/>
        <item x="1"/>
        <item x="43"/>
        <item x="42"/>
        <item x="57"/>
        <item x="68"/>
        <item x="17"/>
        <item x="54"/>
        <item x="21"/>
        <item x="49"/>
        <item x="34"/>
        <item x="60"/>
        <item x="31"/>
        <item x="59"/>
        <item x="74"/>
        <item x="10"/>
        <item x="62"/>
        <item x="63"/>
        <item t="default"/>
      </items>
    </pivotField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平均值项:教学" fld="5" subtotal="average" baseField="0" baseItem="0"/>
  </dataFields>
  <formats count="1">
    <format dxfId="0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2" cacheId="0" autoFormatId="1" applyNumberFormats="0" applyBorderFormats="0" applyFontFormats="0" applyPatternFormats="0" applyAlignmentFormats="0" applyWidthHeightFormats="1" dataCaption="值" updatedVersion="5" minRefreshableVersion="3" createdVersion="5" useAutoFormatting="1" compact="0" indent="0" outline="1" compactData="0" outlineData="1" showDrill="1" multipleFieldFilters="0">
  <location ref="A1:F9" firstHeaderRow="1" firstDataRow="2" firstDataCol="1"/>
  <pivotFields count="10">
    <pivotField compact="0" showAll="0">
      <items count="81">
        <item x="23"/>
        <item x="35"/>
        <item x="30"/>
        <item x="48"/>
        <item x="14"/>
        <item x="2"/>
        <item x="8"/>
        <item x="58"/>
        <item x="53"/>
        <item x="9"/>
        <item x="44"/>
        <item x="52"/>
        <item x="5"/>
        <item x="69"/>
        <item x="22"/>
        <item x="16"/>
        <item x="7"/>
        <item x="46"/>
        <item x="55"/>
        <item x="33"/>
        <item x="4"/>
        <item x="18"/>
        <item x="11"/>
        <item x="67"/>
        <item x="43"/>
        <item x="77"/>
        <item x="3"/>
        <item x="13"/>
        <item x="17"/>
        <item x="74"/>
        <item x="71"/>
        <item x="38"/>
        <item x="25"/>
        <item x="0"/>
        <item x="12"/>
        <item x="62"/>
        <item x="73"/>
        <item x="27"/>
        <item x="63"/>
        <item x="47"/>
        <item x="75"/>
        <item x="6"/>
        <item x="66"/>
        <item x="40"/>
        <item x="36"/>
        <item x="1"/>
        <item x="79"/>
        <item x="32"/>
        <item x="76"/>
        <item x="26"/>
        <item x="64"/>
        <item x="49"/>
        <item x="70"/>
        <item x="24"/>
        <item x="20"/>
        <item x="65"/>
        <item x="51"/>
        <item x="34"/>
        <item x="78"/>
        <item x="42"/>
        <item x="54"/>
        <item x="61"/>
        <item x="57"/>
        <item x="41"/>
        <item x="19"/>
        <item x="72"/>
        <item x="10"/>
        <item x="60"/>
        <item x="28"/>
        <item x="50"/>
        <item x="29"/>
        <item x="37"/>
        <item x="15"/>
        <item x="21"/>
        <item x="31"/>
        <item x="39"/>
        <item x="59"/>
        <item x="68"/>
        <item x="45"/>
        <item x="56"/>
        <item t="default"/>
      </items>
    </pivotField>
    <pivotField compact="0" showAll="0"/>
    <pivotField compact="0" showAll="0"/>
    <pivotField axis="axisRow" compact="0" showAll="0">
      <items count="7">
        <item x="4"/>
        <item x="2"/>
        <item x="0"/>
        <item x="3"/>
        <item x="5"/>
        <item x="1"/>
        <item t="default"/>
      </items>
    </pivotField>
    <pivotField axis="axisCol" compact="0" showAll="0">
      <items count="5">
        <item x="0"/>
        <item x="1"/>
        <item x="2"/>
        <item x="3"/>
        <item t="default"/>
      </items>
    </pivotField>
    <pivotField compact="0" numFmtId="177" showAll="0"/>
    <pivotField dataField="1" compact="0" numFmtId="177" showAll="0">
      <items count="80">
        <item x="65"/>
        <item x="10"/>
        <item x="76"/>
        <item x="31"/>
        <item x="61"/>
        <item x="45"/>
        <item x="17"/>
        <item x="21"/>
        <item x="63"/>
        <item x="51"/>
        <item x="34"/>
        <item x="64"/>
        <item x="60"/>
        <item x="58"/>
        <item x="74"/>
        <item x="1"/>
        <item x="32"/>
        <item x="53"/>
        <item x="44"/>
        <item x="16"/>
        <item x="13"/>
        <item x="6"/>
        <item x="15"/>
        <item x="22"/>
        <item x="39"/>
        <item x="29"/>
        <item x="20"/>
        <item x="70"/>
        <item x="48"/>
        <item x="57"/>
        <item x="40"/>
        <item x="18"/>
        <item x="0"/>
        <item x="27"/>
        <item x="43"/>
        <item x="75"/>
        <item x="3"/>
        <item x="67"/>
        <item x="50"/>
        <item x="26"/>
        <item x="42"/>
        <item x="33"/>
        <item x="36"/>
        <item x="14"/>
        <item x="23"/>
        <item x="77"/>
        <item x="52"/>
        <item x="71"/>
        <item x="54"/>
        <item x="72"/>
        <item x="4"/>
        <item x="25"/>
        <item x="11"/>
        <item x="69"/>
        <item x="37"/>
        <item x="12"/>
        <item x="56"/>
        <item x="2"/>
        <item x="62"/>
        <item x="49"/>
        <item x="28"/>
        <item x="59"/>
        <item x="5"/>
        <item x="38"/>
        <item x="73"/>
        <item x="8"/>
        <item x="24"/>
        <item x="47"/>
        <item x="78"/>
        <item x="41"/>
        <item x="7"/>
        <item x="55"/>
        <item x="46"/>
        <item x="30"/>
        <item x="66"/>
        <item x="35"/>
        <item x="68"/>
        <item x="19"/>
        <item x="9"/>
        <item t="default"/>
      </items>
    </pivotField>
    <pivotField compact="0" numFmtId="177" showAll="0"/>
    <pivotField compact="0" numFmtId="177" showAll="0"/>
    <pivotField compact="0" numFmtId="176"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dataFields count="1">
    <dataField name="求和项:科研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82"/>
  <sheetViews>
    <sheetView topLeftCell="A33" workbookViewId="0">
      <selection activeCell="O22" sqref="H4 O22"/>
    </sheetView>
  </sheetViews>
  <sheetFormatPr defaultColWidth="9" defaultRowHeight="13.8"/>
  <cols>
    <col min="4" max="4" width="13" customWidth="1"/>
    <col min="15" max="15" width="13" customWidth="1"/>
  </cols>
  <sheetData>
    <row r="1" ht="28.2" spans="1:18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</row>
    <row r="2" spans="1:20">
      <c r="A2" s="22" t="s">
        <v>1</v>
      </c>
      <c r="B2" s="23" t="s">
        <v>2</v>
      </c>
      <c r="C2" s="23" t="s">
        <v>3</v>
      </c>
      <c r="D2" s="23" t="s">
        <v>4</v>
      </c>
      <c r="E2" s="23" t="s">
        <v>5</v>
      </c>
      <c r="F2" s="23" t="s">
        <v>6</v>
      </c>
      <c r="G2" s="23" t="s">
        <v>7</v>
      </c>
      <c r="H2" s="23" t="s">
        <v>8</v>
      </c>
      <c r="I2" s="23" t="s">
        <v>9</v>
      </c>
      <c r="J2" s="23" t="s">
        <v>10</v>
      </c>
      <c r="K2" s="23" t="s">
        <v>11</v>
      </c>
      <c r="L2" s="23" t="s">
        <v>12</v>
      </c>
      <c r="M2" t="s">
        <v>2</v>
      </c>
      <c r="N2" t="s">
        <v>3</v>
      </c>
      <c r="O2" t="s">
        <v>4</v>
      </c>
      <c r="P2" t="s">
        <v>5</v>
      </c>
      <c r="Q2" t="s">
        <v>6</v>
      </c>
      <c r="R2" t="s">
        <v>7</v>
      </c>
      <c r="S2" t="s">
        <v>8</v>
      </c>
      <c r="T2" t="s">
        <v>9</v>
      </c>
    </row>
    <row r="3" spans="1:20">
      <c r="A3" s="24" t="s">
        <v>13</v>
      </c>
      <c r="B3" s="25" t="s">
        <v>14</v>
      </c>
      <c r="C3" s="25" t="s">
        <v>15</v>
      </c>
      <c r="D3" s="25" t="s">
        <v>16</v>
      </c>
      <c r="E3" s="25" t="s">
        <v>17</v>
      </c>
      <c r="F3" s="26">
        <v>19.6</v>
      </c>
      <c r="G3" s="26">
        <v>46.2</v>
      </c>
      <c r="H3" s="26">
        <v>0.8</v>
      </c>
      <c r="I3" s="26">
        <f>SUM(F3:H3)</f>
        <v>66.6</v>
      </c>
      <c r="J3" s="30">
        <f>RANK(I3,$I$3:$I$82,0)</f>
        <v>54</v>
      </c>
      <c r="K3" s="30">
        <f>RANK(F3,$F$3:$F$82,0)</f>
        <v>47</v>
      </c>
      <c r="L3" s="30">
        <f>RANK(G3,$G$3:$G$82,0)</f>
        <v>47</v>
      </c>
      <c r="M3" t="s">
        <v>14</v>
      </c>
      <c r="N3" t="s">
        <v>15</v>
      </c>
      <c r="O3" t="s">
        <v>16</v>
      </c>
      <c r="P3" t="s">
        <v>17</v>
      </c>
      <c r="Q3">
        <v>19.6</v>
      </c>
      <c r="R3">
        <v>46.2</v>
      </c>
      <c r="S3">
        <v>0.8</v>
      </c>
      <c r="T3">
        <v>66.6</v>
      </c>
    </row>
    <row r="4" spans="1:20">
      <c r="A4" s="27" t="s">
        <v>18</v>
      </c>
      <c r="B4" s="28" t="s">
        <v>19</v>
      </c>
      <c r="C4" s="28" t="s">
        <v>20</v>
      </c>
      <c r="D4" s="28" t="s">
        <v>21</v>
      </c>
      <c r="E4" s="28" t="s">
        <v>22</v>
      </c>
      <c r="F4" s="29">
        <v>25.73</v>
      </c>
      <c r="G4" s="29">
        <v>30.56</v>
      </c>
      <c r="H4" s="29">
        <v>1.74</v>
      </c>
      <c r="I4" s="29">
        <f t="shared" ref="I4:I35" si="0">SUM(F4:H4)</f>
        <v>58.03</v>
      </c>
      <c r="J4" s="31">
        <f t="shared" ref="J4:J35" si="1">RANK(I4,$I$3:$I$82,0)</f>
        <v>63</v>
      </c>
      <c r="K4" s="30">
        <f t="shared" ref="K4:K35" si="2">RANK(F4,$F$3:$F$82,0)</f>
        <v>18</v>
      </c>
      <c r="L4" s="30">
        <f t="shared" ref="L4:L35" si="3">RANK(G4,$G$3:$G$82,0)</f>
        <v>65</v>
      </c>
      <c r="M4" t="s">
        <v>19</v>
      </c>
      <c r="N4" t="s">
        <v>20</v>
      </c>
      <c r="O4" t="s">
        <v>21</v>
      </c>
      <c r="P4" t="s">
        <v>22</v>
      </c>
      <c r="Q4">
        <v>25.73</v>
      </c>
      <c r="R4">
        <v>30.56</v>
      </c>
      <c r="S4">
        <v>1.74</v>
      </c>
      <c r="T4">
        <v>58.03</v>
      </c>
    </row>
    <row r="5" spans="1:20">
      <c r="A5" s="24" t="s">
        <v>23</v>
      </c>
      <c r="B5" s="25" t="s">
        <v>24</v>
      </c>
      <c r="C5" s="25" t="s">
        <v>20</v>
      </c>
      <c r="D5" s="25" t="s">
        <v>25</v>
      </c>
      <c r="E5" s="25" t="s">
        <v>26</v>
      </c>
      <c r="F5" s="26">
        <v>26.51</v>
      </c>
      <c r="G5" s="26">
        <v>65.78</v>
      </c>
      <c r="H5" s="26">
        <v>2.52</v>
      </c>
      <c r="I5" s="26">
        <f t="shared" si="0"/>
        <v>94.81</v>
      </c>
      <c r="J5" s="30">
        <f t="shared" si="1"/>
        <v>23</v>
      </c>
      <c r="K5" s="30">
        <f t="shared" si="2"/>
        <v>13</v>
      </c>
      <c r="L5" s="30">
        <f t="shared" si="3"/>
        <v>22</v>
      </c>
      <c r="M5" t="s">
        <v>24</v>
      </c>
      <c r="N5" t="s">
        <v>20</v>
      </c>
      <c r="O5" t="s">
        <v>25</v>
      </c>
      <c r="P5" t="s">
        <v>26</v>
      </c>
      <c r="Q5">
        <v>26.51</v>
      </c>
      <c r="R5">
        <v>65.78</v>
      </c>
      <c r="S5">
        <v>2.52</v>
      </c>
      <c r="T5">
        <v>94.81</v>
      </c>
    </row>
    <row r="6" spans="1:20">
      <c r="A6" s="27" t="s">
        <v>27</v>
      </c>
      <c r="B6" s="28" t="s">
        <v>28</v>
      </c>
      <c r="C6" s="28" t="s">
        <v>15</v>
      </c>
      <c r="D6" s="28" t="s">
        <v>29</v>
      </c>
      <c r="E6" s="28" t="s">
        <v>17</v>
      </c>
      <c r="F6" s="29">
        <v>23.3</v>
      </c>
      <c r="G6" s="29">
        <v>50.79</v>
      </c>
      <c r="H6" s="29">
        <v>7.19</v>
      </c>
      <c r="I6" s="29">
        <f t="shared" si="0"/>
        <v>81.28</v>
      </c>
      <c r="J6" s="31">
        <f t="shared" si="1"/>
        <v>41</v>
      </c>
      <c r="K6" s="30">
        <f t="shared" si="2"/>
        <v>28</v>
      </c>
      <c r="L6" s="30">
        <f t="shared" si="3"/>
        <v>43</v>
      </c>
      <c r="M6" t="s">
        <v>28</v>
      </c>
      <c r="N6" t="s">
        <v>15</v>
      </c>
      <c r="O6" t="s">
        <v>29</v>
      </c>
      <c r="P6" t="s">
        <v>17</v>
      </c>
      <c r="Q6">
        <v>23.3</v>
      </c>
      <c r="R6">
        <v>50.79</v>
      </c>
      <c r="S6">
        <v>7.19</v>
      </c>
      <c r="T6">
        <v>81.28</v>
      </c>
    </row>
    <row r="7" spans="1:20">
      <c r="A7" s="24" t="s">
        <v>30</v>
      </c>
      <c r="B7" s="25" t="s">
        <v>31</v>
      </c>
      <c r="C7" s="25" t="s">
        <v>20</v>
      </c>
      <c r="D7" s="25" t="s">
        <v>25</v>
      </c>
      <c r="E7" s="25" t="s">
        <v>17</v>
      </c>
      <c r="F7" s="26">
        <v>17.95</v>
      </c>
      <c r="G7" s="26">
        <v>63.43</v>
      </c>
      <c r="H7" s="26">
        <v>0.89</v>
      </c>
      <c r="I7" s="26">
        <f t="shared" si="0"/>
        <v>82.27</v>
      </c>
      <c r="J7" s="30">
        <f t="shared" si="1"/>
        <v>40</v>
      </c>
      <c r="K7" s="30">
        <f t="shared" si="2"/>
        <v>59</v>
      </c>
      <c r="L7" s="30">
        <f t="shared" si="3"/>
        <v>29</v>
      </c>
      <c r="M7" t="s">
        <v>31</v>
      </c>
      <c r="N7" t="s">
        <v>20</v>
      </c>
      <c r="O7" t="s">
        <v>25</v>
      </c>
      <c r="P7" t="s">
        <v>17</v>
      </c>
      <c r="Q7">
        <v>17.95</v>
      </c>
      <c r="R7">
        <v>63.43</v>
      </c>
      <c r="S7">
        <v>0.89</v>
      </c>
      <c r="T7">
        <v>82.27</v>
      </c>
    </row>
    <row r="8" spans="1:20">
      <c r="A8" s="27" t="s">
        <v>32</v>
      </c>
      <c r="B8" s="28" t="s">
        <v>33</v>
      </c>
      <c r="C8" s="28" t="s">
        <v>20</v>
      </c>
      <c r="D8" s="28" t="s">
        <v>21</v>
      </c>
      <c r="E8" s="28" t="s">
        <v>17</v>
      </c>
      <c r="F8" s="29">
        <v>18.56</v>
      </c>
      <c r="G8" s="29">
        <v>75.13</v>
      </c>
      <c r="H8" s="29">
        <v>11.05</v>
      </c>
      <c r="I8" s="29">
        <f t="shared" si="0"/>
        <v>104.74</v>
      </c>
      <c r="J8" s="31">
        <f t="shared" si="1"/>
        <v>12</v>
      </c>
      <c r="K8" s="30">
        <f t="shared" si="2"/>
        <v>56</v>
      </c>
      <c r="L8" s="30">
        <f t="shared" si="3"/>
        <v>17</v>
      </c>
      <c r="M8" t="s">
        <v>33</v>
      </c>
      <c r="N8" t="s">
        <v>20</v>
      </c>
      <c r="O8" t="s">
        <v>21</v>
      </c>
      <c r="P8" t="s">
        <v>17</v>
      </c>
      <c r="Q8">
        <v>18.56</v>
      </c>
      <c r="R8">
        <v>75.13</v>
      </c>
      <c r="S8">
        <v>11.05</v>
      </c>
      <c r="T8">
        <v>104.74</v>
      </c>
    </row>
    <row r="9" spans="1:20">
      <c r="A9" s="24" t="s">
        <v>34</v>
      </c>
      <c r="B9" s="25" t="s">
        <v>35</v>
      </c>
      <c r="C9" s="25" t="s">
        <v>15</v>
      </c>
      <c r="D9" s="25" t="s">
        <v>36</v>
      </c>
      <c r="E9" s="25" t="s">
        <v>17</v>
      </c>
      <c r="F9" s="26">
        <v>29.3</v>
      </c>
      <c r="G9" s="26">
        <v>36.6</v>
      </c>
      <c r="H9" s="26">
        <v>7.7</v>
      </c>
      <c r="I9" s="26">
        <f t="shared" si="0"/>
        <v>73.6</v>
      </c>
      <c r="J9" s="30">
        <f t="shared" si="1"/>
        <v>51</v>
      </c>
      <c r="K9" s="30">
        <f t="shared" si="2"/>
        <v>5</v>
      </c>
      <c r="L9" s="30">
        <f t="shared" si="3"/>
        <v>58</v>
      </c>
      <c r="M9" t="s">
        <v>35</v>
      </c>
      <c r="N9" t="s">
        <v>15</v>
      </c>
      <c r="O9" t="s">
        <v>36</v>
      </c>
      <c r="P9" t="s">
        <v>17</v>
      </c>
      <c r="Q9">
        <v>29.3</v>
      </c>
      <c r="R9">
        <v>36.6</v>
      </c>
      <c r="S9">
        <v>7.7</v>
      </c>
      <c r="T9">
        <v>73.6</v>
      </c>
    </row>
    <row r="10" spans="1:20">
      <c r="A10" s="27" t="s">
        <v>37</v>
      </c>
      <c r="B10" s="28" t="s">
        <v>38</v>
      </c>
      <c r="C10" s="28" t="s">
        <v>15</v>
      </c>
      <c r="D10" s="28" t="s">
        <v>39</v>
      </c>
      <c r="E10" s="28" t="s">
        <v>17</v>
      </c>
      <c r="F10" s="29">
        <v>19.71</v>
      </c>
      <c r="G10" s="29">
        <v>80.39</v>
      </c>
      <c r="H10" s="29">
        <v>8.69</v>
      </c>
      <c r="I10" s="29">
        <f t="shared" si="0"/>
        <v>108.79</v>
      </c>
      <c r="J10" s="31">
        <f t="shared" si="1"/>
        <v>8</v>
      </c>
      <c r="K10" s="30">
        <f t="shared" si="2"/>
        <v>45</v>
      </c>
      <c r="L10" s="30">
        <f t="shared" si="3"/>
        <v>9</v>
      </c>
      <c r="M10" t="s">
        <v>38</v>
      </c>
      <c r="N10" t="s">
        <v>15</v>
      </c>
      <c r="O10" t="s">
        <v>39</v>
      </c>
      <c r="P10" t="s">
        <v>17</v>
      </c>
      <c r="Q10">
        <v>19.71</v>
      </c>
      <c r="R10">
        <v>80.39</v>
      </c>
      <c r="S10">
        <v>8.69</v>
      </c>
      <c r="T10">
        <v>108.79</v>
      </c>
    </row>
    <row r="11" spans="1:20">
      <c r="A11" s="24" t="s">
        <v>40</v>
      </c>
      <c r="B11" s="25" t="s">
        <v>41</v>
      </c>
      <c r="C11" s="25" t="s">
        <v>15</v>
      </c>
      <c r="D11" s="25" t="s">
        <v>21</v>
      </c>
      <c r="E11" s="25" t="s">
        <v>26</v>
      </c>
      <c r="F11" s="26">
        <v>21.48</v>
      </c>
      <c r="G11" s="26">
        <v>75.82</v>
      </c>
      <c r="H11" s="26">
        <v>6.7</v>
      </c>
      <c r="I11" s="26">
        <f t="shared" si="0"/>
        <v>104</v>
      </c>
      <c r="J11" s="30">
        <f t="shared" si="1"/>
        <v>15</v>
      </c>
      <c r="K11" s="30">
        <f t="shared" si="2"/>
        <v>38</v>
      </c>
      <c r="L11" s="30">
        <f t="shared" si="3"/>
        <v>14</v>
      </c>
      <c r="M11" t="s">
        <v>41</v>
      </c>
      <c r="N11" t="s">
        <v>15</v>
      </c>
      <c r="O11" t="s">
        <v>21</v>
      </c>
      <c r="P11" t="s">
        <v>26</v>
      </c>
      <c r="Q11">
        <v>21.48</v>
      </c>
      <c r="R11">
        <v>75.82</v>
      </c>
      <c r="S11">
        <v>6.7</v>
      </c>
      <c r="T11">
        <v>104</v>
      </c>
    </row>
    <row r="12" spans="1:20">
      <c r="A12" s="27" t="s">
        <v>42</v>
      </c>
      <c r="B12" s="28" t="s">
        <v>43</v>
      </c>
      <c r="C12" s="28" t="s">
        <v>20</v>
      </c>
      <c r="D12" s="28" t="s">
        <v>16</v>
      </c>
      <c r="E12" s="28" t="s">
        <v>17</v>
      </c>
      <c r="F12" s="29">
        <v>16.56</v>
      </c>
      <c r="G12" s="29">
        <v>95.58</v>
      </c>
      <c r="H12" s="29">
        <v>4.48</v>
      </c>
      <c r="I12" s="29">
        <f t="shared" si="0"/>
        <v>116.62</v>
      </c>
      <c r="J12" s="31">
        <f t="shared" si="1"/>
        <v>5</v>
      </c>
      <c r="K12" s="30">
        <f t="shared" si="2"/>
        <v>66</v>
      </c>
      <c r="L12" s="30">
        <f t="shared" si="3"/>
        <v>1</v>
      </c>
      <c r="M12" t="s">
        <v>43</v>
      </c>
      <c r="N12" t="s">
        <v>20</v>
      </c>
      <c r="O12" t="s">
        <v>16</v>
      </c>
      <c r="P12" t="s">
        <v>17</v>
      </c>
      <c r="Q12">
        <v>16.56</v>
      </c>
      <c r="R12">
        <v>95.58</v>
      </c>
      <c r="S12">
        <v>4.48</v>
      </c>
      <c r="T12">
        <v>116.62</v>
      </c>
    </row>
    <row r="13" spans="1:20">
      <c r="A13" s="24" t="s">
        <v>44</v>
      </c>
      <c r="B13" s="25" t="s">
        <v>45</v>
      </c>
      <c r="C13" s="25" t="s">
        <v>20</v>
      </c>
      <c r="D13" s="25" t="s">
        <v>25</v>
      </c>
      <c r="E13" s="25" t="s">
        <v>22</v>
      </c>
      <c r="F13" s="26">
        <v>28.35</v>
      </c>
      <c r="G13" s="26">
        <v>11.19</v>
      </c>
      <c r="H13" s="26">
        <v>2.38</v>
      </c>
      <c r="I13" s="26">
        <f t="shared" si="0"/>
        <v>41.92</v>
      </c>
      <c r="J13" s="30">
        <f t="shared" si="1"/>
        <v>78</v>
      </c>
      <c r="K13" s="30">
        <f t="shared" si="2"/>
        <v>7</v>
      </c>
      <c r="L13" s="30">
        <f t="shared" si="3"/>
        <v>79</v>
      </c>
      <c r="M13" t="s">
        <v>45</v>
      </c>
      <c r="N13" t="s">
        <v>20</v>
      </c>
      <c r="O13" t="s">
        <v>25</v>
      </c>
      <c r="P13" t="s">
        <v>22</v>
      </c>
      <c r="Q13">
        <v>28.35</v>
      </c>
      <c r="R13">
        <v>11.19</v>
      </c>
      <c r="S13">
        <v>2.38</v>
      </c>
      <c r="T13">
        <v>41.92</v>
      </c>
    </row>
    <row r="14" spans="1:20">
      <c r="A14" s="27" t="s">
        <v>46</v>
      </c>
      <c r="B14" s="28" t="s">
        <v>47</v>
      </c>
      <c r="C14" s="28" t="s">
        <v>15</v>
      </c>
      <c r="D14" s="28" t="s">
        <v>29</v>
      </c>
      <c r="E14" s="28" t="s">
        <v>26</v>
      </c>
      <c r="F14" s="29">
        <v>22</v>
      </c>
      <c r="G14" s="29">
        <v>64.2</v>
      </c>
      <c r="H14" s="29">
        <v>8.2</v>
      </c>
      <c r="I14" s="29">
        <f t="shared" si="0"/>
        <v>94.4</v>
      </c>
      <c r="J14" s="31">
        <f t="shared" si="1"/>
        <v>25</v>
      </c>
      <c r="K14" s="30">
        <f t="shared" si="2"/>
        <v>36</v>
      </c>
      <c r="L14" s="30">
        <f t="shared" si="3"/>
        <v>27</v>
      </c>
      <c r="M14" t="s">
        <v>47</v>
      </c>
      <c r="N14" t="s">
        <v>15</v>
      </c>
      <c r="O14" t="s">
        <v>29</v>
      </c>
      <c r="P14" t="s">
        <v>26</v>
      </c>
      <c r="Q14">
        <v>22</v>
      </c>
      <c r="R14">
        <v>64.2</v>
      </c>
      <c r="S14">
        <v>8.2</v>
      </c>
      <c r="T14">
        <v>94.4</v>
      </c>
    </row>
    <row r="15" spans="1:20">
      <c r="A15" s="24" t="s">
        <v>48</v>
      </c>
      <c r="B15" s="25" t="s">
        <v>49</v>
      </c>
      <c r="C15" s="25" t="s">
        <v>15</v>
      </c>
      <c r="D15" s="25" t="s">
        <v>25</v>
      </c>
      <c r="E15" s="25" t="s">
        <v>17</v>
      </c>
      <c r="F15" s="26">
        <v>19.02</v>
      </c>
      <c r="G15" s="26">
        <v>65.28</v>
      </c>
      <c r="H15" s="26">
        <v>0.59</v>
      </c>
      <c r="I15" s="26">
        <f t="shared" si="0"/>
        <v>84.89</v>
      </c>
      <c r="J15" s="30">
        <f t="shared" si="1"/>
        <v>36</v>
      </c>
      <c r="K15" s="30">
        <f t="shared" si="2"/>
        <v>53</v>
      </c>
      <c r="L15" s="30">
        <f t="shared" si="3"/>
        <v>24</v>
      </c>
      <c r="M15" t="s">
        <v>49</v>
      </c>
      <c r="N15" t="s">
        <v>15</v>
      </c>
      <c r="O15" t="s">
        <v>25</v>
      </c>
      <c r="P15" t="s">
        <v>17</v>
      </c>
      <c r="Q15">
        <v>19.02</v>
      </c>
      <c r="R15">
        <v>65.28</v>
      </c>
      <c r="S15">
        <v>0.59</v>
      </c>
      <c r="T15">
        <v>84.89</v>
      </c>
    </row>
    <row r="16" spans="1:20">
      <c r="A16" s="27" t="s">
        <v>50</v>
      </c>
      <c r="B16" s="28" t="s">
        <v>51</v>
      </c>
      <c r="C16" s="28" t="s">
        <v>20</v>
      </c>
      <c r="D16" s="28" t="s">
        <v>16</v>
      </c>
      <c r="E16" s="28" t="s">
        <v>22</v>
      </c>
      <c r="F16" s="29">
        <v>23.32</v>
      </c>
      <c r="G16" s="29">
        <v>36.42</v>
      </c>
      <c r="H16" s="29">
        <v>1.02</v>
      </c>
      <c r="I16" s="29">
        <f t="shared" si="0"/>
        <v>60.76</v>
      </c>
      <c r="J16" s="31">
        <f t="shared" si="1"/>
        <v>59</v>
      </c>
      <c r="K16" s="30">
        <f t="shared" si="2"/>
        <v>27</v>
      </c>
      <c r="L16" s="30">
        <f t="shared" si="3"/>
        <v>59</v>
      </c>
      <c r="M16" t="s">
        <v>51</v>
      </c>
      <c r="N16" t="s">
        <v>20</v>
      </c>
      <c r="O16" t="s">
        <v>16</v>
      </c>
      <c r="P16" t="s">
        <v>22</v>
      </c>
      <c r="Q16">
        <v>23.32</v>
      </c>
      <c r="R16">
        <v>36.42</v>
      </c>
      <c r="S16">
        <v>1.02</v>
      </c>
      <c r="T16">
        <v>60.76</v>
      </c>
    </row>
    <row r="17" spans="1:20">
      <c r="A17" s="24" t="s">
        <v>52</v>
      </c>
      <c r="B17" s="25" t="s">
        <v>53</v>
      </c>
      <c r="C17" s="25" t="s">
        <v>20</v>
      </c>
      <c r="D17" s="25" t="s">
        <v>21</v>
      </c>
      <c r="E17" s="25" t="s">
        <v>17</v>
      </c>
      <c r="F17" s="26">
        <v>20.87</v>
      </c>
      <c r="G17" s="26">
        <v>56.73</v>
      </c>
      <c r="H17" s="26">
        <v>7.3</v>
      </c>
      <c r="I17" s="26">
        <f t="shared" si="0"/>
        <v>84.9</v>
      </c>
      <c r="J17" s="30">
        <f t="shared" si="1"/>
        <v>35</v>
      </c>
      <c r="K17" s="30">
        <f t="shared" si="2"/>
        <v>40</v>
      </c>
      <c r="L17" s="30">
        <f t="shared" si="3"/>
        <v>36</v>
      </c>
      <c r="M17" t="s">
        <v>53</v>
      </c>
      <c r="N17" t="s">
        <v>20</v>
      </c>
      <c r="O17" t="s">
        <v>21</v>
      </c>
      <c r="P17" t="s">
        <v>17</v>
      </c>
      <c r="Q17">
        <v>20.87</v>
      </c>
      <c r="R17">
        <v>56.73</v>
      </c>
      <c r="S17">
        <v>7.3</v>
      </c>
      <c r="T17">
        <v>84.9</v>
      </c>
    </row>
    <row r="18" spans="1:20">
      <c r="A18" s="27" t="s">
        <v>54</v>
      </c>
      <c r="B18" s="28" t="s">
        <v>55</v>
      </c>
      <c r="C18" s="28" t="s">
        <v>15</v>
      </c>
      <c r="D18" s="28" t="s">
        <v>39</v>
      </c>
      <c r="E18" s="28" t="s">
        <v>22</v>
      </c>
      <c r="F18" s="29">
        <v>19.48</v>
      </c>
      <c r="G18" s="29">
        <v>37.25</v>
      </c>
      <c r="H18" s="29">
        <v>3.29</v>
      </c>
      <c r="I18" s="29">
        <f t="shared" si="0"/>
        <v>60.02</v>
      </c>
      <c r="J18" s="31">
        <f t="shared" si="1"/>
        <v>60</v>
      </c>
      <c r="K18" s="30">
        <f t="shared" si="2"/>
        <v>48</v>
      </c>
      <c r="L18" s="30">
        <f t="shared" si="3"/>
        <v>57</v>
      </c>
      <c r="M18" t="s">
        <v>55</v>
      </c>
      <c r="N18" t="s">
        <v>15</v>
      </c>
      <c r="O18" t="s">
        <v>39</v>
      </c>
      <c r="P18" t="s">
        <v>22</v>
      </c>
      <c r="Q18">
        <v>19.48</v>
      </c>
      <c r="R18">
        <v>37.25</v>
      </c>
      <c r="S18">
        <v>3.29</v>
      </c>
      <c r="T18">
        <v>60.02</v>
      </c>
    </row>
    <row r="19" spans="1:20">
      <c r="A19" s="24" t="s">
        <v>56</v>
      </c>
      <c r="B19" s="25" t="s">
        <v>57</v>
      </c>
      <c r="C19" s="25" t="s">
        <v>20</v>
      </c>
      <c r="D19" s="25" t="s">
        <v>21</v>
      </c>
      <c r="E19" s="25" t="s">
        <v>26</v>
      </c>
      <c r="F19" s="26">
        <v>25.68</v>
      </c>
      <c r="G19" s="26">
        <v>35.12</v>
      </c>
      <c r="H19" s="26">
        <v>7.83</v>
      </c>
      <c r="I19" s="26">
        <f t="shared" si="0"/>
        <v>68.63</v>
      </c>
      <c r="J19" s="30">
        <f t="shared" si="1"/>
        <v>52</v>
      </c>
      <c r="K19" s="30">
        <f t="shared" si="2"/>
        <v>19</v>
      </c>
      <c r="L19" s="30">
        <f t="shared" si="3"/>
        <v>60</v>
      </c>
      <c r="M19" t="s">
        <v>57</v>
      </c>
      <c r="N19" t="s">
        <v>20</v>
      </c>
      <c r="O19" t="s">
        <v>21</v>
      </c>
      <c r="P19" t="s">
        <v>26</v>
      </c>
      <c r="Q19">
        <v>25.68</v>
      </c>
      <c r="R19">
        <v>35.12</v>
      </c>
      <c r="S19">
        <v>7.83</v>
      </c>
      <c r="T19">
        <v>68.63</v>
      </c>
    </row>
    <row r="20" spans="1:20">
      <c r="A20" s="27" t="s">
        <v>58</v>
      </c>
      <c r="B20" s="28" t="s">
        <v>59</v>
      </c>
      <c r="C20" s="28" t="s">
        <v>20</v>
      </c>
      <c r="D20" s="28" t="s">
        <v>36</v>
      </c>
      <c r="E20" s="28" t="s">
        <v>17</v>
      </c>
      <c r="F20" s="29">
        <v>26.48</v>
      </c>
      <c r="G20" s="29">
        <v>20.23</v>
      </c>
      <c r="H20" s="29">
        <v>8.21</v>
      </c>
      <c r="I20" s="29">
        <f t="shared" si="0"/>
        <v>54.92</v>
      </c>
      <c r="J20" s="31">
        <f t="shared" si="1"/>
        <v>68</v>
      </c>
      <c r="K20" s="30">
        <f t="shared" si="2"/>
        <v>14</v>
      </c>
      <c r="L20" s="30">
        <f t="shared" si="3"/>
        <v>74</v>
      </c>
      <c r="M20" t="s">
        <v>59</v>
      </c>
      <c r="N20" t="s">
        <v>20</v>
      </c>
      <c r="O20" t="s">
        <v>36</v>
      </c>
      <c r="P20" t="s">
        <v>17</v>
      </c>
      <c r="Q20">
        <v>26.48</v>
      </c>
      <c r="R20">
        <v>20.23</v>
      </c>
      <c r="S20">
        <v>8.21</v>
      </c>
      <c r="T20">
        <v>54.92</v>
      </c>
    </row>
    <row r="21" spans="1:20">
      <c r="A21" s="24" t="s">
        <v>60</v>
      </c>
      <c r="B21" s="25" t="s">
        <v>61</v>
      </c>
      <c r="C21" s="25" t="s">
        <v>20</v>
      </c>
      <c r="D21" s="25" t="s">
        <v>29</v>
      </c>
      <c r="E21" s="25" t="s">
        <v>17</v>
      </c>
      <c r="F21" s="26">
        <v>23.02</v>
      </c>
      <c r="G21" s="26">
        <v>45.09</v>
      </c>
      <c r="H21" s="26">
        <v>11.3</v>
      </c>
      <c r="I21" s="26">
        <f t="shared" si="0"/>
        <v>79.41</v>
      </c>
      <c r="J21" s="30">
        <f t="shared" si="1"/>
        <v>44</v>
      </c>
      <c r="K21" s="30">
        <f t="shared" si="2"/>
        <v>30</v>
      </c>
      <c r="L21" s="30">
        <f t="shared" si="3"/>
        <v>48</v>
      </c>
      <c r="M21" t="s">
        <v>61</v>
      </c>
      <c r="N21" t="s">
        <v>20</v>
      </c>
      <c r="O21" t="s">
        <v>29</v>
      </c>
      <c r="P21" t="s">
        <v>17</v>
      </c>
      <c r="Q21">
        <v>23.02</v>
      </c>
      <c r="R21">
        <v>45.09</v>
      </c>
      <c r="S21">
        <v>11.3</v>
      </c>
      <c r="T21">
        <v>79.41</v>
      </c>
    </row>
    <row r="22" spans="1:20">
      <c r="A22" s="27" t="s">
        <v>62</v>
      </c>
      <c r="B22" s="28" t="s">
        <v>63</v>
      </c>
      <c r="C22" s="28" t="s">
        <v>15</v>
      </c>
      <c r="D22" s="28" t="s">
        <v>25</v>
      </c>
      <c r="E22" s="28" t="s">
        <v>22</v>
      </c>
      <c r="F22" s="29">
        <v>13.46</v>
      </c>
      <c r="G22" s="29">
        <v>92.44</v>
      </c>
      <c r="H22" s="29">
        <v>1.24</v>
      </c>
      <c r="I22" s="29">
        <f t="shared" si="0"/>
        <v>107.14</v>
      </c>
      <c r="J22" s="31">
        <f t="shared" si="1"/>
        <v>9</v>
      </c>
      <c r="K22" s="30">
        <f t="shared" si="2"/>
        <v>74</v>
      </c>
      <c r="L22" s="30">
        <f t="shared" si="3"/>
        <v>2</v>
      </c>
      <c r="M22" t="s">
        <v>63</v>
      </c>
      <c r="N22" t="s">
        <v>15</v>
      </c>
      <c r="O22" t="s">
        <v>25</v>
      </c>
      <c r="P22" t="s">
        <v>22</v>
      </c>
      <c r="Q22">
        <v>13.46</v>
      </c>
      <c r="R22">
        <v>92.44</v>
      </c>
      <c r="S22">
        <v>1.24</v>
      </c>
      <c r="T22">
        <v>107.14</v>
      </c>
    </row>
    <row r="23" spans="1:20">
      <c r="A23" s="24" t="s">
        <v>64</v>
      </c>
      <c r="B23" s="25" t="s">
        <v>65</v>
      </c>
      <c r="C23" s="25" t="s">
        <v>20</v>
      </c>
      <c r="D23" s="25" t="s">
        <v>16</v>
      </c>
      <c r="E23" s="25" t="s">
        <v>17</v>
      </c>
      <c r="F23" s="26">
        <v>19.63</v>
      </c>
      <c r="G23" s="26">
        <v>41.65</v>
      </c>
      <c r="H23" s="26">
        <v>6.11</v>
      </c>
      <c r="I23" s="26">
        <f t="shared" si="0"/>
        <v>67.39</v>
      </c>
      <c r="J23" s="30">
        <f t="shared" si="1"/>
        <v>53</v>
      </c>
      <c r="K23" s="30">
        <f t="shared" si="2"/>
        <v>46</v>
      </c>
      <c r="L23" s="30">
        <f t="shared" si="3"/>
        <v>53</v>
      </c>
      <c r="M23" t="s">
        <v>65</v>
      </c>
      <c r="N23" t="s">
        <v>20</v>
      </c>
      <c r="O23" t="s">
        <v>16</v>
      </c>
      <c r="P23" t="s">
        <v>17</v>
      </c>
      <c r="Q23">
        <v>19.63</v>
      </c>
      <c r="R23">
        <v>41.65</v>
      </c>
      <c r="S23">
        <v>6.11</v>
      </c>
      <c r="T23">
        <v>67.39</v>
      </c>
    </row>
    <row r="24" spans="1:20">
      <c r="A24" s="27" t="s">
        <v>66</v>
      </c>
      <c r="B24" s="28" t="s">
        <v>67</v>
      </c>
      <c r="C24" s="28" t="s">
        <v>15</v>
      </c>
      <c r="D24" s="28" t="s">
        <v>21</v>
      </c>
      <c r="E24" s="28" t="s">
        <v>22</v>
      </c>
      <c r="F24" s="29">
        <v>22.87</v>
      </c>
      <c r="G24" s="29">
        <v>21.99</v>
      </c>
      <c r="H24" s="29">
        <v>8.82</v>
      </c>
      <c r="I24" s="29">
        <f t="shared" si="0"/>
        <v>53.68</v>
      </c>
      <c r="J24" s="31">
        <f t="shared" si="1"/>
        <v>71</v>
      </c>
      <c r="K24" s="30">
        <f t="shared" si="2"/>
        <v>31</v>
      </c>
      <c r="L24" s="30">
        <f t="shared" si="3"/>
        <v>73</v>
      </c>
      <c r="M24" t="s">
        <v>67</v>
      </c>
      <c r="N24" t="s">
        <v>15</v>
      </c>
      <c r="O24" t="s">
        <v>21</v>
      </c>
      <c r="P24" t="s">
        <v>22</v>
      </c>
      <c r="Q24">
        <v>22.87</v>
      </c>
      <c r="R24">
        <v>21.99</v>
      </c>
      <c r="S24">
        <v>8.82</v>
      </c>
      <c r="T24">
        <v>53.68</v>
      </c>
    </row>
    <row r="25" spans="1:20">
      <c r="A25" s="24" t="s">
        <v>68</v>
      </c>
      <c r="B25" s="25" t="s">
        <v>69</v>
      </c>
      <c r="C25" s="25" t="s">
        <v>20</v>
      </c>
      <c r="D25" s="25" t="s">
        <v>36</v>
      </c>
      <c r="E25" s="25" t="s">
        <v>26</v>
      </c>
      <c r="F25" s="26">
        <v>25.1</v>
      </c>
      <c r="G25" s="26">
        <v>39.65</v>
      </c>
      <c r="H25" s="26">
        <v>9.81</v>
      </c>
      <c r="I25" s="26">
        <f t="shared" si="0"/>
        <v>74.56</v>
      </c>
      <c r="J25" s="30">
        <f t="shared" si="1"/>
        <v>49</v>
      </c>
      <c r="K25" s="30">
        <f t="shared" si="2"/>
        <v>20</v>
      </c>
      <c r="L25" s="30">
        <f t="shared" si="3"/>
        <v>56</v>
      </c>
      <c r="M25" t="s">
        <v>69</v>
      </c>
      <c r="N25" t="s">
        <v>20</v>
      </c>
      <c r="O25" t="s">
        <v>36</v>
      </c>
      <c r="P25" t="s">
        <v>26</v>
      </c>
      <c r="Q25">
        <v>25.1</v>
      </c>
      <c r="R25">
        <v>39.65</v>
      </c>
      <c r="S25">
        <v>9.81</v>
      </c>
      <c r="T25">
        <v>74.56</v>
      </c>
    </row>
    <row r="26" spans="1:20">
      <c r="A26" s="27" t="s">
        <v>70</v>
      </c>
      <c r="B26" s="28" t="s">
        <v>71</v>
      </c>
      <c r="C26" s="28" t="s">
        <v>20</v>
      </c>
      <c r="D26" s="28" t="s">
        <v>29</v>
      </c>
      <c r="E26" s="28" t="s">
        <v>26</v>
      </c>
      <c r="F26" s="29">
        <v>22.15</v>
      </c>
      <c r="G26" s="29">
        <v>57.16</v>
      </c>
      <c r="H26" s="29">
        <v>6.76</v>
      </c>
      <c r="I26" s="29">
        <f t="shared" si="0"/>
        <v>86.07</v>
      </c>
      <c r="J26" s="31">
        <f t="shared" si="1"/>
        <v>34</v>
      </c>
      <c r="K26" s="30">
        <f t="shared" si="2"/>
        <v>34</v>
      </c>
      <c r="L26" s="30">
        <f t="shared" si="3"/>
        <v>35</v>
      </c>
      <c r="M26" t="s">
        <v>71</v>
      </c>
      <c r="N26" t="s">
        <v>20</v>
      </c>
      <c r="O26" t="s">
        <v>29</v>
      </c>
      <c r="P26" t="s">
        <v>26</v>
      </c>
      <c r="Q26">
        <v>22.15</v>
      </c>
      <c r="R26">
        <v>57.16</v>
      </c>
      <c r="S26">
        <v>6.76</v>
      </c>
      <c r="T26">
        <v>86.07</v>
      </c>
    </row>
    <row r="27" spans="1:20">
      <c r="A27" s="24" t="s">
        <v>72</v>
      </c>
      <c r="B27" s="25" t="s">
        <v>73</v>
      </c>
      <c r="C27" s="25" t="s">
        <v>20</v>
      </c>
      <c r="D27" s="25" t="s">
        <v>16</v>
      </c>
      <c r="E27" s="25" t="s">
        <v>22</v>
      </c>
      <c r="F27" s="26">
        <v>15.09</v>
      </c>
      <c r="G27" s="26">
        <v>75.99</v>
      </c>
      <c r="H27" s="26">
        <v>4.1</v>
      </c>
      <c r="I27" s="26">
        <f t="shared" si="0"/>
        <v>95.18</v>
      </c>
      <c r="J27" s="30">
        <f t="shared" si="1"/>
        <v>22</v>
      </c>
      <c r="K27" s="30">
        <f t="shared" si="2"/>
        <v>72</v>
      </c>
      <c r="L27" s="30">
        <f t="shared" si="3"/>
        <v>13</v>
      </c>
      <c r="M27" t="s">
        <v>73</v>
      </c>
      <c r="N27" t="s">
        <v>20</v>
      </c>
      <c r="O27" t="s">
        <v>16</v>
      </c>
      <c r="P27" t="s">
        <v>22</v>
      </c>
      <c r="Q27">
        <v>15.09</v>
      </c>
      <c r="R27">
        <v>75.99</v>
      </c>
      <c r="S27">
        <v>4.1</v>
      </c>
      <c r="T27">
        <v>95.18</v>
      </c>
    </row>
    <row r="28" spans="1:20">
      <c r="A28" s="27" t="s">
        <v>74</v>
      </c>
      <c r="B28" s="28" t="s">
        <v>75</v>
      </c>
      <c r="C28" s="28" t="s">
        <v>15</v>
      </c>
      <c r="D28" s="28" t="s">
        <v>21</v>
      </c>
      <c r="E28" s="28" t="s">
        <v>22</v>
      </c>
      <c r="F28" s="29">
        <v>23.04</v>
      </c>
      <c r="G28" s="29">
        <v>63.47</v>
      </c>
      <c r="H28" s="29">
        <v>11.82</v>
      </c>
      <c r="I28" s="29">
        <f t="shared" si="0"/>
        <v>98.33</v>
      </c>
      <c r="J28" s="31">
        <f t="shared" si="1"/>
        <v>19</v>
      </c>
      <c r="K28" s="30">
        <f t="shared" si="2"/>
        <v>29</v>
      </c>
      <c r="L28" s="30">
        <f t="shared" si="3"/>
        <v>28</v>
      </c>
      <c r="M28" t="s">
        <v>75</v>
      </c>
      <c r="N28" t="s">
        <v>15</v>
      </c>
      <c r="O28" t="s">
        <v>21</v>
      </c>
      <c r="P28" t="s">
        <v>22</v>
      </c>
      <c r="Q28">
        <v>23.04</v>
      </c>
      <c r="R28">
        <v>63.47</v>
      </c>
      <c r="S28">
        <v>11.82</v>
      </c>
      <c r="T28">
        <v>98.33</v>
      </c>
    </row>
    <row r="29" spans="1:20">
      <c r="A29" s="24" t="s">
        <v>76</v>
      </c>
      <c r="B29" s="25" t="s">
        <v>77</v>
      </c>
      <c r="C29" s="25" t="s">
        <v>20</v>
      </c>
      <c r="D29" s="25" t="s">
        <v>25</v>
      </c>
      <c r="E29" s="25" t="s">
        <v>17</v>
      </c>
      <c r="F29" s="26">
        <v>31.79</v>
      </c>
      <c r="G29" s="26">
        <v>54.71</v>
      </c>
      <c r="H29" s="26">
        <v>8.11</v>
      </c>
      <c r="I29" s="26">
        <f t="shared" si="0"/>
        <v>94.61</v>
      </c>
      <c r="J29" s="30">
        <f t="shared" si="1"/>
        <v>24</v>
      </c>
      <c r="K29" s="30">
        <f t="shared" si="2"/>
        <v>2</v>
      </c>
      <c r="L29" s="30">
        <f t="shared" si="3"/>
        <v>40</v>
      </c>
      <c r="M29" t="s">
        <v>77</v>
      </c>
      <c r="N29" t="s">
        <v>20</v>
      </c>
      <c r="O29" t="s">
        <v>25</v>
      </c>
      <c r="P29" t="s">
        <v>17</v>
      </c>
      <c r="Q29">
        <v>31.79</v>
      </c>
      <c r="R29">
        <v>54.71</v>
      </c>
      <c r="S29">
        <v>8.11</v>
      </c>
      <c r="T29">
        <v>94.61</v>
      </c>
    </row>
    <row r="30" spans="1:20">
      <c r="A30" s="27" t="s">
        <v>78</v>
      </c>
      <c r="B30" s="28" t="s">
        <v>79</v>
      </c>
      <c r="C30" s="28" t="s">
        <v>15</v>
      </c>
      <c r="D30" s="28" t="s">
        <v>39</v>
      </c>
      <c r="E30" s="28" t="s">
        <v>26</v>
      </c>
      <c r="F30" s="29">
        <v>30.63</v>
      </c>
      <c r="G30" s="29">
        <v>50.21</v>
      </c>
      <c r="H30" s="29">
        <v>8.81</v>
      </c>
      <c r="I30" s="29">
        <f t="shared" si="0"/>
        <v>89.65</v>
      </c>
      <c r="J30" s="31">
        <f t="shared" si="1"/>
        <v>28</v>
      </c>
      <c r="K30" s="30">
        <f t="shared" si="2"/>
        <v>3</v>
      </c>
      <c r="L30" s="30">
        <f t="shared" si="3"/>
        <v>46</v>
      </c>
      <c r="M30" t="s">
        <v>79</v>
      </c>
      <c r="N30" t="s">
        <v>15</v>
      </c>
      <c r="O30" t="s">
        <v>39</v>
      </c>
      <c r="P30" t="s">
        <v>26</v>
      </c>
      <c r="Q30">
        <v>30.63</v>
      </c>
      <c r="R30">
        <v>50.21</v>
      </c>
      <c r="S30">
        <v>8.81</v>
      </c>
      <c r="T30">
        <v>89.65</v>
      </c>
    </row>
    <row r="31" spans="1:20">
      <c r="A31" s="24" t="s">
        <v>80</v>
      </c>
      <c r="B31" s="25" t="s">
        <v>81</v>
      </c>
      <c r="C31" s="25" t="s">
        <v>15</v>
      </c>
      <c r="D31" s="25" t="s">
        <v>25</v>
      </c>
      <c r="E31" s="25" t="s">
        <v>22</v>
      </c>
      <c r="F31" s="26">
        <v>17.12</v>
      </c>
      <c r="G31" s="26">
        <v>69.09</v>
      </c>
      <c r="H31" s="26">
        <v>7.06</v>
      </c>
      <c r="I31" s="26">
        <f t="shared" si="0"/>
        <v>93.27</v>
      </c>
      <c r="J31" s="30">
        <f t="shared" si="1"/>
        <v>27</v>
      </c>
      <c r="K31" s="30">
        <f t="shared" si="2"/>
        <v>63</v>
      </c>
      <c r="L31" s="30">
        <f t="shared" si="3"/>
        <v>19</v>
      </c>
      <c r="M31" t="s">
        <v>81</v>
      </c>
      <c r="N31" t="s">
        <v>15</v>
      </c>
      <c r="O31" t="s">
        <v>25</v>
      </c>
      <c r="P31" t="s">
        <v>22</v>
      </c>
      <c r="Q31">
        <v>17.12</v>
      </c>
      <c r="R31">
        <v>69.09</v>
      </c>
      <c r="S31">
        <v>7.06</v>
      </c>
      <c r="T31">
        <v>93.27</v>
      </c>
    </row>
    <row r="32" spans="1:20">
      <c r="A32" s="27" t="s">
        <v>82</v>
      </c>
      <c r="B32" s="28" t="s">
        <v>83</v>
      </c>
      <c r="C32" s="28" t="s">
        <v>15</v>
      </c>
      <c r="D32" s="28" t="s">
        <v>16</v>
      </c>
      <c r="E32" s="28" t="s">
        <v>22</v>
      </c>
      <c r="F32" s="29">
        <v>18.64</v>
      </c>
      <c r="G32" s="29">
        <v>39.91</v>
      </c>
      <c r="H32" s="29">
        <v>7.97</v>
      </c>
      <c r="I32" s="29">
        <f t="shared" si="0"/>
        <v>66.52</v>
      </c>
      <c r="J32" s="31">
        <f t="shared" si="1"/>
        <v>55</v>
      </c>
      <c r="K32" s="30">
        <f t="shared" si="2"/>
        <v>54</v>
      </c>
      <c r="L32" s="30">
        <f t="shared" si="3"/>
        <v>54</v>
      </c>
      <c r="M32" t="s">
        <v>83</v>
      </c>
      <c r="N32" t="s">
        <v>15</v>
      </c>
      <c r="O32" t="s">
        <v>16</v>
      </c>
      <c r="P32" t="s">
        <v>22</v>
      </c>
      <c r="Q32">
        <v>18.64</v>
      </c>
      <c r="R32">
        <v>39.91</v>
      </c>
      <c r="S32">
        <v>7.97</v>
      </c>
      <c r="T32">
        <v>66.52</v>
      </c>
    </row>
    <row r="33" spans="1:20">
      <c r="A33" s="24" t="s">
        <v>84</v>
      </c>
      <c r="B33" s="25" t="s">
        <v>85</v>
      </c>
      <c r="C33" s="25" t="s">
        <v>20</v>
      </c>
      <c r="D33" s="25" t="s">
        <v>36</v>
      </c>
      <c r="E33" s="25" t="s">
        <v>26</v>
      </c>
      <c r="F33" s="26">
        <v>28.15</v>
      </c>
      <c r="G33" s="26">
        <v>87.4</v>
      </c>
      <c r="H33" s="26">
        <v>1.22</v>
      </c>
      <c r="I33" s="26">
        <f t="shared" si="0"/>
        <v>116.77</v>
      </c>
      <c r="J33" s="30">
        <f t="shared" si="1"/>
        <v>4</v>
      </c>
      <c r="K33" s="30">
        <f t="shared" si="2"/>
        <v>8</v>
      </c>
      <c r="L33" s="30">
        <f t="shared" si="3"/>
        <v>6</v>
      </c>
      <c r="M33" t="s">
        <v>85</v>
      </c>
      <c r="N33" t="s">
        <v>20</v>
      </c>
      <c r="O33" t="s">
        <v>36</v>
      </c>
      <c r="P33" t="s">
        <v>26</v>
      </c>
      <c r="Q33">
        <v>28.15</v>
      </c>
      <c r="R33">
        <v>87.4</v>
      </c>
      <c r="S33">
        <v>1.22</v>
      </c>
      <c r="T33">
        <v>116.77</v>
      </c>
    </row>
    <row r="34" spans="1:20">
      <c r="A34" s="27" t="s">
        <v>86</v>
      </c>
      <c r="B34" s="28" t="s">
        <v>87</v>
      </c>
      <c r="C34" s="28" t="s">
        <v>20</v>
      </c>
      <c r="D34" s="28" t="s">
        <v>39</v>
      </c>
      <c r="E34" s="28" t="s">
        <v>88</v>
      </c>
      <c r="F34" s="29">
        <v>25.81</v>
      </c>
      <c r="G34" s="29">
        <v>13.89</v>
      </c>
      <c r="H34" s="29">
        <v>8.66</v>
      </c>
      <c r="I34" s="29">
        <f t="shared" si="0"/>
        <v>48.36</v>
      </c>
      <c r="J34" s="31">
        <f t="shared" si="1"/>
        <v>75</v>
      </c>
      <c r="K34" s="30">
        <f t="shared" si="2"/>
        <v>17</v>
      </c>
      <c r="L34" s="30">
        <f t="shared" si="3"/>
        <v>77</v>
      </c>
      <c r="M34" t="s">
        <v>87</v>
      </c>
      <c r="N34" t="s">
        <v>20</v>
      </c>
      <c r="O34" t="s">
        <v>39</v>
      </c>
      <c r="P34" t="s">
        <v>88</v>
      </c>
      <c r="Q34">
        <v>25.81</v>
      </c>
      <c r="R34">
        <v>13.89</v>
      </c>
      <c r="S34">
        <v>8.66</v>
      </c>
      <c r="T34">
        <v>48.36</v>
      </c>
    </row>
    <row r="35" spans="1:20">
      <c r="A35" s="24" t="s">
        <v>89</v>
      </c>
      <c r="B35" s="25" t="s">
        <v>90</v>
      </c>
      <c r="C35" s="25" t="s">
        <v>20</v>
      </c>
      <c r="D35" s="25" t="s">
        <v>39</v>
      </c>
      <c r="E35" s="25" t="s">
        <v>22</v>
      </c>
      <c r="F35" s="26">
        <v>21.56</v>
      </c>
      <c r="G35" s="26">
        <v>30.95</v>
      </c>
      <c r="H35" s="26">
        <v>7.15</v>
      </c>
      <c r="I35" s="26">
        <f t="shared" si="0"/>
        <v>59.66</v>
      </c>
      <c r="J35" s="30">
        <f t="shared" si="1"/>
        <v>61</v>
      </c>
      <c r="K35" s="30">
        <f t="shared" si="2"/>
        <v>37</v>
      </c>
      <c r="L35" s="30">
        <f t="shared" si="3"/>
        <v>64</v>
      </c>
      <c r="M35" t="s">
        <v>90</v>
      </c>
      <c r="N35" t="s">
        <v>20</v>
      </c>
      <c r="O35" t="s">
        <v>39</v>
      </c>
      <c r="P35" t="s">
        <v>22</v>
      </c>
      <c r="Q35">
        <v>21.56</v>
      </c>
      <c r="R35">
        <v>30.95</v>
      </c>
      <c r="S35">
        <v>7.15</v>
      </c>
      <c r="T35">
        <v>59.66</v>
      </c>
    </row>
    <row r="36" spans="1:20">
      <c r="A36" s="27" t="s">
        <v>91</v>
      </c>
      <c r="B36" s="28" t="s">
        <v>92</v>
      </c>
      <c r="C36" s="28" t="s">
        <v>20</v>
      </c>
      <c r="D36" s="28" t="s">
        <v>25</v>
      </c>
      <c r="E36" s="28" t="s">
        <v>26</v>
      </c>
      <c r="F36" s="29">
        <v>16.18</v>
      </c>
      <c r="G36" s="29">
        <v>55.7</v>
      </c>
      <c r="H36" s="29">
        <v>12.42</v>
      </c>
      <c r="I36" s="29">
        <f t="shared" ref="I36:I82" si="4">SUM(F36:H36)</f>
        <v>84.3</v>
      </c>
      <c r="J36" s="31">
        <f t="shared" ref="J36:J82" si="5">RANK(I36,$I$3:$I$82,0)</f>
        <v>38</v>
      </c>
      <c r="K36" s="30">
        <f t="shared" ref="K36:K82" si="6">RANK(F36,$F$3:$F$82,0)</f>
        <v>68</v>
      </c>
      <c r="L36" s="30">
        <f t="shared" ref="L36:L82" si="7">RANK(G36,$G$3:$G$82,0)</f>
        <v>38</v>
      </c>
      <c r="M36" t="s">
        <v>92</v>
      </c>
      <c r="N36" t="s">
        <v>20</v>
      </c>
      <c r="O36" t="s">
        <v>25</v>
      </c>
      <c r="P36" t="s">
        <v>26</v>
      </c>
      <c r="Q36">
        <v>16.18</v>
      </c>
      <c r="R36">
        <v>55.7</v>
      </c>
      <c r="S36">
        <v>12.42</v>
      </c>
      <c r="T36">
        <v>84.3</v>
      </c>
    </row>
    <row r="37" spans="1:20">
      <c r="A37" s="24" t="s">
        <v>93</v>
      </c>
      <c r="B37" s="25" t="s">
        <v>94</v>
      </c>
      <c r="C37" s="25" t="s">
        <v>20</v>
      </c>
      <c r="D37" s="25" t="s">
        <v>29</v>
      </c>
      <c r="E37" s="25" t="s">
        <v>17</v>
      </c>
      <c r="F37" s="26">
        <v>19.94</v>
      </c>
      <c r="G37" s="26">
        <v>23.78</v>
      </c>
      <c r="H37" s="26">
        <v>8.06</v>
      </c>
      <c r="I37" s="26">
        <f t="shared" si="4"/>
        <v>51.78</v>
      </c>
      <c r="J37" s="30">
        <f t="shared" si="5"/>
        <v>73</v>
      </c>
      <c r="K37" s="30">
        <f t="shared" si="6"/>
        <v>44</v>
      </c>
      <c r="L37" s="30">
        <f t="shared" si="7"/>
        <v>70</v>
      </c>
      <c r="M37" t="s">
        <v>94</v>
      </c>
      <c r="N37" t="s">
        <v>20</v>
      </c>
      <c r="O37" t="s">
        <v>29</v>
      </c>
      <c r="P37" t="s">
        <v>17</v>
      </c>
      <c r="Q37">
        <v>19.94</v>
      </c>
      <c r="R37">
        <v>23.78</v>
      </c>
      <c r="S37">
        <v>8.06</v>
      </c>
      <c r="T37">
        <v>51.78</v>
      </c>
    </row>
    <row r="38" spans="1:20">
      <c r="A38" s="27" t="s">
        <v>95</v>
      </c>
      <c r="B38" s="28" t="s">
        <v>96</v>
      </c>
      <c r="C38" s="28" t="s">
        <v>15</v>
      </c>
      <c r="D38" s="28" t="s">
        <v>16</v>
      </c>
      <c r="E38" s="28" t="s">
        <v>26</v>
      </c>
      <c r="F38" s="29">
        <v>22.24</v>
      </c>
      <c r="G38" s="29">
        <v>89.75</v>
      </c>
      <c r="H38" s="29">
        <v>12.22</v>
      </c>
      <c r="I38" s="29">
        <f t="shared" si="4"/>
        <v>124.21</v>
      </c>
      <c r="J38" s="31">
        <f t="shared" si="5"/>
        <v>1</v>
      </c>
      <c r="K38" s="30">
        <f t="shared" si="6"/>
        <v>32</v>
      </c>
      <c r="L38" s="30">
        <f t="shared" si="7"/>
        <v>4</v>
      </c>
      <c r="M38" t="s">
        <v>96</v>
      </c>
      <c r="N38" t="s">
        <v>15</v>
      </c>
      <c r="O38" t="s">
        <v>16</v>
      </c>
      <c r="P38" t="s">
        <v>26</v>
      </c>
      <c r="Q38">
        <v>22.24</v>
      </c>
      <c r="R38">
        <v>89.75</v>
      </c>
      <c r="S38">
        <v>12.22</v>
      </c>
      <c r="T38">
        <v>124.21</v>
      </c>
    </row>
    <row r="39" spans="1:20">
      <c r="A39" s="24" t="s">
        <v>97</v>
      </c>
      <c r="B39" s="25" t="s">
        <v>98</v>
      </c>
      <c r="C39" s="25" t="s">
        <v>15</v>
      </c>
      <c r="D39" s="25" t="s">
        <v>36</v>
      </c>
      <c r="E39" s="25" t="s">
        <v>22</v>
      </c>
      <c r="F39" s="26">
        <v>24.03</v>
      </c>
      <c r="G39" s="26">
        <v>56.46</v>
      </c>
      <c r="H39" s="26">
        <v>7.66</v>
      </c>
      <c r="I39" s="26">
        <f t="shared" si="4"/>
        <v>88.15</v>
      </c>
      <c r="J39" s="30">
        <f t="shared" si="5"/>
        <v>31</v>
      </c>
      <c r="K39" s="30">
        <f t="shared" si="6"/>
        <v>26</v>
      </c>
      <c r="L39" s="30">
        <f t="shared" si="7"/>
        <v>37</v>
      </c>
      <c r="M39" t="s">
        <v>98</v>
      </c>
      <c r="N39" t="s">
        <v>15</v>
      </c>
      <c r="O39" t="s">
        <v>36</v>
      </c>
      <c r="P39" t="s">
        <v>22</v>
      </c>
      <c r="Q39">
        <v>24.03</v>
      </c>
      <c r="R39">
        <v>56.46</v>
      </c>
      <c r="S39">
        <v>7.66</v>
      </c>
      <c r="T39">
        <v>88.15</v>
      </c>
    </row>
    <row r="40" spans="1:20">
      <c r="A40" s="27" t="s">
        <v>99</v>
      </c>
      <c r="B40" s="28" t="s">
        <v>100</v>
      </c>
      <c r="C40" s="28" t="s">
        <v>15</v>
      </c>
      <c r="D40" s="28" t="s">
        <v>29</v>
      </c>
      <c r="E40" s="28" t="s">
        <v>22</v>
      </c>
      <c r="F40" s="29">
        <v>20.08</v>
      </c>
      <c r="G40" s="29">
        <v>64.83</v>
      </c>
      <c r="H40" s="29">
        <v>13.42</v>
      </c>
      <c r="I40" s="29">
        <f t="shared" si="4"/>
        <v>98.33</v>
      </c>
      <c r="J40" s="31">
        <f t="shared" si="5"/>
        <v>19</v>
      </c>
      <c r="K40" s="30">
        <f t="shared" si="6"/>
        <v>43</v>
      </c>
      <c r="L40" s="30">
        <f t="shared" si="7"/>
        <v>25</v>
      </c>
      <c r="M40" t="s">
        <v>100</v>
      </c>
      <c r="N40" t="s">
        <v>15</v>
      </c>
      <c r="O40" t="s">
        <v>29</v>
      </c>
      <c r="P40" t="s">
        <v>22</v>
      </c>
      <c r="Q40">
        <v>20.08</v>
      </c>
      <c r="R40">
        <v>64.83</v>
      </c>
      <c r="S40">
        <v>13.42</v>
      </c>
      <c r="T40">
        <v>98.33</v>
      </c>
    </row>
    <row r="41" spans="1:20">
      <c r="A41" s="24" t="s">
        <v>101</v>
      </c>
      <c r="B41" s="25" t="s">
        <v>102</v>
      </c>
      <c r="C41" s="25" t="s">
        <v>20</v>
      </c>
      <c r="D41" s="25" t="s">
        <v>39</v>
      </c>
      <c r="E41" s="25" t="s">
        <v>26</v>
      </c>
      <c r="F41" s="26">
        <v>15.22</v>
      </c>
      <c r="G41" s="26">
        <v>75.51</v>
      </c>
      <c r="H41" s="26">
        <v>6.58</v>
      </c>
      <c r="I41" s="26">
        <f t="shared" si="4"/>
        <v>97.31</v>
      </c>
      <c r="J41" s="30">
        <f t="shared" si="5"/>
        <v>21</v>
      </c>
      <c r="K41" s="30">
        <f t="shared" si="6"/>
        <v>71</v>
      </c>
      <c r="L41" s="30">
        <f t="shared" si="7"/>
        <v>16</v>
      </c>
      <c r="M41" t="s">
        <v>102</v>
      </c>
      <c r="N41" t="s">
        <v>20</v>
      </c>
      <c r="O41" t="s">
        <v>39</v>
      </c>
      <c r="P41" t="s">
        <v>26</v>
      </c>
      <c r="Q41">
        <v>15.22</v>
      </c>
      <c r="R41">
        <v>75.51</v>
      </c>
      <c r="S41">
        <v>6.58</v>
      </c>
      <c r="T41">
        <v>97.31</v>
      </c>
    </row>
    <row r="42" spans="1:20">
      <c r="A42" s="27" t="s">
        <v>103</v>
      </c>
      <c r="B42" s="28" t="s">
        <v>104</v>
      </c>
      <c r="C42" s="28" t="s">
        <v>15</v>
      </c>
      <c r="D42" s="28" t="s">
        <v>16</v>
      </c>
      <c r="E42" s="28" t="s">
        <v>88</v>
      </c>
      <c r="F42" s="29">
        <v>29.91</v>
      </c>
      <c r="G42" s="29">
        <v>39.76</v>
      </c>
      <c r="H42" s="29">
        <v>11.61</v>
      </c>
      <c r="I42" s="29">
        <f t="shared" si="4"/>
        <v>81.28</v>
      </c>
      <c r="J42" s="31">
        <f t="shared" si="5"/>
        <v>41</v>
      </c>
      <c r="K42" s="30">
        <f t="shared" si="6"/>
        <v>4</v>
      </c>
      <c r="L42" s="30">
        <f t="shared" si="7"/>
        <v>55</v>
      </c>
      <c r="M42" t="s">
        <v>104</v>
      </c>
      <c r="N42" t="s">
        <v>15</v>
      </c>
      <c r="O42" t="s">
        <v>16</v>
      </c>
      <c r="P42" t="s">
        <v>88</v>
      </c>
      <c r="Q42">
        <v>29.91</v>
      </c>
      <c r="R42">
        <v>39.76</v>
      </c>
      <c r="S42">
        <v>11.61</v>
      </c>
      <c r="T42">
        <v>81.28</v>
      </c>
    </row>
    <row r="43" spans="1:20">
      <c r="A43" s="24" t="s">
        <v>105</v>
      </c>
      <c r="B43" s="25" t="s">
        <v>106</v>
      </c>
      <c r="C43" s="25" t="s">
        <v>15</v>
      </c>
      <c r="D43" s="25" t="s">
        <v>25</v>
      </c>
      <c r="E43" s="25" t="s">
        <v>17</v>
      </c>
      <c r="F43" s="26">
        <v>16.39</v>
      </c>
      <c r="G43" s="26">
        <v>43.86</v>
      </c>
      <c r="H43" s="26">
        <v>2.38</v>
      </c>
      <c r="I43" s="26">
        <f t="shared" si="4"/>
        <v>62.63</v>
      </c>
      <c r="J43" s="30">
        <f t="shared" si="5"/>
        <v>58</v>
      </c>
      <c r="K43" s="30">
        <f t="shared" si="6"/>
        <v>67</v>
      </c>
      <c r="L43" s="30">
        <f t="shared" si="7"/>
        <v>49</v>
      </c>
      <c r="M43" t="s">
        <v>106</v>
      </c>
      <c r="N43" t="s">
        <v>15</v>
      </c>
      <c r="O43" t="s">
        <v>25</v>
      </c>
      <c r="P43" t="s">
        <v>17</v>
      </c>
      <c r="Q43">
        <v>16.39</v>
      </c>
      <c r="R43">
        <v>43.86</v>
      </c>
      <c r="S43">
        <v>2.38</v>
      </c>
      <c r="T43">
        <v>62.63</v>
      </c>
    </row>
    <row r="44" spans="1:20">
      <c r="A44" s="27" t="s">
        <v>107</v>
      </c>
      <c r="B44" s="28" t="s">
        <v>108</v>
      </c>
      <c r="C44" s="28" t="s">
        <v>20</v>
      </c>
      <c r="D44" s="28" t="s">
        <v>16</v>
      </c>
      <c r="E44" s="28" t="s">
        <v>22</v>
      </c>
      <c r="F44" s="29">
        <v>22.23</v>
      </c>
      <c r="G44" s="29">
        <v>78.89</v>
      </c>
      <c r="H44" s="29">
        <v>5.77</v>
      </c>
      <c r="I44" s="29">
        <f t="shared" si="4"/>
        <v>106.89</v>
      </c>
      <c r="J44" s="31">
        <f t="shared" si="5"/>
        <v>10</v>
      </c>
      <c r="K44" s="30">
        <f t="shared" si="6"/>
        <v>33</v>
      </c>
      <c r="L44" s="30">
        <f t="shared" si="7"/>
        <v>10</v>
      </c>
      <c r="M44" t="s">
        <v>108</v>
      </c>
      <c r="N44" t="s">
        <v>20</v>
      </c>
      <c r="O44" t="s">
        <v>16</v>
      </c>
      <c r="P44" t="s">
        <v>22</v>
      </c>
      <c r="Q44">
        <v>22.23</v>
      </c>
      <c r="R44">
        <v>78.89</v>
      </c>
      <c r="S44">
        <v>5.77</v>
      </c>
      <c r="T44">
        <v>106.89</v>
      </c>
    </row>
    <row r="45" spans="1:20">
      <c r="A45" s="24" t="s">
        <v>109</v>
      </c>
      <c r="B45" s="25" t="s">
        <v>110</v>
      </c>
      <c r="C45" s="25" t="s">
        <v>15</v>
      </c>
      <c r="D45" s="25" t="s">
        <v>29</v>
      </c>
      <c r="E45" s="25" t="s">
        <v>22</v>
      </c>
      <c r="F45" s="26">
        <v>22.05</v>
      </c>
      <c r="G45" s="26">
        <v>54.81</v>
      </c>
      <c r="H45" s="26">
        <v>11.25</v>
      </c>
      <c r="I45" s="26">
        <f t="shared" si="4"/>
        <v>88.11</v>
      </c>
      <c r="J45" s="30">
        <f t="shared" si="5"/>
        <v>32</v>
      </c>
      <c r="K45" s="30">
        <f t="shared" si="6"/>
        <v>35</v>
      </c>
      <c r="L45" s="30">
        <f t="shared" si="7"/>
        <v>39</v>
      </c>
      <c r="M45" t="s">
        <v>110</v>
      </c>
      <c r="N45" t="s">
        <v>15</v>
      </c>
      <c r="O45" t="s">
        <v>29</v>
      </c>
      <c r="P45" t="s">
        <v>22</v>
      </c>
      <c r="Q45">
        <v>22.05</v>
      </c>
      <c r="R45">
        <v>54.81</v>
      </c>
      <c r="S45">
        <v>11.25</v>
      </c>
      <c r="T45">
        <v>88.11</v>
      </c>
    </row>
    <row r="46" spans="1:20">
      <c r="A46" s="27" t="s">
        <v>111</v>
      </c>
      <c r="B46" s="28" t="s">
        <v>112</v>
      </c>
      <c r="C46" s="28" t="s">
        <v>20</v>
      </c>
      <c r="D46" s="28" t="s">
        <v>39</v>
      </c>
      <c r="E46" s="28" t="s">
        <v>17</v>
      </c>
      <c r="F46" s="29">
        <v>18.33</v>
      </c>
      <c r="G46" s="29">
        <v>50.25</v>
      </c>
      <c r="H46" s="29">
        <v>6.52</v>
      </c>
      <c r="I46" s="29">
        <f t="shared" si="4"/>
        <v>75.1</v>
      </c>
      <c r="J46" s="31">
        <f t="shared" si="5"/>
        <v>47</v>
      </c>
      <c r="K46" s="30">
        <f t="shared" si="6"/>
        <v>58</v>
      </c>
      <c r="L46" s="30">
        <f t="shared" si="7"/>
        <v>45</v>
      </c>
      <c r="M46" t="s">
        <v>112</v>
      </c>
      <c r="N46" t="s">
        <v>20</v>
      </c>
      <c r="O46" t="s">
        <v>39</v>
      </c>
      <c r="P46" t="s">
        <v>17</v>
      </c>
      <c r="Q46">
        <v>18.33</v>
      </c>
      <c r="R46">
        <v>50.25</v>
      </c>
      <c r="S46">
        <v>6.52</v>
      </c>
      <c r="T46">
        <v>75.1</v>
      </c>
    </row>
    <row r="47" spans="1:20">
      <c r="A47" s="24" t="s">
        <v>113</v>
      </c>
      <c r="B47" s="25" t="s">
        <v>114</v>
      </c>
      <c r="C47" s="25" t="s">
        <v>15</v>
      </c>
      <c r="D47" s="25" t="s">
        <v>29</v>
      </c>
      <c r="E47" s="25" t="s">
        <v>26</v>
      </c>
      <c r="F47" s="26">
        <v>15.89</v>
      </c>
      <c r="G47" s="26">
        <v>33.99</v>
      </c>
      <c r="H47" s="26">
        <v>7.69</v>
      </c>
      <c r="I47" s="26">
        <f t="shared" si="4"/>
        <v>57.57</v>
      </c>
      <c r="J47" s="30">
        <f t="shared" si="5"/>
        <v>65</v>
      </c>
      <c r="K47" s="30">
        <f t="shared" si="6"/>
        <v>70</v>
      </c>
      <c r="L47" s="30">
        <f t="shared" si="7"/>
        <v>61</v>
      </c>
      <c r="M47" t="s">
        <v>114</v>
      </c>
      <c r="N47" t="s">
        <v>15</v>
      </c>
      <c r="O47" t="s">
        <v>29</v>
      </c>
      <c r="P47" t="s">
        <v>26</v>
      </c>
      <c r="Q47">
        <v>15.89</v>
      </c>
      <c r="R47">
        <v>33.99</v>
      </c>
      <c r="S47">
        <v>7.69</v>
      </c>
      <c r="T47">
        <v>57.57</v>
      </c>
    </row>
    <row r="48" spans="1:20">
      <c r="A48" s="27" t="s">
        <v>115</v>
      </c>
      <c r="B48" s="28" t="s">
        <v>116</v>
      </c>
      <c r="C48" s="28" t="s">
        <v>15</v>
      </c>
      <c r="D48" s="28" t="s">
        <v>36</v>
      </c>
      <c r="E48" s="28" t="s">
        <v>88</v>
      </c>
      <c r="F48" s="29">
        <v>26.09</v>
      </c>
      <c r="G48" s="29">
        <v>19.29</v>
      </c>
      <c r="H48" s="29">
        <v>12.51</v>
      </c>
      <c r="I48" s="29">
        <f t="shared" si="4"/>
        <v>57.89</v>
      </c>
      <c r="J48" s="31">
        <f t="shared" si="5"/>
        <v>64</v>
      </c>
      <c r="K48" s="30">
        <f t="shared" si="6"/>
        <v>15</v>
      </c>
      <c r="L48" s="30">
        <f t="shared" si="7"/>
        <v>75</v>
      </c>
      <c r="M48" t="s">
        <v>116</v>
      </c>
      <c r="N48" t="s">
        <v>15</v>
      </c>
      <c r="O48" t="s">
        <v>36</v>
      </c>
      <c r="P48" t="s">
        <v>88</v>
      </c>
      <c r="Q48">
        <v>26.09</v>
      </c>
      <c r="R48">
        <v>19.29</v>
      </c>
      <c r="S48">
        <v>12.51</v>
      </c>
      <c r="T48">
        <v>57.89</v>
      </c>
    </row>
    <row r="49" spans="1:20">
      <c r="A49" s="24" t="s">
        <v>117</v>
      </c>
      <c r="B49" s="25" t="s">
        <v>118</v>
      </c>
      <c r="C49" s="25" t="s">
        <v>20</v>
      </c>
      <c r="D49" s="25" t="s">
        <v>29</v>
      </c>
      <c r="E49" s="25" t="s">
        <v>17</v>
      </c>
      <c r="F49" s="26">
        <v>24.11</v>
      </c>
      <c r="G49" s="26">
        <v>85.53</v>
      </c>
      <c r="H49" s="26">
        <v>10.2</v>
      </c>
      <c r="I49" s="26">
        <f t="shared" si="4"/>
        <v>119.84</v>
      </c>
      <c r="J49" s="30">
        <f t="shared" si="5"/>
        <v>3</v>
      </c>
      <c r="K49" s="30">
        <f t="shared" si="6"/>
        <v>25</v>
      </c>
      <c r="L49" s="30">
        <f t="shared" si="7"/>
        <v>7</v>
      </c>
      <c r="M49" t="s">
        <v>118</v>
      </c>
      <c r="N49" t="s">
        <v>20</v>
      </c>
      <c r="O49" t="s">
        <v>29</v>
      </c>
      <c r="P49" t="s">
        <v>17</v>
      </c>
      <c r="Q49">
        <v>24.11</v>
      </c>
      <c r="R49">
        <v>85.53</v>
      </c>
      <c r="S49">
        <v>10.2</v>
      </c>
      <c r="T49">
        <v>119.84</v>
      </c>
    </row>
    <row r="50" spans="1:20">
      <c r="A50" s="27" t="s">
        <v>119</v>
      </c>
      <c r="B50" s="28" t="s">
        <v>120</v>
      </c>
      <c r="C50" s="28" t="s">
        <v>20</v>
      </c>
      <c r="D50" s="28" t="s">
        <v>21</v>
      </c>
      <c r="E50" s="28" t="s">
        <v>22</v>
      </c>
      <c r="F50" s="29">
        <v>32.18</v>
      </c>
      <c r="G50" s="29">
        <v>76.34</v>
      </c>
      <c r="H50" s="29">
        <v>7.26</v>
      </c>
      <c r="I50" s="29">
        <f t="shared" si="4"/>
        <v>115.78</v>
      </c>
      <c r="J50" s="31">
        <f t="shared" si="5"/>
        <v>6</v>
      </c>
      <c r="K50" s="30">
        <f t="shared" si="6"/>
        <v>1</v>
      </c>
      <c r="L50" s="30">
        <f t="shared" si="7"/>
        <v>12</v>
      </c>
      <c r="M50" t="s">
        <v>120</v>
      </c>
      <c r="N50" t="s">
        <v>20</v>
      </c>
      <c r="O50" t="s">
        <v>21</v>
      </c>
      <c r="P50" t="s">
        <v>22</v>
      </c>
      <c r="Q50">
        <v>32.18</v>
      </c>
      <c r="R50">
        <v>76.34</v>
      </c>
      <c r="S50">
        <v>7.26</v>
      </c>
      <c r="T50">
        <v>115.78</v>
      </c>
    </row>
    <row r="51" spans="1:20">
      <c r="A51" s="24" t="s">
        <v>121</v>
      </c>
      <c r="B51" s="25" t="s">
        <v>122</v>
      </c>
      <c r="C51" s="25" t="s">
        <v>15</v>
      </c>
      <c r="D51" s="25" t="s">
        <v>29</v>
      </c>
      <c r="E51" s="25" t="s">
        <v>26</v>
      </c>
      <c r="F51" s="26">
        <v>16.69</v>
      </c>
      <c r="G51" s="26">
        <v>43.07</v>
      </c>
      <c r="H51" s="26">
        <v>4.26</v>
      </c>
      <c r="I51" s="26">
        <f t="shared" si="4"/>
        <v>64.02</v>
      </c>
      <c r="J51" s="30">
        <f t="shared" si="5"/>
        <v>57</v>
      </c>
      <c r="K51" s="30">
        <f t="shared" si="6"/>
        <v>65</v>
      </c>
      <c r="L51" s="30">
        <f t="shared" si="7"/>
        <v>51</v>
      </c>
      <c r="M51" t="s">
        <v>122</v>
      </c>
      <c r="N51" t="s">
        <v>15</v>
      </c>
      <c r="O51" t="s">
        <v>29</v>
      </c>
      <c r="P51" t="s">
        <v>26</v>
      </c>
      <c r="Q51">
        <v>16.69</v>
      </c>
      <c r="R51">
        <v>43.07</v>
      </c>
      <c r="S51">
        <v>4.26</v>
      </c>
      <c r="T51">
        <v>64.02</v>
      </c>
    </row>
    <row r="52" spans="1:20">
      <c r="A52" s="27" t="s">
        <v>123</v>
      </c>
      <c r="B52" s="28" t="s">
        <v>124</v>
      </c>
      <c r="C52" s="28" t="s">
        <v>20</v>
      </c>
      <c r="D52" s="28" t="s">
        <v>29</v>
      </c>
      <c r="E52" s="28" t="s">
        <v>22</v>
      </c>
      <c r="F52" s="29">
        <v>13.31</v>
      </c>
      <c r="G52" s="29">
        <v>68.68</v>
      </c>
      <c r="H52" s="29">
        <v>7.43</v>
      </c>
      <c r="I52" s="29">
        <f t="shared" si="4"/>
        <v>89.42</v>
      </c>
      <c r="J52" s="31">
        <f t="shared" si="5"/>
        <v>29</v>
      </c>
      <c r="K52" s="30">
        <f t="shared" si="6"/>
        <v>76</v>
      </c>
      <c r="L52" s="30">
        <f t="shared" si="7"/>
        <v>20</v>
      </c>
      <c r="M52" t="s">
        <v>124</v>
      </c>
      <c r="N52" t="s">
        <v>20</v>
      </c>
      <c r="O52" t="s">
        <v>29</v>
      </c>
      <c r="P52" t="s">
        <v>22</v>
      </c>
      <c r="Q52">
        <v>13.31</v>
      </c>
      <c r="R52">
        <v>68.68</v>
      </c>
      <c r="S52">
        <v>7.43</v>
      </c>
      <c r="T52">
        <v>89.42</v>
      </c>
    </row>
    <row r="53" spans="1:20">
      <c r="A53" s="24" t="s">
        <v>125</v>
      </c>
      <c r="B53" s="25" t="s">
        <v>126</v>
      </c>
      <c r="C53" s="25" t="s">
        <v>15</v>
      </c>
      <c r="D53" s="25" t="s">
        <v>25</v>
      </c>
      <c r="E53" s="25" t="s">
        <v>22</v>
      </c>
      <c r="F53" s="26">
        <v>17.44</v>
      </c>
      <c r="G53" s="26">
        <v>51.92</v>
      </c>
      <c r="H53" s="26">
        <v>10.39</v>
      </c>
      <c r="I53" s="26">
        <f t="shared" si="4"/>
        <v>79.75</v>
      </c>
      <c r="J53" s="30">
        <f t="shared" si="5"/>
        <v>43</v>
      </c>
      <c r="K53" s="30">
        <f t="shared" si="6"/>
        <v>62</v>
      </c>
      <c r="L53" s="30">
        <f t="shared" si="7"/>
        <v>41</v>
      </c>
      <c r="M53" t="s">
        <v>126</v>
      </c>
      <c r="N53" t="s">
        <v>15</v>
      </c>
      <c r="O53" t="s">
        <v>25</v>
      </c>
      <c r="P53" t="s">
        <v>22</v>
      </c>
      <c r="Q53">
        <v>17.44</v>
      </c>
      <c r="R53">
        <v>51.92</v>
      </c>
      <c r="S53">
        <v>10.39</v>
      </c>
      <c r="T53">
        <v>79.75</v>
      </c>
    </row>
    <row r="54" spans="1:20">
      <c r="A54" s="27" t="s">
        <v>127</v>
      </c>
      <c r="B54" s="28" t="s">
        <v>128</v>
      </c>
      <c r="C54" s="28" t="s">
        <v>15</v>
      </c>
      <c r="D54" s="28" t="s">
        <v>29</v>
      </c>
      <c r="E54" s="28" t="s">
        <v>22</v>
      </c>
      <c r="F54" s="29">
        <v>19.37</v>
      </c>
      <c r="G54" s="29">
        <v>23.11</v>
      </c>
      <c r="H54" s="29">
        <v>9.39</v>
      </c>
      <c r="I54" s="29">
        <f t="shared" si="4"/>
        <v>51.87</v>
      </c>
      <c r="J54" s="31">
        <f t="shared" si="5"/>
        <v>72</v>
      </c>
      <c r="K54" s="30">
        <f t="shared" si="6"/>
        <v>50</v>
      </c>
      <c r="L54" s="30">
        <f t="shared" si="7"/>
        <v>71</v>
      </c>
      <c r="M54" t="s">
        <v>128</v>
      </c>
      <c r="N54" t="s">
        <v>15</v>
      </c>
      <c r="O54" t="s">
        <v>29</v>
      </c>
      <c r="P54" t="s">
        <v>22</v>
      </c>
      <c r="Q54">
        <v>19.37</v>
      </c>
      <c r="R54">
        <v>23.11</v>
      </c>
      <c r="S54">
        <v>9.39</v>
      </c>
      <c r="T54">
        <v>51.87</v>
      </c>
    </row>
    <row r="55" spans="1:20">
      <c r="A55" s="24" t="s">
        <v>129</v>
      </c>
      <c r="B55" s="25" t="s">
        <v>130</v>
      </c>
      <c r="C55" s="25" t="s">
        <v>20</v>
      </c>
      <c r="D55" s="25" t="s">
        <v>25</v>
      </c>
      <c r="E55" s="25" t="s">
        <v>26</v>
      </c>
      <c r="F55" s="26">
        <v>17.64</v>
      </c>
      <c r="G55" s="26">
        <v>59.19</v>
      </c>
      <c r="H55" s="26">
        <v>0.68</v>
      </c>
      <c r="I55" s="26">
        <f t="shared" si="4"/>
        <v>77.51</v>
      </c>
      <c r="J55" s="30">
        <f t="shared" si="5"/>
        <v>46</v>
      </c>
      <c r="K55" s="30">
        <f t="shared" si="6"/>
        <v>61</v>
      </c>
      <c r="L55" s="30">
        <f t="shared" si="7"/>
        <v>33</v>
      </c>
      <c r="M55" t="s">
        <v>130</v>
      </c>
      <c r="N55" t="s">
        <v>20</v>
      </c>
      <c r="O55" t="s">
        <v>25</v>
      </c>
      <c r="P55" t="s">
        <v>26</v>
      </c>
      <c r="Q55">
        <v>17.64</v>
      </c>
      <c r="R55">
        <v>59.19</v>
      </c>
      <c r="S55">
        <v>0.68</v>
      </c>
      <c r="T55">
        <v>77.51</v>
      </c>
    </row>
    <row r="56" spans="1:20">
      <c r="A56" s="27" t="s">
        <v>131</v>
      </c>
      <c r="B56" s="28" t="s">
        <v>132</v>
      </c>
      <c r="C56" s="28" t="s">
        <v>15</v>
      </c>
      <c r="D56" s="28" t="s">
        <v>21</v>
      </c>
      <c r="E56" s="28" t="s">
        <v>17</v>
      </c>
      <c r="F56" s="29">
        <v>21.37</v>
      </c>
      <c r="G56" s="29">
        <v>30.97</v>
      </c>
      <c r="H56" s="29">
        <v>6.85</v>
      </c>
      <c r="I56" s="29">
        <f t="shared" si="4"/>
        <v>59.19</v>
      </c>
      <c r="J56" s="31">
        <f t="shared" si="5"/>
        <v>62</v>
      </c>
      <c r="K56" s="30">
        <f t="shared" si="6"/>
        <v>39</v>
      </c>
      <c r="L56" s="30">
        <f t="shared" si="7"/>
        <v>62</v>
      </c>
      <c r="M56" t="s">
        <v>132</v>
      </c>
      <c r="N56" t="s">
        <v>15</v>
      </c>
      <c r="O56" t="s">
        <v>21</v>
      </c>
      <c r="P56" t="s">
        <v>17</v>
      </c>
      <c r="Q56">
        <v>21.37</v>
      </c>
      <c r="R56">
        <v>30.97</v>
      </c>
      <c r="S56">
        <v>6.85</v>
      </c>
      <c r="T56">
        <v>59.19</v>
      </c>
    </row>
    <row r="57" spans="1:20">
      <c r="A57" s="24" t="s">
        <v>133</v>
      </c>
      <c r="B57" s="25" t="s">
        <v>134</v>
      </c>
      <c r="C57" s="25" t="s">
        <v>15</v>
      </c>
      <c r="D57" s="25" t="s">
        <v>25</v>
      </c>
      <c r="E57" s="25" t="s">
        <v>22</v>
      </c>
      <c r="F57" s="26">
        <v>18.64</v>
      </c>
      <c r="G57" s="26">
        <v>60.82</v>
      </c>
      <c r="H57" s="26">
        <v>9.25</v>
      </c>
      <c r="I57" s="26">
        <f t="shared" si="4"/>
        <v>88.71</v>
      </c>
      <c r="J57" s="30">
        <f t="shared" si="5"/>
        <v>30</v>
      </c>
      <c r="K57" s="30">
        <f t="shared" si="6"/>
        <v>54</v>
      </c>
      <c r="L57" s="30">
        <f t="shared" si="7"/>
        <v>31</v>
      </c>
      <c r="M57" t="s">
        <v>134</v>
      </c>
      <c r="N57" t="s">
        <v>15</v>
      </c>
      <c r="O57" t="s">
        <v>25</v>
      </c>
      <c r="P57" t="s">
        <v>22</v>
      </c>
      <c r="Q57">
        <v>18.64</v>
      </c>
      <c r="R57">
        <v>60.82</v>
      </c>
      <c r="S57">
        <v>9.25</v>
      </c>
      <c r="T57">
        <v>88.71</v>
      </c>
    </row>
    <row r="58" spans="1:20">
      <c r="A58" s="27" t="s">
        <v>135</v>
      </c>
      <c r="B58" s="28" t="s">
        <v>136</v>
      </c>
      <c r="C58" s="28" t="s">
        <v>15</v>
      </c>
      <c r="D58" s="28" t="s">
        <v>39</v>
      </c>
      <c r="E58" s="28" t="s">
        <v>26</v>
      </c>
      <c r="F58" s="29">
        <v>19.46</v>
      </c>
      <c r="G58" s="29">
        <v>80.84</v>
      </c>
      <c r="H58" s="29">
        <v>5.7</v>
      </c>
      <c r="I58" s="29">
        <f t="shared" si="4"/>
        <v>106</v>
      </c>
      <c r="J58" s="31">
        <f t="shared" si="5"/>
        <v>11</v>
      </c>
      <c r="K58" s="30">
        <f t="shared" si="6"/>
        <v>49</v>
      </c>
      <c r="L58" s="30">
        <f t="shared" si="7"/>
        <v>8</v>
      </c>
      <c r="M58" t="s">
        <v>136</v>
      </c>
      <c r="N58" t="s">
        <v>15</v>
      </c>
      <c r="O58" t="s">
        <v>39</v>
      </c>
      <c r="P58" t="s">
        <v>26</v>
      </c>
      <c r="Q58">
        <v>19.46</v>
      </c>
      <c r="R58">
        <v>80.84</v>
      </c>
      <c r="S58">
        <v>5.7</v>
      </c>
      <c r="T58">
        <v>106</v>
      </c>
    </row>
    <row r="59" spans="1:20">
      <c r="A59" s="24" t="s">
        <v>137</v>
      </c>
      <c r="B59" s="25" t="s">
        <v>138</v>
      </c>
      <c r="C59" s="25" t="s">
        <v>20</v>
      </c>
      <c r="D59" s="25" t="s">
        <v>21</v>
      </c>
      <c r="E59" s="25" t="s">
        <v>88</v>
      </c>
      <c r="F59" s="26">
        <v>11.12</v>
      </c>
      <c r="G59" s="26">
        <v>30.97</v>
      </c>
      <c r="H59" s="26">
        <v>11.88</v>
      </c>
      <c r="I59" s="26">
        <f t="shared" si="4"/>
        <v>53.97</v>
      </c>
      <c r="J59" s="30">
        <f t="shared" si="5"/>
        <v>69</v>
      </c>
      <c r="K59" s="30">
        <f t="shared" si="6"/>
        <v>80</v>
      </c>
      <c r="L59" s="30">
        <f t="shared" si="7"/>
        <v>62</v>
      </c>
      <c r="M59" t="s">
        <v>138</v>
      </c>
      <c r="N59" t="s">
        <v>20</v>
      </c>
      <c r="O59" t="s">
        <v>21</v>
      </c>
      <c r="P59" t="s">
        <v>88</v>
      </c>
      <c r="Q59">
        <v>11.12</v>
      </c>
      <c r="R59">
        <v>30.97</v>
      </c>
      <c r="S59">
        <v>11.88</v>
      </c>
      <c r="T59">
        <v>53.97</v>
      </c>
    </row>
    <row r="60" spans="1:20">
      <c r="A60" s="27" t="s">
        <v>139</v>
      </c>
      <c r="B60" s="28" t="s">
        <v>140</v>
      </c>
      <c r="C60" s="28" t="s">
        <v>20</v>
      </c>
      <c r="D60" s="28" t="s">
        <v>25</v>
      </c>
      <c r="E60" s="28" t="s">
        <v>22</v>
      </c>
      <c r="F60" s="29">
        <v>27.88</v>
      </c>
      <c r="G60" s="29">
        <v>65.49</v>
      </c>
      <c r="H60" s="29">
        <v>6.97</v>
      </c>
      <c r="I60" s="29">
        <f t="shared" si="4"/>
        <v>100.34</v>
      </c>
      <c r="J60" s="31">
        <f t="shared" si="5"/>
        <v>17</v>
      </c>
      <c r="K60" s="30">
        <f t="shared" si="6"/>
        <v>9</v>
      </c>
      <c r="L60" s="30">
        <f t="shared" si="7"/>
        <v>23</v>
      </c>
      <c r="M60" t="s">
        <v>140</v>
      </c>
      <c r="N60" t="s">
        <v>20</v>
      </c>
      <c r="O60" t="s">
        <v>25</v>
      </c>
      <c r="P60" t="s">
        <v>22</v>
      </c>
      <c r="Q60">
        <v>27.88</v>
      </c>
      <c r="R60">
        <v>65.49</v>
      </c>
      <c r="S60">
        <v>6.97</v>
      </c>
      <c r="T60">
        <v>100.34</v>
      </c>
    </row>
    <row r="61" spans="1:20">
      <c r="A61" s="24" t="s">
        <v>141</v>
      </c>
      <c r="B61" s="25" t="s">
        <v>142</v>
      </c>
      <c r="C61" s="25" t="s">
        <v>15</v>
      </c>
      <c r="D61" s="25" t="s">
        <v>36</v>
      </c>
      <c r="E61" s="25" t="s">
        <v>26</v>
      </c>
      <c r="F61" s="26">
        <v>27.73</v>
      </c>
      <c r="G61" s="26">
        <v>43.82</v>
      </c>
      <c r="H61" s="26">
        <v>2.81</v>
      </c>
      <c r="I61" s="26">
        <f t="shared" si="4"/>
        <v>74.36</v>
      </c>
      <c r="J61" s="30">
        <f t="shared" si="5"/>
        <v>50</v>
      </c>
      <c r="K61" s="30">
        <f t="shared" si="6"/>
        <v>10</v>
      </c>
      <c r="L61" s="30">
        <f t="shared" si="7"/>
        <v>50</v>
      </c>
      <c r="M61" t="s">
        <v>142</v>
      </c>
      <c r="N61" t="s">
        <v>15</v>
      </c>
      <c r="O61" t="s">
        <v>36</v>
      </c>
      <c r="P61" t="s">
        <v>26</v>
      </c>
      <c r="Q61">
        <v>27.73</v>
      </c>
      <c r="R61">
        <v>43.82</v>
      </c>
      <c r="S61">
        <v>2.81</v>
      </c>
      <c r="T61">
        <v>74.36</v>
      </c>
    </row>
    <row r="62" spans="1:20">
      <c r="A62" s="27" t="s">
        <v>143</v>
      </c>
      <c r="B62" s="28" t="s">
        <v>144</v>
      </c>
      <c r="C62" s="28" t="s">
        <v>15</v>
      </c>
      <c r="D62" s="28" t="s">
        <v>25</v>
      </c>
      <c r="E62" s="28" t="s">
        <v>88</v>
      </c>
      <c r="F62" s="29">
        <v>24.51</v>
      </c>
      <c r="G62" s="29">
        <v>27.59</v>
      </c>
      <c r="H62" s="29">
        <v>4.65</v>
      </c>
      <c r="I62" s="29">
        <f t="shared" si="4"/>
        <v>56.75</v>
      </c>
      <c r="J62" s="31">
        <f t="shared" si="5"/>
        <v>66</v>
      </c>
      <c r="K62" s="30">
        <f t="shared" si="6"/>
        <v>22</v>
      </c>
      <c r="L62" s="30">
        <f t="shared" si="7"/>
        <v>67</v>
      </c>
      <c r="M62" t="s">
        <v>144</v>
      </c>
      <c r="N62" t="s">
        <v>15</v>
      </c>
      <c r="O62" t="s">
        <v>25</v>
      </c>
      <c r="P62" t="s">
        <v>88</v>
      </c>
      <c r="Q62">
        <v>24.51</v>
      </c>
      <c r="R62">
        <v>27.59</v>
      </c>
      <c r="S62">
        <v>4.65</v>
      </c>
      <c r="T62">
        <v>56.75</v>
      </c>
    </row>
    <row r="63" spans="1:20">
      <c r="A63" s="24" t="s">
        <v>145</v>
      </c>
      <c r="B63" s="25" t="s">
        <v>146</v>
      </c>
      <c r="C63" s="25" t="s">
        <v>20</v>
      </c>
      <c r="D63" s="25" t="s">
        <v>36</v>
      </c>
      <c r="E63" s="25" t="s">
        <v>22</v>
      </c>
      <c r="F63" s="26">
        <v>19.12</v>
      </c>
      <c r="G63" s="26">
        <v>70.88</v>
      </c>
      <c r="H63" s="26">
        <v>8.86</v>
      </c>
      <c r="I63" s="26">
        <f t="shared" si="4"/>
        <v>98.86</v>
      </c>
      <c r="J63" s="30">
        <f t="shared" si="5"/>
        <v>18</v>
      </c>
      <c r="K63" s="30">
        <f t="shared" si="6"/>
        <v>52</v>
      </c>
      <c r="L63" s="30">
        <f t="shared" si="7"/>
        <v>18</v>
      </c>
      <c r="M63" t="s">
        <v>146</v>
      </c>
      <c r="N63" t="s">
        <v>20</v>
      </c>
      <c r="O63" t="s">
        <v>36</v>
      </c>
      <c r="P63" t="s">
        <v>22</v>
      </c>
      <c r="Q63">
        <v>19.12</v>
      </c>
      <c r="R63">
        <v>70.88</v>
      </c>
      <c r="S63">
        <v>8.86</v>
      </c>
      <c r="T63">
        <v>98.86</v>
      </c>
    </row>
    <row r="64" spans="1:20">
      <c r="A64" s="27" t="s">
        <v>147</v>
      </c>
      <c r="B64" s="28" t="s">
        <v>148</v>
      </c>
      <c r="C64" s="28" t="s">
        <v>15</v>
      </c>
      <c r="D64" s="28" t="s">
        <v>29</v>
      </c>
      <c r="E64" s="28" t="s">
        <v>22</v>
      </c>
      <c r="F64" s="29">
        <v>14.6</v>
      </c>
      <c r="G64" s="29">
        <v>27.13</v>
      </c>
      <c r="H64" s="29">
        <v>4.07</v>
      </c>
      <c r="I64" s="29">
        <f t="shared" si="4"/>
        <v>45.8</v>
      </c>
      <c r="J64" s="31">
        <f t="shared" si="5"/>
        <v>76</v>
      </c>
      <c r="K64" s="30">
        <f t="shared" si="6"/>
        <v>73</v>
      </c>
      <c r="L64" s="30">
        <f t="shared" si="7"/>
        <v>68</v>
      </c>
      <c r="M64" t="s">
        <v>148</v>
      </c>
      <c r="N64" t="s">
        <v>15</v>
      </c>
      <c r="O64" t="s">
        <v>29</v>
      </c>
      <c r="P64" t="s">
        <v>22</v>
      </c>
      <c r="Q64">
        <v>14.6</v>
      </c>
      <c r="R64">
        <v>27.13</v>
      </c>
      <c r="S64">
        <v>4.07</v>
      </c>
      <c r="T64">
        <v>45.8</v>
      </c>
    </row>
    <row r="65" spans="1:20">
      <c r="A65" s="24" t="s">
        <v>149</v>
      </c>
      <c r="B65" s="25" t="s">
        <v>150</v>
      </c>
      <c r="C65" s="25" t="s">
        <v>15</v>
      </c>
      <c r="D65" s="25" t="s">
        <v>36</v>
      </c>
      <c r="E65" s="25" t="s">
        <v>22</v>
      </c>
      <c r="F65" s="26">
        <v>24.98</v>
      </c>
      <c r="G65" s="26">
        <v>18.11</v>
      </c>
      <c r="H65" s="26">
        <v>7.46</v>
      </c>
      <c r="I65" s="26">
        <f t="shared" si="4"/>
        <v>50.55</v>
      </c>
      <c r="J65" s="30">
        <f t="shared" si="5"/>
        <v>74</v>
      </c>
      <c r="K65" s="30">
        <f t="shared" si="6"/>
        <v>21</v>
      </c>
      <c r="L65" s="30">
        <f t="shared" si="7"/>
        <v>76</v>
      </c>
      <c r="M65" t="s">
        <v>150</v>
      </c>
      <c r="N65" t="s">
        <v>15</v>
      </c>
      <c r="O65" t="s">
        <v>36</v>
      </c>
      <c r="P65" t="s">
        <v>22</v>
      </c>
      <c r="Q65">
        <v>24.98</v>
      </c>
      <c r="R65">
        <v>18.11</v>
      </c>
      <c r="S65">
        <v>7.46</v>
      </c>
      <c r="T65">
        <v>50.55</v>
      </c>
    </row>
    <row r="66" spans="1:20">
      <c r="A66" s="27" t="s">
        <v>151</v>
      </c>
      <c r="B66" s="28" t="s">
        <v>152</v>
      </c>
      <c r="C66" s="28" t="s">
        <v>15</v>
      </c>
      <c r="D66" s="28" t="s">
        <v>25</v>
      </c>
      <c r="E66" s="28" t="s">
        <v>17</v>
      </c>
      <c r="F66" s="29">
        <v>24.23</v>
      </c>
      <c r="G66" s="29">
        <v>66.5</v>
      </c>
      <c r="H66" s="29">
        <v>2.98</v>
      </c>
      <c r="I66" s="29">
        <f t="shared" si="4"/>
        <v>93.71</v>
      </c>
      <c r="J66" s="31">
        <f t="shared" si="5"/>
        <v>26</v>
      </c>
      <c r="K66" s="30">
        <f t="shared" si="6"/>
        <v>24</v>
      </c>
      <c r="L66" s="30">
        <f t="shared" si="7"/>
        <v>21</v>
      </c>
      <c r="M66" t="s">
        <v>152</v>
      </c>
      <c r="N66" t="s">
        <v>15</v>
      </c>
      <c r="O66" t="s">
        <v>25</v>
      </c>
      <c r="P66" t="s">
        <v>17</v>
      </c>
      <c r="Q66">
        <v>24.23</v>
      </c>
      <c r="R66">
        <v>66.5</v>
      </c>
      <c r="S66">
        <v>2.98</v>
      </c>
      <c r="T66">
        <v>93.71</v>
      </c>
    </row>
    <row r="67" spans="1:20">
      <c r="A67" s="24" t="s">
        <v>153</v>
      </c>
      <c r="B67" s="25" t="s">
        <v>154</v>
      </c>
      <c r="C67" s="25" t="s">
        <v>20</v>
      </c>
      <c r="D67" s="25" t="s">
        <v>36</v>
      </c>
      <c r="E67" s="25" t="s">
        <v>17</v>
      </c>
      <c r="F67" s="26">
        <v>12.8</v>
      </c>
      <c r="G67" s="26">
        <v>22.69</v>
      </c>
      <c r="H67" s="26">
        <v>3.96</v>
      </c>
      <c r="I67" s="26">
        <f t="shared" si="4"/>
        <v>39.45</v>
      </c>
      <c r="J67" s="30">
        <f t="shared" si="5"/>
        <v>79</v>
      </c>
      <c r="K67" s="30">
        <f t="shared" si="6"/>
        <v>77</v>
      </c>
      <c r="L67" s="30">
        <f t="shared" si="7"/>
        <v>72</v>
      </c>
      <c r="M67" t="s">
        <v>154</v>
      </c>
      <c r="N67" t="s">
        <v>20</v>
      </c>
      <c r="O67" t="s">
        <v>36</v>
      </c>
      <c r="P67" t="s">
        <v>17</v>
      </c>
      <c r="Q67">
        <v>12.8</v>
      </c>
      <c r="R67">
        <v>22.69</v>
      </c>
      <c r="S67">
        <v>3.96</v>
      </c>
      <c r="T67">
        <v>39.45</v>
      </c>
    </row>
    <row r="68" spans="1:20">
      <c r="A68" s="27" t="s">
        <v>155</v>
      </c>
      <c r="B68" s="28" t="s">
        <v>156</v>
      </c>
      <c r="C68" s="28" t="s">
        <v>20</v>
      </c>
      <c r="D68" s="28" t="s">
        <v>39</v>
      </c>
      <c r="E68" s="28" t="s">
        <v>22</v>
      </c>
      <c r="F68" s="29">
        <v>17.07</v>
      </c>
      <c r="G68" s="29">
        <v>24.06</v>
      </c>
      <c r="H68" s="29">
        <v>12.84</v>
      </c>
      <c r="I68" s="29">
        <f t="shared" si="4"/>
        <v>53.97</v>
      </c>
      <c r="J68" s="31">
        <f t="shared" si="5"/>
        <v>69</v>
      </c>
      <c r="K68" s="30">
        <f t="shared" si="6"/>
        <v>64</v>
      </c>
      <c r="L68" s="30">
        <f t="shared" si="7"/>
        <v>69</v>
      </c>
      <c r="M68" t="s">
        <v>156</v>
      </c>
      <c r="N68" t="s">
        <v>20</v>
      </c>
      <c r="O68" t="s">
        <v>39</v>
      </c>
      <c r="P68" t="s">
        <v>22</v>
      </c>
      <c r="Q68">
        <v>17.07</v>
      </c>
      <c r="R68">
        <v>24.06</v>
      </c>
      <c r="S68">
        <v>12.84</v>
      </c>
      <c r="T68">
        <v>53.97</v>
      </c>
    </row>
    <row r="69" spans="1:20">
      <c r="A69" s="24" t="s">
        <v>157</v>
      </c>
      <c r="B69" s="25" t="s">
        <v>158</v>
      </c>
      <c r="C69" s="25" t="s">
        <v>20</v>
      </c>
      <c r="D69" s="25" t="s">
        <v>29</v>
      </c>
      <c r="E69" s="25" t="s">
        <v>22</v>
      </c>
      <c r="F69" s="26">
        <v>18.34</v>
      </c>
      <c r="G69" s="26">
        <v>10.11</v>
      </c>
      <c r="H69" s="26">
        <v>0.91</v>
      </c>
      <c r="I69" s="26">
        <f t="shared" si="4"/>
        <v>29.36</v>
      </c>
      <c r="J69" s="30">
        <f t="shared" si="5"/>
        <v>80</v>
      </c>
      <c r="K69" s="30">
        <f t="shared" si="6"/>
        <v>57</v>
      </c>
      <c r="L69" s="30">
        <f t="shared" si="7"/>
        <v>80</v>
      </c>
      <c r="M69" t="s">
        <v>158</v>
      </c>
      <c r="N69" t="s">
        <v>20</v>
      </c>
      <c r="O69" t="s">
        <v>29</v>
      </c>
      <c r="P69" t="s">
        <v>22</v>
      </c>
      <c r="Q69">
        <v>18.34</v>
      </c>
      <c r="R69">
        <v>10.11</v>
      </c>
      <c r="S69">
        <v>0.91</v>
      </c>
      <c r="T69">
        <v>29.36</v>
      </c>
    </row>
    <row r="70" spans="1:20">
      <c r="A70" s="27" t="s">
        <v>159</v>
      </c>
      <c r="B70" s="28" t="s">
        <v>160</v>
      </c>
      <c r="C70" s="28" t="s">
        <v>15</v>
      </c>
      <c r="D70" s="28" t="s">
        <v>36</v>
      </c>
      <c r="E70" s="28" t="s">
        <v>26</v>
      </c>
      <c r="F70" s="29">
        <v>11.24</v>
      </c>
      <c r="G70" s="29">
        <v>88.29</v>
      </c>
      <c r="H70" s="29">
        <v>5.19</v>
      </c>
      <c r="I70" s="29">
        <f t="shared" si="4"/>
        <v>104.72</v>
      </c>
      <c r="J70" s="31">
        <f t="shared" si="5"/>
        <v>13</v>
      </c>
      <c r="K70" s="30">
        <f t="shared" si="6"/>
        <v>79</v>
      </c>
      <c r="L70" s="30">
        <f t="shared" si="7"/>
        <v>5</v>
      </c>
      <c r="M70" t="s">
        <v>160</v>
      </c>
      <c r="N70" t="s">
        <v>15</v>
      </c>
      <c r="O70" t="s">
        <v>36</v>
      </c>
      <c r="P70" t="s">
        <v>26</v>
      </c>
      <c r="Q70">
        <v>11.24</v>
      </c>
      <c r="R70">
        <v>88.29</v>
      </c>
      <c r="S70">
        <v>5.19</v>
      </c>
      <c r="T70">
        <v>104.72</v>
      </c>
    </row>
    <row r="71" spans="1:20">
      <c r="A71" s="24" t="s">
        <v>161</v>
      </c>
      <c r="B71" s="25" t="s">
        <v>162</v>
      </c>
      <c r="C71" s="25" t="s">
        <v>15</v>
      </c>
      <c r="D71" s="25" t="s">
        <v>39</v>
      </c>
      <c r="E71" s="25" t="s">
        <v>88</v>
      </c>
      <c r="F71" s="26">
        <v>17.72</v>
      </c>
      <c r="G71" s="26">
        <v>51.85</v>
      </c>
      <c r="H71" s="26">
        <v>5</v>
      </c>
      <c r="I71" s="26">
        <f t="shared" si="4"/>
        <v>74.57</v>
      </c>
      <c r="J71" s="30">
        <f t="shared" si="5"/>
        <v>48</v>
      </c>
      <c r="K71" s="30">
        <f t="shared" si="6"/>
        <v>60</v>
      </c>
      <c r="L71" s="30">
        <f t="shared" si="7"/>
        <v>42</v>
      </c>
      <c r="M71" t="s">
        <v>162</v>
      </c>
      <c r="N71" t="s">
        <v>15</v>
      </c>
      <c r="O71" t="s">
        <v>39</v>
      </c>
      <c r="P71" t="s">
        <v>88</v>
      </c>
      <c r="Q71">
        <v>17.72</v>
      </c>
      <c r="R71">
        <v>51.85</v>
      </c>
      <c r="S71">
        <v>5</v>
      </c>
      <c r="T71">
        <v>74.57</v>
      </c>
    </row>
    <row r="72" spans="1:20">
      <c r="A72" s="27" t="s">
        <v>163</v>
      </c>
      <c r="B72" s="28" t="s">
        <v>164</v>
      </c>
      <c r="C72" s="28" t="s">
        <v>15</v>
      </c>
      <c r="D72" s="28" t="s">
        <v>29</v>
      </c>
      <c r="E72" s="28" t="s">
        <v>26</v>
      </c>
      <c r="F72" s="29">
        <v>20.29</v>
      </c>
      <c r="G72" s="29">
        <v>90.24</v>
      </c>
      <c r="H72" s="29">
        <v>11.72</v>
      </c>
      <c r="I72" s="29">
        <f t="shared" si="4"/>
        <v>122.25</v>
      </c>
      <c r="J72" s="31">
        <f t="shared" si="5"/>
        <v>2</v>
      </c>
      <c r="K72" s="30">
        <f t="shared" si="6"/>
        <v>42</v>
      </c>
      <c r="L72" s="30">
        <f t="shared" si="7"/>
        <v>3</v>
      </c>
      <c r="M72" t="s">
        <v>164</v>
      </c>
      <c r="N72" t="s">
        <v>15</v>
      </c>
      <c r="O72" t="s">
        <v>29</v>
      </c>
      <c r="P72" t="s">
        <v>26</v>
      </c>
      <c r="Q72">
        <v>20.29</v>
      </c>
      <c r="R72">
        <v>90.24</v>
      </c>
      <c r="S72">
        <v>11.72</v>
      </c>
      <c r="T72">
        <v>122.25</v>
      </c>
    </row>
    <row r="73" spans="1:20">
      <c r="A73" s="24" t="s">
        <v>165</v>
      </c>
      <c r="B73" s="25" t="s">
        <v>166</v>
      </c>
      <c r="C73" s="25" t="s">
        <v>20</v>
      </c>
      <c r="D73" s="25" t="s">
        <v>21</v>
      </c>
      <c r="E73" s="25" t="s">
        <v>22</v>
      </c>
      <c r="F73" s="26">
        <v>28.75</v>
      </c>
      <c r="G73" s="26">
        <v>64.82</v>
      </c>
      <c r="H73" s="26">
        <v>11.12</v>
      </c>
      <c r="I73" s="26">
        <f t="shared" si="4"/>
        <v>104.69</v>
      </c>
      <c r="J73" s="30">
        <f t="shared" si="5"/>
        <v>14</v>
      </c>
      <c r="K73" s="30">
        <f t="shared" si="6"/>
        <v>6</v>
      </c>
      <c r="L73" s="30">
        <f t="shared" si="7"/>
        <v>26</v>
      </c>
      <c r="M73" t="s">
        <v>166</v>
      </c>
      <c r="N73" t="s">
        <v>20</v>
      </c>
      <c r="O73" t="s">
        <v>21</v>
      </c>
      <c r="P73" t="s">
        <v>22</v>
      </c>
      <c r="Q73">
        <v>28.75</v>
      </c>
      <c r="R73">
        <v>64.82</v>
      </c>
      <c r="S73">
        <v>11.12</v>
      </c>
      <c r="T73">
        <v>104.69</v>
      </c>
    </row>
    <row r="74" spans="1:20">
      <c r="A74" s="27" t="s">
        <v>167</v>
      </c>
      <c r="B74" s="28" t="s">
        <v>168</v>
      </c>
      <c r="C74" s="28" t="s">
        <v>15</v>
      </c>
      <c r="D74" s="28" t="s">
        <v>21</v>
      </c>
      <c r="E74" s="28" t="s">
        <v>26</v>
      </c>
      <c r="F74" s="29">
        <v>12.51</v>
      </c>
      <c r="G74" s="29">
        <v>42.58</v>
      </c>
      <c r="H74" s="29">
        <v>0.2</v>
      </c>
      <c r="I74" s="29">
        <f t="shared" si="4"/>
        <v>55.29</v>
      </c>
      <c r="J74" s="31">
        <f t="shared" si="5"/>
        <v>67</v>
      </c>
      <c r="K74" s="30">
        <f t="shared" si="6"/>
        <v>78</v>
      </c>
      <c r="L74" s="30">
        <f t="shared" si="7"/>
        <v>52</v>
      </c>
      <c r="M74" t="s">
        <v>168</v>
      </c>
      <c r="N74" t="s">
        <v>15</v>
      </c>
      <c r="O74" t="s">
        <v>21</v>
      </c>
      <c r="P74" t="s">
        <v>26</v>
      </c>
      <c r="Q74">
        <v>12.51</v>
      </c>
      <c r="R74">
        <v>42.58</v>
      </c>
      <c r="S74">
        <v>0.2</v>
      </c>
      <c r="T74">
        <v>55.29</v>
      </c>
    </row>
    <row r="75" spans="1:20">
      <c r="A75" s="24" t="s">
        <v>169</v>
      </c>
      <c r="B75" s="25" t="s">
        <v>170</v>
      </c>
      <c r="C75" s="25" t="s">
        <v>20</v>
      </c>
      <c r="D75" s="25" t="s">
        <v>21</v>
      </c>
      <c r="E75" s="25" t="s">
        <v>22</v>
      </c>
      <c r="F75" s="26">
        <v>16.15</v>
      </c>
      <c r="G75" s="26">
        <v>59.58</v>
      </c>
      <c r="H75" s="26">
        <v>2.26</v>
      </c>
      <c r="I75" s="26">
        <f t="shared" si="4"/>
        <v>77.99</v>
      </c>
      <c r="J75" s="30">
        <f t="shared" si="5"/>
        <v>45</v>
      </c>
      <c r="K75" s="30">
        <f t="shared" si="6"/>
        <v>69</v>
      </c>
      <c r="L75" s="30">
        <f t="shared" si="7"/>
        <v>32</v>
      </c>
      <c r="M75" t="s">
        <v>170</v>
      </c>
      <c r="N75" t="s">
        <v>20</v>
      </c>
      <c r="O75" t="s">
        <v>21</v>
      </c>
      <c r="P75" t="s">
        <v>22</v>
      </c>
      <c r="Q75">
        <v>16.15</v>
      </c>
      <c r="R75">
        <v>59.58</v>
      </c>
      <c r="S75">
        <v>2.26</v>
      </c>
      <c r="T75">
        <v>77.99</v>
      </c>
    </row>
    <row r="76" spans="1:20">
      <c r="A76" s="27" t="s">
        <v>171</v>
      </c>
      <c r="B76" s="28" t="s">
        <v>172</v>
      </c>
      <c r="C76" s="28" t="s">
        <v>15</v>
      </c>
      <c r="D76" s="28" t="s">
        <v>39</v>
      </c>
      <c r="E76" s="28" t="s">
        <v>17</v>
      </c>
      <c r="F76" s="29">
        <v>20.81</v>
      </c>
      <c r="G76" s="29">
        <v>62.1</v>
      </c>
      <c r="H76" s="29">
        <v>4.77</v>
      </c>
      <c r="I76" s="29">
        <f t="shared" si="4"/>
        <v>87.68</v>
      </c>
      <c r="J76" s="31">
        <f t="shared" si="5"/>
        <v>33</v>
      </c>
      <c r="K76" s="30">
        <f t="shared" si="6"/>
        <v>41</v>
      </c>
      <c r="L76" s="30">
        <f t="shared" si="7"/>
        <v>30</v>
      </c>
      <c r="M76" t="s">
        <v>172</v>
      </c>
      <c r="N76" t="s">
        <v>15</v>
      </c>
      <c r="O76" t="s">
        <v>39</v>
      </c>
      <c r="P76" t="s">
        <v>17</v>
      </c>
      <c r="Q76">
        <v>20.81</v>
      </c>
      <c r="R76">
        <v>62.1</v>
      </c>
      <c r="S76">
        <v>4.77</v>
      </c>
      <c r="T76">
        <v>87.68</v>
      </c>
    </row>
    <row r="77" spans="1:20">
      <c r="A77" s="24" t="s">
        <v>173</v>
      </c>
      <c r="B77" s="25" t="s">
        <v>174</v>
      </c>
      <c r="C77" s="25" t="s">
        <v>20</v>
      </c>
      <c r="D77" s="25" t="s">
        <v>21</v>
      </c>
      <c r="E77" s="25" t="s">
        <v>17</v>
      </c>
      <c r="F77" s="26">
        <v>27.41</v>
      </c>
      <c r="G77" s="26">
        <v>75.69</v>
      </c>
      <c r="H77" s="26">
        <v>7.02</v>
      </c>
      <c r="I77" s="26">
        <f t="shared" si="4"/>
        <v>110.12</v>
      </c>
      <c r="J77" s="30">
        <f t="shared" si="5"/>
        <v>7</v>
      </c>
      <c r="K77" s="30">
        <f t="shared" si="6"/>
        <v>11</v>
      </c>
      <c r="L77" s="30">
        <f t="shared" si="7"/>
        <v>15</v>
      </c>
      <c r="M77" t="s">
        <v>174</v>
      </c>
      <c r="N77" t="s">
        <v>20</v>
      </c>
      <c r="O77" t="s">
        <v>21</v>
      </c>
      <c r="P77" t="s">
        <v>17</v>
      </c>
      <c r="Q77">
        <v>27.41</v>
      </c>
      <c r="R77">
        <v>75.69</v>
      </c>
      <c r="S77">
        <v>7.02</v>
      </c>
      <c r="T77">
        <v>110.12</v>
      </c>
    </row>
    <row r="78" spans="1:20">
      <c r="A78" s="27" t="s">
        <v>175</v>
      </c>
      <c r="B78" s="28" t="s">
        <v>176</v>
      </c>
      <c r="C78" s="28" t="s">
        <v>15</v>
      </c>
      <c r="D78" s="28" t="s">
        <v>21</v>
      </c>
      <c r="E78" s="28" t="s">
        <v>26</v>
      </c>
      <c r="F78" s="29">
        <v>25.92</v>
      </c>
      <c r="G78" s="29">
        <v>28.09</v>
      </c>
      <c r="H78" s="29">
        <v>10.58</v>
      </c>
      <c r="I78" s="29">
        <f t="shared" si="4"/>
        <v>64.59</v>
      </c>
      <c r="J78" s="31">
        <f t="shared" si="5"/>
        <v>56</v>
      </c>
      <c r="K78" s="30">
        <f t="shared" si="6"/>
        <v>16</v>
      </c>
      <c r="L78" s="30">
        <f t="shared" si="7"/>
        <v>66</v>
      </c>
      <c r="M78" t="s">
        <v>176</v>
      </c>
      <c r="N78" t="s">
        <v>15</v>
      </c>
      <c r="O78" t="s">
        <v>21</v>
      </c>
      <c r="P78" t="s">
        <v>26</v>
      </c>
      <c r="Q78">
        <v>25.92</v>
      </c>
      <c r="R78">
        <v>28.09</v>
      </c>
      <c r="S78">
        <v>10.58</v>
      </c>
      <c r="T78">
        <v>64.59</v>
      </c>
    </row>
    <row r="79" spans="1:20">
      <c r="A79" s="24" t="s">
        <v>177</v>
      </c>
      <c r="B79" s="25" t="s">
        <v>178</v>
      </c>
      <c r="C79" s="25" t="s">
        <v>15</v>
      </c>
      <c r="D79" s="25" t="s">
        <v>36</v>
      </c>
      <c r="E79" s="25" t="s">
        <v>22</v>
      </c>
      <c r="F79" s="26">
        <v>26.63</v>
      </c>
      <c r="G79" s="26">
        <v>50.31</v>
      </c>
      <c r="H79" s="26">
        <v>7.8</v>
      </c>
      <c r="I79" s="26">
        <f t="shared" si="4"/>
        <v>84.74</v>
      </c>
      <c r="J79" s="30">
        <f t="shared" si="5"/>
        <v>37</v>
      </c>
      <c r="K79" s="30">
        <f t="shared" si="6"/>
        <v>12</v>
      </c>
      <c r="L79" s="30">
        <f t="shared" si="7"/>
        <v>44</v>
      </c>
      <c r="M79" t="s">
        <v>178</v>
      </c>
      <c r="N79" t="s">
        <v>15</v>
      </c>
      <c r="O79" t="s">
        <v>36</v>
      </c>
      <c r="P79" t="s">
        <v>22</v>
      </c>
      <c r="Q79">
        <v>26.63</v>
      </c>
      <c r="R79">
        <v>50.31</v>
      </c>
      <c r="S79">
        <v>7.8</v>
      </c>
      <c r="T79">
        <v>84.74</v>
      </c>
    </row>
    <row r="80" spans="1:20">
      <c r="A80" s="27" t="s">
        <v>179</v>
      </c>
      <c r="B80" s="28" t="s">
        <v>180</v>
      </c>
      <c r="C80" s="28" t="s">
        <v>20</v>
      </c>
      <c r="D80" s="28" t="s">
        <v>21</v>
      </c>
      <c r="E80" s="28" t="s">
        <v>17</v>
      </c>
      <c r="F80" s="29">
        <v>24.5</v>
      </c>
      <c r="G80" s="29">
        <v>11.3</v>
      </c>
      <c r="H80" s="29">
        <v>8.2</v>
      </c>
      <c r="I80" s="29">
        <f t="shared" si="4"/>
        <v>44</v>
      </c>
      <c r="J80" s="31">
        <f t="shared" si="5"/>
        <v>77</v>
      </c>
      <c r="K80" s="30">
        <f t="shared" si="6"/>
        <v>23</v>
      </c>
      <c r="L80" s="30">
        <f t="shared" si="7"/>
        <v>78</v>
      </c>
      <c r="M80" t="s">
        <v>180</v>
      </c>
      <c r="N80" t="s">
        <v>20</v>
      </c>
      <c r="O80" t="s">
        <v>21</v>
      </c>
      <c r="P80" t="s">
        <v>17</v>
      </c>
      <c r="Q80">
        <v>24.5</v>
      </c>
      <c r="R80">
        <v>11.3</v>
      </c>
      <c r="S80">
        <v>8.2</v>
      </c>
      <c r="T80">
        <v>44</v>
      </c>
    </row>
    <row r="81" spans="1:20">
      <c r="A81" s="24" t="s">
        <v>181</v>
      </c>
      <c r="B81" s="25" t="s">
        <v>182</v>
      </c>
      <c r="C81" s="25" t="s">
        <v>15</v>
      </c>
      <c r="D81" s="25" t="s">
        <v>36</v>
      </c>
      <c r="E81" s="25" t="s">
        <v>22</v>
      </c>
      <c r="F81" s="26">
        <v>19.15</v>
      </c>
      <c r="G81" s="26">
        <v>58.48</v>
      </c>
      <c r="H81" s="26">
        <v>6.53</v>
      </c>
      <c r="I81" s="26">
        <f t="shared" si="4"/>
        <v>84.16</v>
      </c>
      <c r="J81" s="30">
        <f t="shared" si="5"/>
        <v>39</v>
      </c>
      <c r="K81" s="30">
        <f t="shared" si="6"/>
        <v>51</v>
      </c>
      <c r="L81" s="30">
        <f t="shared" si="7"/>
        <v>34</v>
      </c>
      <c r="M81" t="s">
        <v>182</v>
      </c>
      <c r="N81" t="s">
        <v>15</v>
      </c>
      <c r="O81" t="s">
        <v>36</v>
      </c>
      <c r="P81" t="s">
        <v>22</v>
      </c>
      <c r="Q81">
        <v>19.15</v>
      </c>
      <c r="R81">
        <v>58.48</v>
      </c>
      <c r="S81">
        <v>6.53</v>
      </c>
      <c r="T81">
        <v>84.16</v>
      </c>
    </row>
    <row r="82" spans="1:20">
      <c r="A82" s="27" t="s">
        <v>183</v>
      </c>
      <c r="B82" s="28" t="s">
        <v>184</v>
      </c>
      <c r="C82" s="28" t="s">
        <v>20</v>
      </c>
      <c r="D82" s="28" t="s">
        <v>16</v>
      </c>
      <c r="E82" s="28" t="s">
        <v>17</v>
      </c>
      <c r="F82" s="29">
        <v>13.4</v>
      </c>
      <c r="G82" s="29">
        <v>77.13</v>
      </c>
      <c r="H82" s="29">
        <v>11.06</v>
      </c>
      <c r="I82" s="29">
        <f t="shared" si="4"/>
        <v>101.59</v>
      </c>
      <c r="J82" s="31">
        <f t="shared" si="5"/>
        <v>16</v>
      </c>
      <c r="K82" s="30">
        <f t="shared" si="6"/>
        <v>75</v>
      </c>
      <c r="L82" s="30">
        <f t="shared" si="7"/>
        <v>11</v>
      </c>
      <c r="M82" t="s">
        <v>184</v>
      </c>
      <c r="N82" t="s">
        <v>20</v>
      </c>
      <c r="O82" t="s">
        <v>16</v>
      </c>
      <c r="P82" t="s">
        <v>17</v>
      </c>
      <c r="Q82">
        <v>13.4</v>
      </c>
      <c r="R82">
        <v>77.13</v>
      </c>
      <c r="S82">
        <v>11.06</v>
      </c>
      <c r="T82">
        <v>101.59</v>
      </c>
    </row>
  </sheetData>
  <pageMargins left="0.700694444444445" right="0.700694444444445" top="0.751388888888889" bottom="0.751388888888889" header="0.298611111111111" footer="0.298611111111111"/>
  <pageSetup paperSize="9" orientation="landscape" horizontalDpi="600"/>
  <headerFooter>
    <oddHeader>&amp;R&amp;D</oddHeader>
    <oddFooter>&amp;C第 &amp;P 页，共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M13"/>
  <sheetViews>
    <sheetView workbookViewId="0">
      <selection activeCell="Q17" sqref="Q17"/>
    </sheetView>
  </sheetViews>
  <sheetFormatPr defaultColWidth="9" defaultRowHeight="15.6"/>
  <cols>
    <col min="1" max="1" width="5" customWidth="1"/>
    <col min="2" max="6" width="9" style="9"/>
    <col min="7" max="7" width="4.62962962962963" style="9" customWidth="1"/>
    <col min="8" max="8" width="4.5" style="9" customWidth="1"/>
    <col min="9" max="16" width="9" style="9"/>
  </cols>
  <sheetData>
    <row r="2" ht="21.75" customHeight="1" spans="2:13">
      <c r="B2" s="10" t="s">
        <v>185</v>
      </c>
      <c r="C2" s="10"/>
      <c r="D2" s="10"/>
      <c r="E2" s="10"/>
      <c r="F2" s="10"/>
      <c r="G2" s="11"/>
      <c r="I2" s="10" t="s">
        <v>186</v>
      </c>
      <c r="J2" s="10"/>
      <c r="K2" s="10"/>
      <c r="L2" s="10"/>
      <c r="M2" s="10"/>
    </row>
    <row r="3" ht="21.75" customHeight="1" spans="2:13">
      <c r="B3" s="12" t="s">
        <v>187</v>
      </c>
      <c r="C3" s="13" t="s">
        <v>2</v>
      </c>
      <c r="D3" s="13" t="s">
        <v>4</v>
      </c>
      <c r="E3" s="13" t="s">
        <v>5</v>
      </c>
      <c r="F3" s="14" t="s">
        <v>9</v>
      </c>
      <c r="G3" s="15"/>
      <c r="I3" s="12" t="s">
        <v>187</v>
      </c>
      <c r="J3" s="13" t="s">
        <v>2</v>
      </c>
      <c r="K3" s="13" t="s">
        <v>4</v>
      </c>
      <c r="L3" s="13" t="s">
        <v>5</v>
      </c>
      <c r="M3" s="14" t="s">
        <v>6</v>
      </c>
    </row>
    <row r="4" ht="21.75" customHeight="1" spans="2:13">
      <c r="B4" s="16">
        <v>1</v>
      </c>
      <c r="C4" s="17" t="str">
        <f>VLOOKUP($B4,考核!$J$3:$Q$82,4,0)</f>
        <v>韩玉琦</v>
      </c>
      <c r="D4" s="17" t="str">
        <f>VLOOKUP($B4,考核!$J$3:$Q$82,6,0)</f>
        <v>金融科技</v>
      </c>
      <c r="E4" s="17" t="str">
        <f>VLOOKUP($B4,考核!$J$3:$Q$82,7,0)</f>
        <v>教授</v>
      </c>
      <c r="F4" s="17">
        <f>VLOOKUP($B4,考核!$J$2:$T$82,11,0)</f>
        <v>124.21</v>
      </c>
      <c r="G4" s="18"/>
      <c r="I4" s="16">
        <v>1</v>
      </c>
      <c r="J4" s="17" t="str">
        <f>VLOOKUP($I4,考核!$K$3:$Q$82,3,0)</f>
        <v>刘晨曦</v>
      </c>
      <c r="K4" s="17" t="str">
        <f>VLOOKUP($I4,考核!$K$3:$Q$82,5,0)</f>
        <v>应用经济学</v>
      </c>
      <c r="L4" s="17" t="str">
        <f>VLOOKUP($I4,考核!$K$3:$Q$82,6,0)</f>
        <v>讲师</v>
      </c>
      <c r="M4" s="20">
        <f>VLOOKUP($I4,考核!$K$3:$Q$82,7,0)</f>
        <v>32.18</v>
      </c>
    </row>
    <row r="5" ht="21.75" customHeight="1" spans="2:13">
      <c r="B5" s="16">
        <v>2</v>
      </c>
      <c r="C5" s="17" t="str">
        <f>VLOOKUP($B5,考核!$J$3:$Q$82,4,0)</f>
        <v>张康怡</v>
      </c>
      <c r="D5" s="17" t="str">
        <f>VLOOKUP($B5,考核!$J$3:$Q$82,6,0)</f>
        <v>金融学</v>
      </c>
      <c r="E5" s="17" t="str">
        <f>VLOOKUP($B5,考核!$J$3:$Q$82,7,0)</f>
        <v>教授</v>
      </c>
      <c r="F5" s="17">
        <f>VLOOKUP($B5,考核!$J$2:$T$82,11,0)</f>
        <v>122.25</v>
      </c>
      <c r="G5" s="18"/>
      <c r="I5" s="16">
        <v>2</v>
      </c>
      <c r="J5" s="17" t="str">
        <f>VLOOKUP($I5,考核!$K$3:$Q$82,3,0)</f>
        <v>董天骄</v>
      </c>
      <c r="K5" s="17" t="str">
        <f>VLOOKUP($I5,考核!$K$3:$Q$82,5,0)</f>
        <v>国际贸易</v>
      </c>
      <c r="L5" s="17" t="str">
        <f>VLOOKUP($I5,考核!$K$3:$Q$82,6,0)</f>
        <v>副教授</v>
      </c>
      <c r="M5" s="20">
        <f>VLOOKUP($I5,考核!$K$3:$Q$82,7,0)</f>
        <v>31.79</v>
      </c>
    </row>
    <row r="6" ht="21.75" customHeight="1" spans="2:13">
      <c r="B6" s="16">
        <v>3</v>
      </c>
      <c r="C6" s="17" t="str">
        <f>VLOOKUP($B6,考核!$J$3:$Q$82,4,0)</f>
        <v>颜平</v>
      </c>
      <c r="D6" s="17" t="str">
        <f>VLOOKUP($B6,考核!$J$3:$Q$82,6,0)</f>
        <v>金融学</v>
      </c>
      <c r="E6" s="17" t="str">
        <f>VLOOKUP($B6,考核!$J$3:$Q$82,7,0)</f>
        <v>副教授</v>
      </c>
      <c r="F6" s="17">
        <f>VLOOKUP($B6,考核!$J$2:$T$82,11,0)</f>
        <v>119.84</v>
      </c>
      <c r="G6" s="18"/>
      <c r="I6" s="19">
        <v>3</v>
      </c>
      <c r="J6" s="17" t="str">
        <f>VLOOKUP($I6,考核!$K$3:$Q$82,3,0)</f>
        <v>黄雅琪</v>
      </c>
      <c r="K6" s="17" t="str">
        <f>VLOOKUP($I6,考核!$K$3:$Q$82,5,0)</f>
        <v>精算科学</v>
      </c>
      <c r="L6" s="17" t="str">
        <f>VLOOKUP($I6,考核!$K$3:$Q$82,6,0)</f>
        <v>教授</v>
      </c>
      <c r="M6" s="20">
        <f>VLOOKUP($I6,考核!$K$3:$Q$82,7,0)</f>
        <v>30.63</v>
      </c>
    </row>
    <row r="7" ht="21.75" customHeight="1" spans="2:7">
      <c r="B7" s="16">
        <v>4</v>
      </c>
      <c r="C7" s="17" t="str">
        <f>VLOOKUP($B7,考核!$J$3:$Q$82,4,0)</f>
        <v>阎靖霖</v>
      </c>
      <c r="D7" s="17" t="str">
        <f>VLOOKUP($B7,考核!$J$3:$Q$82,6,0)</f>
        <v>保险学</v>
      </c>
      <c r="E7" s="17" t="str">
        <f>VLOOKUP($B7,考核!$J$3:$Q$82,7,0)</f>
        <v>教授</v>
      </c>
      <c r="F7" s="17">
        <f>VLOOKUP($B7,考核!$J$2:$T$82,11,0)</f>
        <v>116.77</v>
      </c>
      <c r="G7" s="18"/>
    </row>
    <row r="8" ht="21.75" customHeight="1" spans="2:7">
      <c r="B8" s="16">
        <v>5</v>
      </c>
      <c r="C8" s="17" t="str">
        <f>VLOOKUP($B8,考核!$J$3:$Q$82,4,0)</f>
        <v>刘瑶</v>
      </c>
      <c r="D8" s="17" t="str">
        <f>VLOOKUP($B8,考核!$J$3:$Q$82,6,0)</f>
        <v>金融科技</v>
      </c>
      <c r="E8" s="17" t="str">
        <f>VLOOKUP($B8,考核!$J$3:$Q$82,7,0)</f>
        <v>副教授</v>
      </c>
      <c r="F8" s="17">
        <f>VLOOKUP($B8,考核!$J$2:$T$82,11,0)</f>
        <v>116.62</v>
      </c>
      <c r="G8" s="18"/>
    </row>
    <row r="9" ht="21.75" customHeight="1" spans="2:13">
      <c r="B9" s="16">
        <v>6</v>
      </c>
      <c r="C9" s="17" t="str">
        <f>VLOOKUP($B9,考核!$J$3:$Q$82,4,0)</f>
        <v>刘晨曦</v>
      </c>
      <c r="D9" s="17" t="str">
        <f>VLOOKUP($B9,考核!$J$3:$Q$82,6,0)</f>
        <v>应用经济学</v>
      </c>
      <c r="E9" s="17" t="str">
        <f>VLOOKUP($B9,考核!$J$3:$Q$82,7,0)</f>
        <v>讲师</v>
      </c>
      <c r="F9" s="17">
        <f>VLOOKUP($B9,考核!$J$2:$T$82,11,0)</f>
        <v>115.78</v>
      </c>
      <c r="G9" s="18"/>
      <c r="I9" s="10" t="s">
        <v>188</v>
      </c>
      <c r="J9" s="10"/>
      <c r="K9" s="10"/>
      <c r="L9" s="10"/>
      <c r="M9" s="10"/>
    </row>
    <row r="10" ht="21.75" customHeight="1" spans="2:13">
      <c r="B10" s="16">
        <v>7</v>
      </c>
      <c r="C10" s="17" t="str">
        <f>VLOOKUP($B10,考核!$J$3:$Q$82,4,0)</f>
        <v>侯彦博</v>
      </c>
      <c r="D10" s="17" t="str">
        <f>VLOOKUP($B10,考核!$J$3:$Q$82,6,0)</f>
        <v>应用经济学</v>
      </c>
      <c r="E10" s="17" t="str">
        <f>VLOOKUP($B10,考核!$J$3:$Q$82,7,0)</f>
        <v>副教授</v>
      </c>
      <c r="F10" s="17">
        <f>VLOOKUP($B10,考核!$J$2:$T$82,11,0)</f>
        <v>110.12</v>
      </c>
      <c r="G10" s="18"/>
      <c r="I10" s="12" t="s">
        <v>187</v>
      </c>
      <c r="J10" s="13" t="s">
        <v>2</v>
      </c>
      <c r="K10" s="13" t="s">
        <v>4</v>
      </c>
      <c r="L10" s="13" t="s">
        <v>5</v>
      </c>
      <c r="M10" s="14" t="s">
        <v>7</v>
      </c>
    </row>
    <row r="11" ht="21.75" customHeight="1" spans="2:13">
      <c r="B11" s="16">
        <v>8</v>
      </c>
      <c r="C11" s="17" t="str">
        <f>VLOOKUP($B11,考核!$J$3:$Q$82,4,0)</f>
        <v>王菲</v>
      </c>
      <c r="D11" s="17" t="str">
        <f>VLOOKUP($B11,考核!$J$3:$Q$82,6,0)</f>
        <v>精算科学</v>
      </c>
      <c r="E11" s="17" t="str">
        <f>VLOOKUP($B11,考核!$J$3:$Q$82,7,0)</f>
        <v>副教授</v>
      </c>
      <c r="F11" s="17">
        <f>VLOOKUP($B11,考核!$J$2:$T$82,11,0)</f>
        <v>108.79</v>
      </c>
      <c r="G11" s="18"/>
      <c r="I11" s="16">
        <v>1</v>
      </c>
      <c r="J11" s="17" t="str">
        <f>VLOOKUP($I11,考核!$L$3:$R$82,2,0)</f>
        <v>刘瑶</v>
      </c>
      <c r="K11" s="17" t="str">
        <f>VLOOKUP($I11,考核!$L$3:$R$82,4,0)</f>
        <v>金融科技</v>
      </c>
      <c r="L11" s="17" t="str">
        <f>VLOOKUP($I11,考核!$L$3:$R$82,5,0)</f>
        <v>副教授</v>
      </c>
      <c r="M11" s="20">
        <f>VLOOKUP($I11,考核!$L$3:$R$82,7,0)</f>
        <v>95.58</v>
      </c>
    </row>
    <row r="12" ht="21.75" customHeight="1" spans="2:13">
      <c r="B12" s="16">
        <v>9</v>
      </c>
      <c r="C12" s="17" t="str">
        <f>VLOOKUP($B12,考核!$J$3:$Q$82,4,0)</f>
        <v>赵雨祥</v>
      </c>
      <c r="D12" s="17" t="str">
        <f>VLOOKUP($B12,考核!$J$3:$Q$82,6,0)</f>
        <v>国际贸易</v>
      </c>
      <c r="E12" s="17" t="str">
        <f>VLOOKUP($B12,考核!$J$3:$Q$82,7,0)</f>
        <v>讲师</v>
      </c>
      <c r="F12" s="17">
        <f>VLOOKUP($B12,考核!$J$2:$T$82,11,0)</f>
        <v>107.14</v>
      </c>
      <c r="G12" s="18"/>
      <c r="I12" s="16">
        <v>2</v>
      </c>
      <c r="J12" s="17" t="str">
        <f>VLOOKUP($I12,考核!$L$3:$R$82,2,0)</f>
        <v>赵雨祥</v>
      </c>
      <c r="K12" s="17" t="str">
        <f>VLOOKUP($I12,考核!$L$3:$R$82,4,0)</f>
        <v>国际贸易</v>
      </c>
      <c r="L12" s="17" t="str">
        <f>VLOOKUP($I12,考核!$L$3:$R$82,5,0)</f>
        <v>讲师</v>
      </c>
      <c r="M12" s="20">
        <f>VLOOKUP($I12,考核!$L$3:$R$82,7,0)</f>
        <v>92.44</v>
      </c>
    </row>
    <row r="13" ht="21.75" customHeight="1" spans="2:13">
      <c r="B13" s="19">
        <v>10</v>
      </c>
      <c r="C13" s="17" t="str">
        <f>VLOOKUP($B13,考核!$J$3:$Q$82,4,0)</f>
        <v>张健森</v>
      </c>
      <c r="D13" s="17" t="str">
        <f>VLOOKUP($B13,考核!$J$3:$Q$82,6,0)</f>
        <v>金融科技</v>
      </c>
      <c r="E13" s="17" t="str">
        <f>VLOOKUP($B13,考核!$J$3:$Q$82,7,0)</f>
        <v>讲师</v>
      </c>
      <c r="F13" s="17">
        <f>VLOOKUP($B13,考核!$J$2:$T$82,11,0)</f>
        <v>106.89</v>
      </c>
      <c r="G13" s="18"/>
      <c r="I13" s="19">
        <v>3</v>
      </c>
      <c r="J13" s="17" t="str">
        <f>VLOOKUP($I13,考核!$L$3:$R$82,2,0)</f>
        <v>张康怡</v>
      </c>
      <c r="K13" s="17" t="str">
        <f>VLOOKUP($I13,考核!$L$3:$R$82,4,0)</f>
        <v>金融学</v>
      </c>
      <c r="L13" s="17" t="str">
        <f>VLOOKUP($I13,考核!$L$3:$R$82,5,0)</f>
        <v>教授</v>
      </c>
      <c r="M13" s="20">
        <f>VLOOKUP($I13,考核!$L$3:$R$82,7,0)</f>
        <v>90.24</v>
      </c>
    </row>
  </sheetData>
  <mergeCells count="3">
    <mergeCell ref="B2:F2"/>
    <mergeCell ref="I2:M2"/>
    <mergeCell ref="I9:M9"/>
  </mergeCell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"/>
  <sheetViews>
    <sheetView tabSelected="1" workbookViewId="0">
      <selection activeCell="B5" sqref="B5"/>
    </sheetView>
  </sheetViews>
  <sheetFormatPr defaultColWidth="9" defaultRowHeight="13.8" outlineLevelRow="7" outlineLevelCol="1"/>
  <cols>
    <col min="1" max="1" width="10.8796296296296"/>
    <col min="2" max="3" width="13.5"/>
    <col min="4" max="81" width="7.12962962962963"/>
    <col min="82" max="82" width="8.37962962962963"/>
  </cols>
  <sheetData>
    <row r="1" spans="1:2">
      <c r="A1" t="s">
        <v>4</v>
      </c>
      <c r="B1" t="s">
        <v>189</v>
      </c>
    </row>
    <row r="2" spans="1:2">
      <c r="A2" t="s">
        <v>36</v>
      </c>
      <c r="B2" s="8">
        <v>23.1384615384615</v>
      </c>
    </row>
    <row r="3" spans="1:2">
      <c r="A3" t="s">
        <v>25</v>
      </c>
      <c r="B3" s="8">
        <v>21.1406666666667</v>
      </c>
    </row>
    <row r="4" spans="1:2">
      <c r="A4" t="s">
        <v>16</v>
      </c>
      <c r="B4" s="8">
        <v>20.062</v>
      </c>
    </row>
    <row r="5" spans="1:2">
      <c r="A5" t="s">
        <v>29</v>
      </c>
      <c r="B5" s="8">
        <v>19.676</v>
      </c>
    </row>
    <row r="6" spans="1:2">
      <c r="A6" t="s">
        <v>39</v>
      </c>
      <c r="B6" s="8">
        <v>20.5272727272727</v>
      </c>
    </row>
    <row r="7" spans="1:2">
      <c r="A7" t="s">
        <v>21</v>
      </c>
      <c r="B7" s="8">
        <v>22.38375</v>
      </c>
    </row>
    <row r="8" spans="1:2">
      <c r="A8" t="s">
        <v>190</v>
      </c>
      <c r="B8" s="8">
        <v>21.220125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"/>
  <sheetViews>
    <sheetView workbookViewId="0">
      <selection activeCell="K26" sqref="K26"/>
    </sheetView>
  </sheetViews>
  <sheetFormatPr defaultColWidth="9" defaultRowHeight="13.8" outlineLevelCol="5"/>
  <cols>
    <col min="1" max="1" width="11.3796296296296"/>
    <col min="2" max="6" width="8.37962962962963"/>
  </cols>
  <sheetData>
    <row r="1" spans="1:2">
      <c r="A1" t="s">
        <v>191</v>
      </c>
      <c r="B1" t="s">
        <v>5</v>
      </c>
    </row>
    <row r="2" spans="1:6">
      <c r="A2" t="s">
        <v>4</v>
      </c>
      <c r="B2" t="s">
        <v>17</v>
      </c>
      <c r="C2" t="s">
        <v>22</v>
      </c>
      <c r="D2" t="s">
        <v>26</v>
      </c>
      <c r="E2" t="s">
        <v>88</v>
      </c>
      <c r="F2" t="s">
        <v>190</v>
      </c>
    </row>
    <row r="3" spans="1:6">
      <c r="A3" t="s">
        <v>36</v>
      </c>
      <c r="B3">
        <v>79.52</v>
      </c>
      <c r="C3">
        <v>254.24</v>
      </c>
      <c r="D3">
        <v>259.16</v>
      </c>
      <c r="E3">
        <v>19.29</v>
      </c>
      <c r="F3">
        <v>612.21</v>
      </c>
    </row>
    <row r="4" spans="1:6">
      <c r="A4" t="s">
        <v>25</v>
      </c>
      <c r="B4">
        <v>293.78</v>
      </c>
      <c r="C4">
        <v>350.95</v>
      </c>
      <c r="D4">
        <v>180.67</v>
      </c>
      <c r="E4">
        <v>27.59</v>
      </c>
      <c r="F4">
        <v>852.99</v>
      </c>
    </row>
    <row r="5" spans="1:6">
      <c r="A5" t="s">
        <v>16</v>
      </c>
      <c r="B5">
        <v>260.56</v>
      </c>
      <c r="C5">
        <v>231.21</v>
      </c>
      <c r="D5">
        <v>89.75</v>
      </c>
      <c r="E5">
        <v>39.76</v>
      </c>
      <c r="F5">
        <v>621.28</v>
      </c>
    </row>
    <row r="6" spans="1:6">
      <c r="A6" t="s">
        <v>29</v>
      </c>
      <c r="B6">
        <v>205.19</v>
      </c>
      <c r="C6">
        <v>248.67</v>
      </c>
      <c r="D6">
        <v>288.66</v>
      </c>
      <c r="F6">
        <v>742.52</v>
      </c>
    </row>
    <row r="7" spans="1:6">
      <c r="A7" t="s">
        <v>39</v>
      </c>
      <c r="B7">
        <v>192.74</v>
      </c>
      <c r="C7">
        <v>92.26</v>
      </c>
      <c r="D7">
        <v>206.56</v>
      </c>
      <c r="E7">
        <v>65.74</v>
      </c>
      <c r="F7">
        <v>557.3</v>
      </c>
    </row>
    <row r="8" spans="1:6">
      <c r="A8" t="s">
        <v>21</v>
      </c>
      <c r="B8">
        <v>249.82</v>
      </c>
      <c r="C8">
        <v>316.76</v>
      </c>
      <c r="D8">
        <v>181.61</v>
      </c>
      <c r="E8">
        <v>30.97</v>
      </c>
      <c r="F8">
        <v>779.16</v>
      </c>
    </row>
    <row r="9" spans="1:6">
      <c r="A9" t="s">
        <v>190</v>
      </c>
      <c r="B9">
        <v>1281.61</v>
      </c>
      <c r="C9">
        <v>1494.09</v>
      </c>
      <c r="D9">
        <v>1206.41</v>
      </c>
      <c r="E9">
        <v>183.35</v>
      </c>
      <c r="F9">
        <v>4165.46</v>
      </c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5"/>
  <sheetViews>
    <sheetView workbookViewId="0">
      <selection activeCell="I12" sqref="I12"/>
    </sheetView>
  </sheetViews>
  <sheetFormatPr defaultColWidth="9" defaultRowHeight="13.8" outlineLevelRow="4" outlineLevelCol="7"/>
  <cols>
    <col min="1" max="1" width="9" customWidth="1"/>
    <col min="2" max="2" width="13.5" customWidth="1"/>
    <col min="3" max="8" width="11.8796296296296" customWidth="1"/>
  </cols>
  <sheetData>
    <row r="1" ht="15" customHeight="1"/>
    <row r="2" ht="29.1" customHeight="1" spans="2:8">
      <c r="B2" s="1" t="s">
        <v>192</v>
      </c>
      <c r="C2" s="2" t="s">
        <v>38</v>
      </c>
      <c r="D2" s="3"/>
      <c r="E2" s="3"/>
      <c r="F2" s="3"/>
      <c r="G2" s="3"/>
      <c r="H2" s="3"/>
    </row>
    <row r="3" ht="14.55" spans="2:8">
      <c r="B3" s="3"/>
      <c r="C3" s="3"/>
      <c r="D3" s="3"/>
      <c r="E3" s="3"/>
      <c r="F3" s="3"/>
      <c r="G3" s="3"/>
      <c r="H3" s="3"/>
    </row>
    <row r="4" ht="27" customHeight="1" spans="2:8">
      <c r="B4" s="4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6" t="s">
        <v>10</v>
      </c>
    </row>
    <row r="5" ht="27" customHeight="1" spans="2:8">
      <c r="B5" s="7" t="str">
        <f>VLOOKUP($C$2,考核!$B$2:$J$82,3,0)</f>
        <v>精算科学</v>
      </c>
      <c r="C5" s="7" t="str">
        <f>VLOOKUP($C$2,考核!$B$2:$J$82,4,0)</f>
        <v>副教授</v>
      </c>
      <c r="D5" s="7">
        <f>VLOOKUP($C$2,考核!$B$2:$J$82,5,0)</f>
        <v>19.71</v>
      </c>
      <c r="E5" s="7">
        <f>VLOOKUP($C$2,考核!$B$2:$J$82,6,0)</f>
        <v>80.39</v>
      </c>
      <c r="F5" s="7">
        <f>VLOOKUP($C$2,考核!$B$2:$J$82,7,0)</f>
        <v>8.69</v>
      </c>
      <c r="G5" s="7">
        <f>VLOOKUP($C$2,考核!$B$2:$J$82,8,0)</f>
        <v>108.79</v>
      </c>
      <c r="H5" s="7">
        <f>VLOOKUP($C$2,考核!$B$2:$J$82,9,0)</f>
        <v>8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考核</vt:lpstr>
      <vt:lpstr>评优</vt:lpstr>
      <vt:lpstr>教学分析</vt:lpstr>
      <vt:lpstr>科研分析</vt:lpstr>
      <vt:lpstr>查询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阿福课堂-阿福</cp:lastModifiedBy>
  <dcterms:created xsi:type="dcterms:W3CDTF">2021-12-05T09:32:00Z</dcterms:created>
  <cp:lastPrinted>2021-12-05T12:40:00Z</cp:lastPrinted>
  <dcterms:modified xsi:type="dcterms:W3CDTF">2025-06-09T07:56:31Z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2052-11.1.0.10009</vt:lpwstr>
  </property>
  <property fmtid="{D5CDD505-2E9C-101B-9397-08002B2CF9AE}" pid="3" name="ICV">
    <vt:lpwstr>652E23D6EE474895A39505DAAB099AD5_12</vt:lpwstr>
  </property>
</Properties>
</file>