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5" windowWidth="14805" windowHeight="8010" activeTab="2"/>
  </bookViews>
  <sheets>
    <sheet name="Лист4" sheetId="4" r:id="rId1"/>
    <sheet name="Лист5" sheetId="5" r:id="rId2"/>
    <sheet name="Лист1" sheetId="1" r:id="rId3"/>
    <sheet name="Лист2" sheetId="2" r:id="rId4"/>
    <sheet name="Лист3" sheetId="3" r:id="rId5"/>
  </sheets>
  <calcPr calcId="145621"/>
</workbook>
</file>

<file path=xl/calcChain.xml><?xml version="1.0" encoding="utf-8"?>
<calcChain xmlns="http://schemas.openxmlformats.org/spreadsheetml/2006/main">
  <c r="N58" i="1" l="1"/>
  <c r="P38" i="1"/>
  <c r="P37" i="1"/>
  <c r="P36" i="1"/>
  <c r="P35" i="1"/>
  <c r="P34" i="1"/>
  <c r="N34" i="1"/>
  <c r="N35" i="1"/>
  <c r="N36" i="1"/>
  <c r="N37" i="1"/>
  <c r="N38" i="1"/>
  <c r="N39" i="1"/>
  <c r="O18" i="1"/>
  <c r="N18" i="1"/>
  <c r="N15" i="1"/>
  <c r="N11" i="1"/>
  <c r="N13" i="1"/>
  <c r="N14" i="1"/>
  <c r="N16" i="1"/>
  <c r="N17" i="1"/>
  <c r="P16" i="1"/>
  <c r="P15" i="1"/>
  <c r="P14" i="1"/>
  <c r="P13" i="1"/>
  <c r="P17" i="1"/>
  <c r="T20" i="1"/>
  <c r="AD11" i="1" l="1"/>
  <c r="AF18" i="1"/>
  <c r="P18" i="1"/>
  <c r="AF39" i="1" l="1"/>
  <c r="P99" i="1"/>
  <c r="P79" i="1"/>
  <c r="P59" i="1"/>
  <c r="P39" i="1"/>
  <c r="AD39" i="1" l="1"/>
  <c r="AD32" i="1"/>
  <c r="AD18" i="1"/>
  <c r="O99" i="1"/>
  <c r="N99" i="1"/>
  <c r="N92" i="1"/>
  <c r="O79" i="1"/>
  <c r="N79" i="1"/>
  <c r="M79" i="1"/>
  <c r="N72" i="1"/>
  <c r="O59" i="1"/>
  <c r="N59" i="1"/>
  <c r="N52" i="1"/>
  <c r="M59" i="1"/>
  <c r="O39" i="1"/>
  <c r="N32" i="1"/>
  <c r="L80" i="1" l="1"/>
  <c r="K80" i="1"/>
  <c r="J80" i="1"/>
  <c r="I80" i="1"/>
  <c r="H80" i="1"/>
  <c r="G80" i="1"/>
  <c r="F80" i="1"/>
  <c r="E80" i="1"/>
  <c r="D80" i="1"/>
  <c r="L60" i="1"/>
  <c r="K60" i="1"/>
  <c r="J60" i="1"/>
  <c r="I60" i="1"/>
  <c r="H60" i="1"/>
  <c r="G60" i="1"/>
  <c r="F60" i="1"/>
  <c r="E60" i="1"/>
  <c r="D60" i="1"/>
  <c r="AB41" i="1"/>
  <c r="AA41" i="1"/>
  <c r="Z41" i="1"/>
  <c r="Y41" i="1"/>
  <c r="X41" i="1"/>
  <c r="W41" i="1"/>
  <c r="V41" i="1"/>
  <c r="U41" i="1"/>
  <c r="T41" i="1"/>
  <c r="D41" i="1"/>
  <c r="AB20" i="1"/>
  <c r="AA20" i="1"/>
  <c r="Z20" i="1"/>
  <c r="Y20" i="1"/>
  <c r="X20" i="1"/>
  <c r="W20" i="1"/>
  <c r="V20" i="1"/>
  <c r="U20" i="1"/>
  <c r="D20" i="1"/>
  <c r="AB40" i="1" l="1"/>
  <c r="AA40" i="1"/>
  <c r="Z40" i="1"/>
  <c r="Y40" i="1"/>
  <c r="X40" i="1"/>
  <c r="W40" i="1"/>
  <c r="V40" i="1"/>
  <c r="U40" i="1"/>
  <c r="T40" i="1"/>
  <c r="D40" i="1"/>
  <c r="AB30" i="1" l="1"/>
  <c r="AA30" i="1"/>
  <c r="Z30" i="1"/>
  <c r="Y30" i="1"/>
  <c r="X30" i="1"/>
  <c r="W30" i="1"/>
  <c r="V30" i="1"/>
  <c r="U30" i="1"/>
  <c r="T30" i="1"/>
  <c r="AC29" i="1"/>
  <c r="Y38" i="1" s="1"/>
  <c r="AC28" i="1"/>
  <c r="Z37" i="1" s="1"/>
  <c r="AC27" i="1"/>
  <c r="AA36" i="1" s="1"/>
  <c r="AC26" i="1"/>
  <c r="AB35" i="1" s="1"/>
  <c r="AC25" i="1"/>
  <c r="W34" i="1" s="1"/>
  <c r="AB10" i="1"/>
  <c r="AA10" i="1"/>
  <c r="Z10" i="1"/>
  <c r="Y10" i="1"/>
  <c r="X10" i="1"/>
  <c r="W10" i="1"/>
  <c r="V10" i="1"/>
  <c r="U10" i="1"/>
  <c r="T10" i="1"/>
  <c r="AC9" i="1"/>
  <c r="Z17" i="1" s="1"/>
  <c r="AC8" i="1"/>
  <c r="AA16" i="1" s="1"/>
  <c r="AC7" i="1"/>
  <c r="AB15" i="1" s="1"/>
  <c r="AC6" i="1"/>
  <c r="Y14" i="1" s="1"/>
  <c r="AC5" i="1"/>
  <c r="Y13" i="1" s="1"/>
  <c r="T13" i="1" l="1"/>
  <c r="W13" i="1"/>
  <c r="Z13" i="1"/>
  <c r="V34" i="1"/>
  <c r="Z34" i="1"/>
  <c r="U35" i="1"/>
  <c r="Y35" i="1"/>
  <c r="T36" i="1"/>
  <c r="X36" i="1"/>
  <c r="AB36" i="1"/>
  <c r="W37" i="1"/>
  <c r="AA37" i="1"/>
  <c r="V38" i="1"/>
  <c r="Z38" i="1"/>
  <c r="U13" i="1"/>
  <c r="W14" i="1"/>
  <c r="AA13" i="1"/>
  <c r="AA34" i="1"/>
  <c r="V35" i="1"/>
  <c r="Z35" i="1"/>
  <c r="U36" i="1"/>
  <c r="Y36" i="1"/>
  <c r="T37" i="1"/>
  <c r="X37" i="1"/>
  <c r="AB37" i="1"/>
  <c r="W38" i="1"/>
  <c r="AA38" i="1"/>
  <c r="U14" i="1"/>
  <c r="X13" i="1"/>
  <c r="AB13" i="1"/>
  <c r="T34" i="1"/>
  <c r="X34" i="1"/>
  <c r="AB34" i="1"/>
  <c r="W35" i="1"/>
  <c r="AA35" i="1"/>
  <c r="V36" i="1"/>
  <c r="Z36" i="1"/>
  <c r="U37" i="1"/>
  <c r="Y37" i="1"/>
  <c r="T38" i="1"/>
  <c r="X38" i="1"/>
  <c r="AB38" i="1"/>
  <c r="V13" i="1"/>
  <c r="U34" i="1"/>
  <c r="Y34" i="1"/>
  <c r="Y39" i="1" s="1"/>
  <c r="T35" i="1"/>
  <c r="X35" i="1"/>
  <c r="W36" i="1"/>
  <c r="AC36" i="1" s="1"/>
  <c r="V37" i="1"/>
  <c r="U38" i="1"/>
  <c r="AC35" i="1"/>
  <c r="T16" i="1"/>
  <c r="T17" i="1"/>
  <c r="W16" i="1"/>
  <c r="T14" i="1"/>
  <c r="U16" i="1"/>
  <c r="V14" i="1"/>
  <c r="W17" i="1"/>
  <c r="X16" i="1"/>
  <c r="Y15" i="1"/>
  <c r="Z14" i="1"/>
  <c r="AA17" i="1"/>
  <c r="AB16" i="1"/>
  <c r="T15" i="1"/>
  <c r="U17" i="1"/>
  <c r="V15" i="1"/>
  <c r="X17" i="1"/>
  <c r="Y16" i="1"/>
  <c r="Z15" i="1"/>
  <c r="AA14" i="1"/>
  <c r="AB17" i="1"/>
  <c r="V16" i="1"/>
  <c r="W15" i="1"/>
  <c r="X14" i="1"/>
  <c r="Y17" i="1"/>
  <c r="Z16" i="1"/>
  <c r="AA15" i="1"/>
  <c r="AB14" i="1"/>
  <c r="AB18" i="1" s="1"/>
  <c r="U15" i="1"/>
  <c r="V17" i="1"/>
  <c r="X15" i="1"/>
  <c r="AC34" i="1"/>
  <c r="U18" i="1"/>
  <c r="U39" i="1" l="1"/>
  <c r="W39" i="1"/>
  <c r="Y18" i="1"/>
  <c r="AB19" i="1"/>
  <c r="AA39" i="1"/>
  <c r="AB39" i="1"/>
  <c r="AC13" i="1"/>
  <c r="AC38" i="1"/>
  <c r="X39" i="1"/>
  <c r="Z39" i="1"/>
  <c r="T39" i="1"/>
  <c r="AC39" i="1" s="1"/>
  <c r="AC37" i="1"/>
  <c r="V39" i="1"/>
  <c r="U19" i="1"/>
  <c r="Y19" i="1"/>
  <c r="AC15" i="1"/>
  <c r="AC16" i="1"/>
  <c r="X18" i="1"/>
  <c r="X19" i="1" s="1"/>
  <c r="AC14" i="1"/>
  <c r="T18" i="1"/>
  <c r="T19" i="1" s="1"/>
  <c r="AA18" i="1"/>
  <c r="AA19" i="1" s="1"/>
  <c r="V18" i="1"/>
  <c r="V19" i="1" s="1"/>
  <c r="W18" i="1"/>
  <c r="W19" i="1" s="1"/>
  <c r="Z18" i="1"/>
  <c r="Z19" i="1" s="1"/>
  <c r="AC17" i="1"/>
  <c r="D71" i="1"/>
  <c r="L30" i="1"/>
  <c r="K30" i="1"/>
  <c r="J30" i="1"/>
  <c r="I30" i="1"/>
  <c r="H30" i="1"/>
  <c r="G30" i="1"/>
  <c r="F30" i="1"/>
  <c r="E30" i="1"/>
  <c r="D30" i="1"/>
  <c r="AC18" i="1" l="1"/>
  <c r="L91" i="1"/>
  <c r="K91" i="1"/>
  <c r="J91" i="1"/>
  <c r="I91" i="1"/>
  <c r="H91" i="1"/>
  <c r="G91" i="1"/>
  <c r="F91" i="1"/>
  <c r="E91" i="1"/>
  <c r="D91" i="1"/>
  <c r="M90" i="1"/>
  <c r="J98" i="1" s="1"/>
  <c r="M89" i="1"/>
  <c r="L97" i="1" s="1"/>
  <c r="M88" i="1"/>
  <c r="J96" i="1" s="1"/>
  <c r="M87" i="1"/>
  <c r="L95" i="1" s="1"/>
  <c r="M86" i="1"/>
  <c r="J94" i="1" s="1"/>
  <c r="L71" i="1"/>
  <c r="K71" i="1"/>
  <c r="J71" i="1"/>
  <c r="I71" i="1"/>
  <c r="H71" i="1"/>
  <c r="G71" i="1"/>
  <c r="F71" i="1"/>
  <c r="E71" i="1"/>
  <c r="M70" i="1"/>
  <c r="K78" i="1" s="1"/>
  <c r="M69" i="1"/>
  <c r="I77" i="1" s="1"/>
  <c r="M68" i="1"/>
  <c r="K76" i="1" s="1"/>
  <c r="M67" i="1"/>
  <c r="M66" i="1"/>
  <c r="L50" i="1"/>
  <c r="K50" i="1"/>
  <c r="J50" i="1"/>
  <c r="I50" i="1"/>
  <c r="H50" i="1"/>
  <c r="G50" i="1"/>
  <c r="F50" i="1"/>
  <c r="E50" i="1"/>
  <c r="D50" i="1"/>
  <c r="M49" i="1"/>
  <c r="J58" i="1" s="1"/>
  <c r="M48" i="1"/>
  <c r="L57" i="1" s="1"/>
  <c r="M47" i="1"/>
  <c r="J56" i="1" s="1"/>
  <c r="M46" i="1"/>
  <c r="L55" i="1" s="1"/>
  <c r="M45" i="1"/>
  <c r="J54" i="1" s="1"/>
  <c r="K74" i="1" l="1"/>
  <c r="D74" i="1"/>
  <c r="I75" i="1"/>
  <c r="D75" i="1"/>
  <c r="G94" i="1"/>
  <c r="G96" i="1"/>
  <c r="G98" i="1"/>
  <c r="E94" i="1"/>
  <c r="E96" i="1"/>
  <c r="E98" i="1"/>
  <c r="I94" i="1"/>
  <c r="I96" i="1"/>
  <c r="I98" i="1"/>
  <c r="K94" i="1"/>
  <c r="K96" i="1"/>
  <c r="K98" i="1"/>
  <c r="L75" i="1"/>
  <c r="J77" i="1"/>
  <c r="F75" i="1"/>
  <c r="D77" i="1"/>
  <c r="L77" i="1"/>
  <c r="H75" i="1"/>
  <c r="F77" i="1"/>
  <c r="J75" i="1"/>
  <c r="H77" i="1"/>
  <c r="H74" i="1"/>
  <c r="L74" i="1"/>
  <c r="L76" i="1"/>
  <c r="H78" i="1"/>
  <c r="E95" i="1"/>
  <c r="I95" i="1"/>
  <c r="E97" i="1"/>
  <c r="I97" i="1"/>
  <c r="D76" i="1"/>
  <c r="H76" i="1"/>
  <c r="D78" i="1"/>
  <c r="L78" i="1"/>
  <c r="E74" i="1"/>
  <c r="I74" i="1"/>
  <c r="G75" i="1"/>
  <c r="K75" i="1"/>
  <c r="E76" i="1"/>
  <c r="I76" i="1"/>
  <c r="G77" i="1"/>
  <c r="K77" i="1"/>
  <c r="E78" i="1"/>
  <c r="I78" i="1"/>
  <c r="D94" i="1"/>
  <c r="H94" i="1"/>
  <c r="L94" i="1"/>
  <c r="F95" i="1"/>
  <c r="J95" i="1"/>
  <c r="D96" i="1"/>
  <c r="H96" i="1"/>
  <c r="L96" i="1"/>
  <c r="F97" i="1"/>
  <c r="J97" i="1"/>
  <c r="D98" i="1"/>
  <c r="H98" i="1"/>
  <c r="L98" i="1"/>
  <c r="F74" i="1"/>
  <c r="F78" i="1"/>
  <c r="G95" i="1"/>
  <c r="K95" i="1"/>
  <c r="G97" i="1"/>
  <c r="K97" i="1"/>
  <c r="J74" i="1"/>
  <c r="F76" i="1"/>
  <c r="J76" i="1"/>
  <c r="J78" i="1"/>
  <c r="G74" i="1"/>
  <c r="E75" i="1"/>
  <c r="G76" i="1"/>
  <c r="E77" i="1"/>
  <c r="G78" i="1"/>
  <c r="F94" i="1"/>
  <c r="D95" i="1"/>
  <c r="H95" i="1"/>
  <c r="F96" i="1"/>
  <c r="D97" i="1"/>
  <c r="H97" i="1"/>
  <c r="F98" i="1"/>
  <c r="E54" i="1"/>
  <c r="E56" i="1"/>
  <c r="E58" i="1"/>
  <c r="G54" i="1"/>
  <c r="G56" i="1"/>
  <c r="G58" i="1"/>
  <c r="I54" i="1"/>
  <c r="I56" i="1"/>
  <c r="I58" i="1"/>
  <c r="K54" i="1"/>
  <c r="K56" i="1"/>
  <c r="K58" i="1"/>
  <c r="I55" i="1"/>
  <c r="E55" i="1"/>
  <c r="E57" i="1"/>
  <c r="I57" i="1"/>
  <c r="D54" i="1"/>
  <c r="H54" i="1"/>
  <c r="L54" i="1"/>
  <c r="F55" i="1"/>
  <c r="J55" i="1"/>
  <c r="D56" i="1"/>
  <c r="H56" i="1"/>
  <c r="L56" i="1"/>
  <c r="F57" i="1"/>
  <c r="J57" i="1"/>
  <c r="D58" i="1"/>
  <c r="H58" i="1"/>
  <c r="L58" i="1"/>
  <c r="G55" i="1"/>
  <c r="K55" i="1"/>
  <c r="G57" i="1"/>
  <c r="K57" i="1"/>
  <c r="F54" i="1"/>
  <c r="D55" i="1"/>
  <c r="H55" i="1"/>
  <c r="F56" i="1"/>
  <c r="D57" i="1"/>
  <c r="H57" i="1"/>
  <c r="F58" i="1"/>
  <c r="M29" i="1"/>
  <c r="M28" i="1"/>
  <c r="M27" i="1"/>
  <c r="M26" i="1"/>
  <c r="M25" i="1"/>
  <c r="L34" i="1" s="1"/>
  <c r="M9" i="1"/>
  <c r="I17" i="1" s="1"/>
  <c r="M8" i="1"/>
  <c r="H16" i="1" s="1"/>
  <c r="M7" i="1"/>
  <c r="K15" i="1" s="1"/>
  <c r="M6" i="1"/>
  <c r="L14" i="1" s="1"/>
  <c r="M5" i="1"/>
  <c r="I13" i="1" s="1"/>
  <c r="K38" i="1" l="1"/>
  <c r="J38" i="1"/>
  <c r="I38" i="1"/>
  <c r="H38" i="1"/>
  <c r="G38" i="1"/>
  <c r="F38" i="1"/>
  <c r="E38" i="1"/>
  <c r="D38" i="1"/>
  <c r="L38" i="1"/>
  <c r="L35" i="1"/>
  <c r="K35" i="1"/>
  <c r="J35" i="1"/>
  <c r="I35" i="1"/>
  <c r="H35" i="1"/>
  <c r="G35" i="1"/>
  <c r="F35" i="1"/>
  <c r="E35" i="1"/>
  <c r="D35" i="1"/>
  <c r="L36" i="1"/>
  <c r="K36" i="1"/>
  <c r="J36" i="1"/>
  <c r="I36" i="1"/>
  <c r="H36" i="1"/>
  <c r="G36" i="1"/>
  <c r="F36" i="1"/>
  <c r="E36" i="1"/>
  <c r="D36" i="1"/>
  <c r="L37" i="1"/>
  <c r="K37" i="1"/>
  <c r="J37" i="1"/>
  <c r="I37" i="1"/>
  <c r="H37" i="1"/>
  <c r="G37" i="1"/>
  <c r="F37" i="1"/>
  <c r="E37" i="1"/>
  <c r="D37" i="1"/>
  <c r="J34" i="1"/>
  <c r="F34" i="1"/>
  <c r="H34" i="1"/>
  <c r="D34" i="1"/>
  <c r="K34" i="1"/>
  <c r="G34" i="1"/>
  <c r="I34" i="1"/>
  <c r="E34" i="1"/>
  <c r="J99" i="1"/>
  <c r="K99" i="1"/>
  <c r="I99" i="1"/>
  <c r="M77" i="1"/>
  <c r="M95" i="1"/>
  <c r="E99" i="1"/>
  <c r="G99" i="1"/>
  <c r="K79" i="1"/>
  <c r="F79" i="1"/>
  <c r="M96" i="1"/>
  <c r="H99" i="1"/>
  <c r="D79" i="1"/>
  <c r="M74" i="1"/>
  <c r="H79" i="1"/>
  <c r="M97" i="1"/>
  <c r="F99" i="1"/>
  <c r="D99" i="1"/>
  <c r="M94" i="1"/>
  <c r="M78" i="1"/>
  <c r="G79" i="1"/>
  <c r="J79" i="1"/>
  <c r="I79" i="1"/>
  <c r="M75" i="1"/>
  <c r="M98" i="1"/>
  <c r="L99" i="1"/>
  <c r="E79" i="1"/>
  <c r="M76" i="1"/>
  <c r="L79" i="1"/>
  <c r="J59" i="1"/>
  <c r="I59" i="1"/>
  <c r="M57" i="1"/>
  <c r="G59" i="1"/>
  <c r="E59" i="1"/>
  <c r="K59" i="1"/>
  <c r="F17" i="1"/>
  <c r="J17" i="1"/>
  <c r="D15" i="1"/>
  <c r="I15" i="1"/>
  <c r="E15" i="1"/>
  <c r="L15" i="1"/>
  <c r="H15" i="1"/>
  <c r="J14" i="1"/>
  <c r="E14" i="1"/>
  <c r="I14" i="1"/>
  <c r="F14" i="1"/>
  <c r="F13" i="1"/>
  <c r="D16" i="1"/>
  <c r="G16" i="1"/>
  <c r="G17" i="1"/>
  <c r="K13" i="1"/>
  <c r="D13" i="1"/>
  <c r="D17" i="1"/>
  <c r="E16" i="1"/>
  <c r="F15" i="1"/>
  <c r="G14" i="1"/>
  <c r="H13" i="1"/>
  <c r="H17" i="1"/>
  <c r="I16" i="1"/>
  <c r="J15" i="1"/>
  <c r="K14" i="1"/>
  <c r="L13" i="1"/>
  <c r="L17" i="1"/>
  <c r="J13" i="1"/>
  <c r="K16" i="1"/>
  <c r="G13" i="1"/>
  <c r="K17" i="1"/>
  <c r="L16" i="1"/>
  <c r="D14" i="1"/>
  <c r="E13" i="1"/>
  <c r="E17" i="1"/>
  <c r="F16" i="1"/>
  <c r="G15" i="1"/>
  <c r="H14" i="1"/>
  <c r="J16" i="1"/>
  <c r="M55" i="1"/>
  <c r="M58" i="1"/>
  <c r="L59" i="1"/>
  <c r="F59" i="1"/>
  <c r="M56" i="1"/>
  <c r="H59" i="1"/>
  <c r="D59" i="1"/>
  <c r="M54" i="1"/>
  <c r="L10" i="1"/>
  <c r="K10" i="1"/>
  <c r="J10" i="1"/>
  <c r="I10" i="1"/>
  <c r="H10" i="1"/>
  <c r="G10" i="1"/>
  <c r="F10" i="1"/>
  <c r="E10" i="1"/>
  <c r="D10" i="1"/>
  <c r="M13" i="1" l="1"/>
  <c r="M99" i="1"/>
  <c r="M34" i="1"/>
  <c r="E39" i="1"/>
  <c r="E40" i="1" s="1"/>
  <c r="E41" i="1" s="1"/>
  <c r="I39" i="1"/>
  <c r="I40" i="1" s="1"/>
  <c r="I41" i="1" s="1"/>
  <c r="F39" i="1"/>
  <c r="F40" i="1" s="1"/>
  <c r="F41" i="1" s="1"/>
  <c r="J39" i="1"/>
  <c r="J40" i="1" s="1"/>
  <c r="J41" i="1" s="1"/>
  <c r="G39" i="1"/>
  <c r="G40" i="1" s="1"/>
  <c r="G41" i="1" s="1"/>
  <c r="K39" i="1"/>
  <c r="K40" i="1" s="1"/>
  <c r="K41" i="1" s="1"/>
  <c r="D39" i="1"/>
  <c r="H39" i="1"/>
  <c r="H40" i="1" s="1"/>
  <c r="H41" i="1" s="1"/>
  <c r="L39" i="1"/>
  <c r="L40" i="1" s="1"/>
  <c r="L41" i="1" s="1"/>
  <c r="I18" i="1"/>
  <c r="I19" i="1" s="1"/>
  <c r="I20" i="1" s="1"/>
  <c r="M37" i="1"/>
  <c r="M38" i="1"/>
  <c r="M36" i="1"/>
  <c r="M35" i="1"/>
  <c r="M17" i="1"/>
  <c r="E18" i="1"/>
  <c r="M16" i="1"/>
  <c r="L18" i="1"/>
  <c r="L19" i="1" s="1"/>
  <c r="L20" i="1" s="1"/>
  <c r="G18" i="1"/>
  <c r="G19" i="1" s="1"/>
  <c r="G20" i="1" s="1"/>
  <c r="M15" i="1"/>
  <c r="M14" i="1"/>
  <c r="H18" i="1"/>
  <c r="H19" i="1" s="1"/>
  <c r="H20" i="1" s="1"/>
  <c r="J18" i="1"/>
  <c r="J19" i="1" s="1"/>
  <c r="J20" i="1" s="1"/>
  <c r="K18" i="1"/>
  <c r="K19" i="1" s="1"/>
  <c r="K20" i="1" s="1"/>
  <c r="F18" i="1"/>
  <c r="F19" i="1" s="1"/>
  <c r="F20" i="1" s="1"/>
  <c r="D18" i="1"/>
  <c r="D19" i="1" s="1"/>
  <c r="E19" i="1" l="1"/>
  <c r="E20" i="1" s="1"/>
  <c r="M18" i="1"/>
  <c r="M39" i="1"/>
</calcChain>
</file>

<file path=xl/sharedStrings.xml><?xml version="1.0" encoding="utf-8"?>
<sst xmlns="http://schemas.openxmlformats.org/spreadsheetml/2006/main" count="219" uniqueCount="41">
  <si>
    <t>&gt;10</t>
  </si>
  <si>
    <t>10-7</t>
  </si>
  <si>
    <t>7-5</t>
  </si>
  <si>
    <t>5-3</t>
  </si>
  <si>
    <t>3-2</t>
  </si>
  <si>
    <t>2-1</t>
  </si>
  <si>
    <t>1-0,5</t>
  </si>
  <si>
    <t>0,5-25</t>
  </si>
  <si>
    <t>&lt;0,25</t>
  </si>
  <si>
    <t>Среднее</t>
  </si>
  <si>
    <t>В процентах %</t>
  </si>
  <si>
    <t>Сумма</t>
  </si>
  <si>
    <t>Повтор</t>
  </si>
  <si>
    <t>(*)ХХ – прямой посев  (ПП) озимая пшеница координаты (*) соответствуют (*)отбора образцов в 2017 году.</t>
  </si>
  <si>
    <t>Шир.45*49*04,8   Дол.42*03*25,2</t>
  </si>
  <si>
    <t>(*)ХVШ – традиционная технология (ТТ) озимая пшеница координаты (*) соответствуют (*) отбора образцов в 2017 году. Шир. 45*49*04,0    Дол.42*03*33,3</t>
  </si>
  <si>
    <t xml:space="preserve">(*)645  прямой посев (ПП), лен, N45*50.932’ E42*02.659’соответствует (*)321 отбора образцов в 2017 году. </t>
  </si>
  <si>
    <t>(*)646 – традиционная технология (ТТ) озимая пшеница N45*50.936 E42*02.770 соответствует (*)322 отбора образцов в 2017 году</t>
  </si>
  <si>
    <t>(*)647 – прямой посев (ПП), поле планируется под орошение в 2023 году, N45*51001’ E42*01.099’</t>
  </si>
  <si>
    <t>ООО "УРОЖАЙНОЕ" 2022 г</t>
  </si>
  <si>
    <t>ООО "УРОЖАЙНОЕ" 2017 г</t>
  </si>
  <si>
    <t>(*)ХХ – прямой посев  (ПП) озимая пшеница отбор образцов в 2017 году.</t>
  </si>
  <si>
    <t>(*)ХVШ – традиционная технология (ТТ) озимая пшеница  отбор образцов в 2017 году. Шир. 45*49*04,0    Дол.42*03*33,3</t>
  </si>
  <si>
    <t>Станд откл</t>
  </si>
  <si>
    <t>НСР</t>
  </si>
  <si>
    <t>ПП,2022 г</t>
  </si>
  <si>
    <t>ПП, 2017 г.</t>
  </si>
  <si>
    <t>ТТ, 2017 г.</t>
  </si>
  <si>
    <t>ТТ,2022 г.</t>
  </si>
  <si>
    <t>ПП 2022</t>
  </si>
  <si>
    <t>ТТ 2022</t>
  </si>
  <si>
    <t>ПП под орош 2022</t>
  </si>
  <si>
    <t>СВД почвы</t>
  </si>
  <si>
    <t>СВД агр цен агр</t>
  </si>
  <si>
    <t>Средневзвешенный диаметр агрегатов (сухое просеивание)</t>
  </si>
  <si>
    <t>Год</t>
  </si>
  <si>
    <t xml:space="preserve">(*)ХХ –  (ПП) </t>
  </si>
  <si>
    <t>(*)XVIII - (ТТ)</t>
  </si>
  <si>
    <t>(*)645 ПП</t>
  </si>
  <si>
    <t>(*)646 ТТ</t>
  </si>
  <si>
    <t>Эроз опасные &lt; 1 мм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</si>
</sst>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1"/>
      <color rgb="FFFF0000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i/>
      <sz val="11"/>
      <color theme="1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49" fontId="0" fillId="0" borderId="0" xfId="0" applyNumberFormat="1"/>
    <xf numFmtId="0" fontId="0" fillId="0" borderId="1" xfId="0" applyBorder="1"/>
    <xf numFmtId="49" fontId="0" fillId="0" borderId="1" xfId="0" applyNumberFormat="1" applyBorder="1"/>
    <xf numFmtId="164" fontId="0" fillId="0" borderId="0" xfId="0" applyNumberFormat="1"/>
    <xf numFmtId="0" fontId="0" fillId="0" borderId="0" xfId="0" applyBorder="1"/>
    <xf numFmtId="164" fontId="0" fillId="0" borderId="0" xfId="0" applyNumberFormat="1" applyBorder="1"/>
    <xf numFmtId="0" fontId="0" fillId="0" borderId="1" xfId="0" applyFill="1" applyBorder="1"/>
    <xf numFmtId="0" fontId="1" fillId="0" borderId="0" xfId="0" applyFont="1" applyFill="1"/>
    <xf numFmtId="0" fontId="2" fillId="0" borderId="0" xfId="0" applyFont="1" applyFill="1"/>
    <xf numFmtId="0" fontId="2" fillId="0" borderId="0" xfId="0" applyFont="1"/>
    <xf numFmtId="0" fontId="4" fillId="0" borderId="0" xfId="0" applyFont="1" applyAlignment="1">
      <alignment horizontal="center"/>
    </xf>
    <xf numFmtId="0" fontId="0" fillId="0" borderId="2" xfId="0" applyBorder="1"/>
    <xf numFmtId="0" fontId="0" fillId="0" borderId="3" xfId="0" applyBorder="1"/>
    <xf numFmtId="0" fontId="6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164" fontId="0" fillId="0" borderId="1" xfId="0" applyNumberFormat="1" applyBorder="1"/>
    <xf numFmtId="0" fontId="7" fillId="0" borderId="0" xfId="0" applyFont="1"/>
    <xf numFmtId="0" fontId="5" fillId="0" borderId="0" xfId="0" applyFont="1"/>
    <xf numFmtId="0" fontId="0" fillId="0" borderId="3" xfId="0" applyFill="1" applyBorder="1"/>
    <xf numFmtId="0" fontId="0" fillId="0" borderId="0" xfId="0" applyFill="1" applyBorder="1"/>
    <xf numFmtId="0" fontId="3" fillId="0" borderId="1" xfId="0" applyFont="1" applyBorder="1" applyAlignment="1">
      <alignment horizontal="right" vertical="center" wrapText="1"/>
    </xf>
    <xf numFmtId="0" fontId="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Fill="1" applyBorder="1"/>
    <xf numFmtId="0" fontId="0" fillId="0" borderId="0" xfId="0" applyAlignment="1">
      <alignment wrapText="1"/>
    </xf>
    <xf numFmtId="49" fontId="0" fillId="0" borderId="0" xfId="0" applyNumberFormat="1" applyAlignment="1">
      <alignment wrapText="1"/>
    </xf>
    <xf numFmtId="0" fontId="5" fillId="0" borderId="0" xfId="0" applyFont="1" applyAlignment="1"/>
    <xf numFmtId="0" fontId="8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/>
    </xf>
    <xf numFmtId="164" fontId="3" fillId="0" borderId="0" xfId="0" applyNumberFormat="1" applyFont="1" applyBorder="1" applyAlignment="1">
      <alignment vertical="center" wrapText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Сопряженные</a:t>
            </a:r>
            <a:r>
              <a:rPr lang="ru-RU" baseline="0"/>
              <a:t> участки ПП (*)ХХ и ТТ(*)Х</a:t>
            </a:r>
            <a:r>
              <a:rPr lang="en-US" baseline="0"/>
              <a:t>VII 2017 </a:t>
            </a:r>
            <a:r>
              <a:rPr lang="ru-RU" baseline="0"/>
              <a:t>г.</a:t>
            </a:r>
            <a:endParaRPr lang="ru-RU"/>
          </a:p>
        </c:rich>
      </c:tx>
      <c:layout/>
      <c:overlay val="0"/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Лист1!$R$2</c:f>
              <c:strCache>
                <c:ptCount val="1"/>
                <c:pt idx="0">
                  <c:v>ПП, 2017 г.</c:v>
                </c:pt>
              </c:strCache>
            </c:strRef>
          </c:tx>
          <c:marker>
            <c:symbol val="none"/>
          </c:marker>
          <c:cat>
            <c:strRef>
              <c:f>Лист1!$D$24:$L$24</c:f>
              <c:strCache>
                <c:ptCount val="9"/>
                <c:pt idx="0">
                  <c:v>&gt;10</c:v>
                </c:pt>
                <c:pt idx="1">
                  <c:v>10-7</c:v>
                </c:pt>
                <c:pt idx="2">
                  <c:v>7-5</c:v>
                </c:pt>
                <c:pt idx="3">
                  <c:v>5-3</c:v>
                </c:pt>
                <c:pt idx="4">
                  <c:v>3-2</c:v>
                </c:pt>
                <c:pt idx="5">
                  <c:v>2-1</c:v>
                </c:pt>
                <c:pt idx="6">
                  <c:v>1-0,5</c:v>
                </c:pt>
                <c:pt idx="7">
                  <c:v>0,5-25</c:v>
                </c:pt>
                <c:pt idx="8">
                  <c:v>&lt;0,25</c:v>
                </c:pt>
              </c:strCache>
            </c:strRef>
          </c:cat>
          <c:val>
            <c:numRef>
              <c:f>Лист1!$T$18:$AB$18</c:f>
              <c:numCache>
                <c:formatCode>0.0</c:formatCode>
                <c:ptCount val="9"/>
                <c:pt idx="0">
                  <c:v>67.784862417497976</c:v>
                </c:pt>
                <c:pt idx="1">
                  <c:v>7.2996095681688287</c:v>
                </c:pt>
                <c:pt idx="2">
                  <c:v>5.1600424441494903</c:v>
                </c:pt>
                <c:pt idx="3">
                  <c:v>6.4602425585731709</c:v>
                </c:pt>
                <c:pt idx="4">
                  <c:v>4.1286223325836993</c:v>
                </c:pt>
                <c:pt idx="5">
                  <c:v>5.4852965124819537</c:v>
                </c:pt>
                <c:pt idx="6">
                  <c:v>0.51549708017044649</c:v>
                </c:pt>
                <c:pt idx="7">
                  <c:v>1.3521248762035596</c:v>
                </c:pt>
                <c:pt idx="8">
                  <c:v>1.8137022101708875</c:v>
                </c:pt>
              </c:numCache>
            </c:numRef>
          </c:val>
        </c:ser>
        <c:ser>
          <c:idx val="2"/>
          <c:order val="1"/>
          <c:tx>
            <c:strRef>
              <c:f>Лист1!$R$23</c:f>
              <c:strCache>
                <c:ptCount val="1"/>
                <c:pt idx="0">
                  <c:v>ТТ, 2017 г.</c:v>
                </c:pt>
              </c:strCache>
            </c:strRef>
          </c:tx>
          <c:marker>
            <c:symbol val="none"/>
          </c:marker>
          <c:cat>
            <c:strRef>
              <c:f>Лист1!$D$24:$L$24</c:f>
              <c:strCache>
                <c:ptCount val="9"/>
                <c:pt idx="0">
                  <c:v>&gt;10</c:v>
                </c:pt>
                <c:pt idx="1">
                  <c:v>10-7</c:v>
                </c:pt>
                <c:pt idx="2">
                  <c:v>7-5</c:v>
                </c:pt>
                <c:pt idx="3">
                  <c:v>5-3</c:v>
                </c:pt>
                <c:pt idx="4">
                  <c:v>3-2</c:v>
                </c:pt>
                <c:pt idx="5">
                  <c:v>2-1</c:v>
                </c:pt>
                <c:pt idx="6">
                  <c:v>1-0,5</c:v>
                </c:pt>
                <c:pt idx="7">
                  <c:v>0,5-25</c:v>
                </c:pt>
                <c:pt idx="8">
                  <c:v>&lt;0,25</c:v>
                </c:pt>
              </c:strCache>
            </c:strRef>
          </c:cat>
          <c:val>
            <c:numRef>
              <c:f>Лист1!$T$39:$AB$39</c:f>
              <c:numCache>
                <c:formatCode>0.0</c:formatCode>
                <c:ptCount val="9"/>
                <c:pt idx="0">
                  <c:v>53.916909320929335</c:v>
                </c:pt>
                <c:pt idx="1">
                  <c:v>9.6364192684973879</c:v>
                </c:pt>
                <c:pt idx="2">
                  <c:v>7.714503126214578</c:v>
                </c:pt>
                <c:pt idx="3">
                  <c:v>9.2370027302924136</c:v>
                </c:pt>
                <c:pt idx="4">
                  <c:v>5.7386293836131248</c:v>
                </c:pt>
                <c:pt idx="5">
                  <c:v>8.626714856801394</c:v>
                </c:pt>
                <c:pt idx="6">
                  <c:v>0.60252769675340645</c:v>
                </c:pt>
                <c:pt idx="7">
                  <c:v>1.9394169614604291</c:v>
                </c:pt>
                <c:pt idx="8">
                  <c:v>2.5878766554379302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870144"/>
        <c:axId val="154871680"/>
      </c:radarChart>
      <c:catAx>
        <c:axId val="154870144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crossAx val="154871680"/>
        <c:crosses val="autoZero"/>
        <c:auto val="1"/>
        <c:lblAlgn val="ctr"/>
        <c:lblOffset val="100"/>
        <c:noMultiLvlLbl val="0"/>
      </c:catAx>
      <c:valAx>
        <c:axId val="1548716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%</a:t>
                </a:r>
              </a:p>
            </c:rich>
          </c:tx>
          <c:layout>
            <c:manualLayout>
              <c:xMode val="edge"/>
              <c:yMode val="edge"/>
              <c:x val="5.387205387205387E-2"/>
              <c:y val="0.10946854573114666"/>
            </c:manualLayout>
          </c:layout>
          <c:overlay val="0"/>
        </c:title>
        <c:numFmt formatCode="0.0" sourceLinked="1"/>
        <c:majorTickMark val="none"/>
        <c:minorTickMark val="none"/>
        <c:tickLblPos val="nextTo"/>
        <c:crossAx val="154870144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Сопряженные участки ПП (*)645</a:t>
            </a:r>
            <a:r>
              <a:rPr lang="ru-RU" baseline="0"/>
              <a:t> и ТТ(*)646, 2022 г.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Лист1!$A$64</c:f>
              <c:strCache>
                <c:ptCount val="1"/>
                <c:pt idx="0">
                  <c:v>ТТ 2022</c:v>
                </c:pt>
              </c:strCache>
            </c:strRef>
          </c:tx>
          <c:invertIfNegative val="0"/>
          <c:cat>
            <c:strRef>
              <c:f>Лист1!$D$73:$L$73</c:f>
              <c:strCache>
                <c:ptCount val="9"/>
                <c:pt idx="0">
                  <c:v>&gt;10</c:v>
                </c:pt>
                <c:pt idx="1">
                  <c:v>10-7</c:v>
                </c:pt>
                <c:pt idx="2">
                  <c:v>7-5</c:v>
                </c:pt>
                <c:pt idx="3">
                  <c:v>5-3</c:v>
                </c:pt>
                <c:pt idx="4">
                  <c:v>3-2</c:v>
                </c:pt>
                <c:pt idx="5">
                  <c:v>2-1</c:v>
                </c:pt>
                <c:pt idx="6">
                  <c:v>1-0,5</c:v>
                </c:pt>
                <c:pt idx="7">
                  <c:v>0,5-25</c:v>
                </c:pt>
                <c:pt idx="8">
                  <c:v>&lt;0,25</c:v>
                </c:pt>
              </c:strCache>
            </c:strRef>
          </c:cat>
          <c:val>
            <c:numRef>
              <c:f>Лист1!$D$79:$L$79</c:f>
              <c:numCache>
                <c:formatCode>0.0</c:formatCode>
                <c:ptCount val="9"/>
                <c:pt idx="0">
                  <c:v>69.612937883951332</c:v>
                </c:pt>
                <c:pt idx="1">
                  <c:v>4.6265131484539506</c:v>
                </c:pt>
                <c:pt idx="2">
                  <c:v>4.3339977016229572</c:v>
                </c:pt>
                <c:pt idx="3">
                  <c:v>5.6205207912359612</c:v>
                </c:pt>
                <c:pt idx="4">
                  <c:v>3.9587269664741411</c:v>
                </c:pt>
                <c:pt idx="5">
                  <c:v>7.1477995352593284</c:v>
                </c:pt>
                <c:pt idx="6">
                  <c:v>0.65786790011441987</c:v>
                </c:pt>
                <c:pt idx="7">
                  <c:v>1.8286995581266035</c:v>
                </c:pt>
                <c:pt idx="8">
                  <c:v>2.2129365147613198</c:v>
                </c:pt>
              </c:numCache>
            </c:numRef>
          </c:val>
        </c:ser>
        <c:ser>
          <c:idx val="1"/>
          <c:order val="1"/>
          <c:tx>
            <c:strRef>
              <c:f>Лист1!$A$43</c:f>
              <c:strCache>
                <c:ptCount val="1"/>
                <c:pt idx="0">
                  <c:v>ПП 2022</c:v>
                </c:pt>
              </c:strCache>
            </c:strRef>
          </c:tx>
          <c:invertIfNegative val="0"/>
          <c:cat>
            <c:strRef>
              <c:f>Лист1!$D$73:$L$73</c:f>
              <c:strCache>
                <c:ptCount val="9"/>
                <c:pt idx="0">
                  <c:v>&gt;10</c:v>
                </c:pt>
                <c:pt idx="1">
                  <c:v>10-7</c:v>
                </c:pt>
                <c:pt idx="2">
                  <c:v>7-5</c:v>
                </c:pt>
                <c:pt idx="3">
                  <c:v>5-3</c:v>
                </c:pt>
                <c:pt idx="4">
                  <c:v>3-2</c:v>
                </c:pt>
                <c:pt idx="5">
                  <c:v>2-1</c:v>
                </c:pt>
                <c:pt idx="6">
                  <c:v>1-0,5</c:v>
                </c:pt>
                <c:pt idx="7">
                  <c:v>0,5-25</c:v>
                </c:pt>
                <c:pt idx="8">
                  <c:v>&lt;0,25</c:v>
                </c:pt>
              </c:strCache>
            </c:strRef>
          </c:cat>
          <c:val>
            <c:numRef>
              <c:f>Лист1!$D$59:$L$59</c:f>
              <c:numCache>
                <c:formatCode>0.0</c:formatCode>
                <c:ptCount val="9"/>
                <c:pt idx="0">
                  <c:v>76.636884482578566</c:v>
                </c:pt>
                <c:pt idx="1">
                  <c:v>5.2105727418442997</c:v>
                </c:pt>
                <c:pt idx="2">
                  <c:v>4.6440459682659894</c:v>
                </c:pt>
                <c:pt idx="3">
                  <c:v>5.0179270470157213</c:v>
                </c:pt>
                <c:pt idx="4">
                  <c:v>3.2047701117245682</c:v>
                </c:pt>
                <c:pt idx="5">
                  <c:v>3.5922906260135834</c:v>
                </c:pt>
                <c:pt idx="6">
                  <c:v>0.34474413737572485</c:v>
                </c:pt>
                <c:pt idx="7">
                  <c:v>0.676839151434806</c:v>
                </c:pt>
                <c:pt idx="8">
                  <c:v>0.67192573374674192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5158400"/>
        <c:axId val="155846528"/>
      </c:barChart>
      <c:catAx>
        <c:axId val="155158400"/>
        <c:scaling>
          <c:orientation val="minMax"/>
        </c:scaling>
        <c:delete val="0"/>
        <c:axPos val="b"/>
        <c:majorTickMark val="none"/>
        <c:minorTickMark val="none"/>
        <c:tickLblPos val="nextTo"/>
        <c:crossAx val="155846528"/>
        <c:crosses val="autoZero"/>
        <c:auto val="1"/>
        <c:lblAlgn val="ctr"/>
        <c:lblOffset val="100"/>
        <c:noMultiLvlLbl val="0"/>
      </c:catAx>
      <c:valAx>
        <c:axId val="155846528"/>
        <c:scaling>
          <c:orientation val="minMax"/>
        </c:scaling>
        <c:delete val="0"/>
        <c:axPos val="l"/>
        <c:majorGridlines/>
        <c:numFmt formatCode="0.0" sourceLinked="1"/>
        <c:majorTickMark val="none"/>
        <c:minorTickMark val="none"/>
        <c:tickLblPos val="nextTo"/>
        <c:crossAx val="15515840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Лист1!$A$84</c:f>
              <c:strCache>
                <c:ptCount val="1"/>
                <c:pt idx="0">
                  <c:v>ПП под орош 2022</c:v>
                </c:pt>
              </c:strCache>
            </c:strRef>
          </c:tx>
          <c:marker>
            <c:symbol val="none"/>
          </c:marker>
          <c:cat>
            <c:strRef>
              <c:f>Лист1!$D$85:$L$85</c:f>
              <c:strCache>
                <c:ptCount val="9"/>
                <c:pt idx="0">
                  <c:v>&gt;10</c:v>
                </c:pt>
                <c:pt idx="1">
                  <c:v>10-7</c:v>
                </c:pt>
                <c:pt idx="2">
                  <c:v>7-5</c:v>
                </c:pt>
                <c:pt idx="3">
                  <c:v>5-3</c:v>
                </c:pt>
                <c:pt idx="4">
                  <c:v>3-2</c:v>
                </c:pt>
                <c:pt idx="5">
                  <c:v>2-1</c:v>
                </c:pt>
                <c:pt idx="6">
                  <c:v>1-0,5</c:v>
                </c:pt>
                <c:pt idx="7">
                  <c:v>0,5-25</c:v>
                </c:pt>
                <c:pt idx="8">
                  <c:v>&lt;0,25</c:v>
                </c:pt>
              </c:strCache>
            </c:strRef>
          </c:cat>
          <c:val>
            <c:numRef>
              <c:f>Лист1!$D$99:$L$99</c:f>
              <c:numCache>
                <c:formatCode>0.0</c:formatCode>
                <c:ptCount val="9"/>
                <c:pt idx="0">
                  <c:v>60.701465031847839</c:v>
                </c:pt>
                <c:pt idx="1">
                  <c:v>8.9961326549265426</c:v>
                </c:pt>
                <c:pt idx="2">
                  <c:v>6.9025395754804491</c:v>
                </c:pt>
                <c:pt idx="3">
                  <c:v>9.0189088948688827</c:v>
                </c:pt>
                <c:pt idx="4">
                  <c:v>5.2919589068531634</c:v>
                </c:pt>
                <c:pt idx="5">
                  <c:v>6.3329329411975772</c:v>
                </c:pt>
                <c:pt idx="6">
                  <c:v>0.55772027156208304</c:v>
                </c:pt>
                <c:pt idx="7">
                  <c:v>1.1247255167617758</c:v>
                </c:pt>
                <c:pt idx="8">
                  <c:v>1.0736162065016865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239360"/>
        <c:axId val="78718080"/>
      </c:radarChart>
      <c:catAx>
        <c:axId val="74239360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crossAx val="78718080"/>
        <c:crosses val="autoZero"/>
        <c:auto val="1"/>
        <c:lblAlgn val="ctr"/>
        <c:lblOffset val="100"/>
        <c:noMultiLvlLbl val="0"/>
      </c:catAx>
      <c:valAx>
        <c:axId val="78718080"/>
        <c:scaling>
          <c:orientation val="minMax"/>
        </c:scaling>
        <c:delete val="0"/>
        <c:axPos val="l"/>
        <c:majorGridlines/>
        <c:numFmt formatCode="0.0" sourceLinked="1"/>
        <c:majorTickMark val="none"/>
        <c:minorTickMark val="none"/>
        <c:tickLblPos val="nextTo"/>
        <c:crossAx val="7423936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Сопряженные</a:t>
            </a:r>
            <a:r>
              <a:rPr lang="ru-RU" baseline="0"/>
              <a:t> участки ПП (*)ХХ и ТТ(*)Х</a:t>
            </a:r>
            <a:r>
              <a:rPr lang="en-US" baseline="0"/>
              <a:t>VII 20</a:t>
            </a:r>
            <a:r>
              <a:rPr lang="ru-RU" baseline="0"/>
              <a:t>22</a:t>
            </a:r>
            <a:r>
              <a:rPr lang="en-US" baseline="0"/>
              <a:t> </a:t>
            </a:r>
            <a:r>
              <a:rPr lang="ru-RU" baseline="0"/>
              <a:t>г.</a:t>
            </a:r>
            <a:endParaRPr lang="ru-RU"/>
          </a:p>
        </c:rich>
      </c:tx>
      <c:layout/>
      <c:overlay val="0"/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Лист1!$A$2</c:f>
              <c:strCache>
                <c:ptCount val="1"/>
                <c:pt idx="0">
                  <c:v>ПП,2022 г</c:v>
                </c:pt>
              </c:strCache>
            </c:strRef>
          </c:tx>
          <c:marker>
            <c:symbol val="none"/>
          </c:marker>
          <c:cat>
            <c:strRef>
              <c:f>Лист1!$D$24:$L$24</c:f>
              <c:strCache>
                <c:ptCount val="9"/>
                <c:pt idx="0">
                  <c:v>&gt;10</c:v>
                </c:pt>
                <c:pt idx="1">
                  <c:v>10-7</c:v>
                </c:pt>
                <c:pt idx="2">
                  <c:v>7-5</c:v>
                </c:pt>
                <c:pt idx="3">
                  <c:v>5-3</c:v>
                </c:pt>
                <c:pt idx="4">
                  <c:v>3-2</c:v>
                </c:pt>
                <c:pt idx="5">
                  <c:v>2-1</c:v>
                </c:pt>
                <c:pt idx="6">
                  <c:v>1-0,5</c:v>
                </c:pt>
                <c:pt idx="7">
                  <c:v>0,5-25</c:v>
                </c:pt>
                <c:pt idx="8">
                  <c:v>&lt;0,25</c:v>
                </c:pt>
              </c:strCache>
            </c:strRef>
          </c:cat>
          <c:val>
            <c:numRef>
              <c:f>Лист1!$D$18:$L$18</c:f>
              <c:numCache>
                <c:formatCode>0.0</c:formatCode>
                <c:ptCount val="9"/>
                <c:pt idx="0">
                  <c:v>57.356625357768188</c:v>
                </c:pt>
                <c:pt idx="1">
                  <c:v>7.1275539073919818</c:v>
                </c:pt>
                <c:pt idx="2">
                  <c:v>6.9957931279860928</c:v>
                </c:pt>
                <c:pt idx="3">
                  <c:v>9.5334125321523082</c:v>
                </c:pt>
                <c:pt idx="4">
                  <c:v>6.3704784487180115</c:v>
                </c:pt>
                <c:pt idx="5">
                  <c:v>9.0262456227380916</c:v>
                </c:pt>
                <c:pt idx="6">
                  <c:v>0.717816582204992</c:v>
                </c:pt>
                <c:pt idx="7">
                  <c:v>1.5568355931272717</c:v>
                </c:pt>
                <c:pt idx="8">
                  <c:v>1.3152388279130558</c:v>
                </c:pt>
              </c:numCache>
            </c:numRef>
          </c:val>
        </c:ser>
        <c:ser>
          <c:idx val="2"/>
          <c:order val="1"/>
          <c:tx>
            <c:strRef>
              <c:f>Лист1!$A$23</c:f>
              <c:strCache>
                <c:ptCount val="1"/>
                <c:pt idx="0">
                  <c:v>ТТ,2022 г.</c:v>
                </c:pt>
              </c:strCache>
            </c:strRef>
          </c:tx>
          <c:marker>
            <c:symbol val="none"/>
          </c:marker>
          <c:cat>
            <c:strRef>
              <c:f>Лист1!$D$24:$L$24</c:f>
              <c:strCache>
                <c:ptCount val="9"/>
                <c:pt idx="0">
                  <c:v>&gt;10</c:v>
                </c:pt>
                <c:pt idx="1">
                  <c:v>10-7</c:v>
                </c:pt>
                <c:pt idx="2">
                  <c:v>7-5</c:v>
                </c:pt>
                <c:pt idx="3">
                  <c:v>5-3</c:v>
                </c:pt>
                <c:pt idx="4">
                  <c:v>3-2</c:v>
                </c:pt>
                <c:pt idx="5">
                  <c:v>2-1</c:v>
                </c:pt>
                <c:pt idx="6">
                  <c:v>1-0,5</c:v>
                </c:pt>
                <c:pt idx="7">
                  <c:v>0,5-25</c:v>
                </c:pt>
                <c:pt idx="8">
                  <c:v>&lt;0,25</c:v>
                </c:pt>
              </c:strCache>
            </c:strRef>
          </c:cat>
          <c:val>
            <c:numRef>
              <c:f>Лист1!$D$39:$L$39</c:f>
              <c:numCache>
                <c:formatCode>0.0</c:formatCode>
                <c:ptCount val="9"/>
                <c:pt idx="0">
                  <c:v>62.45273724343896</c:v>
                </c:pt>
                <c:pt idx="1">
                  <c:v>5.9478001089441221</c:v>
                </c:pt>
                <c:pt idx="2">
                  <c:v>5.5232039720884041</c:v>
                </c:pt>
                <c:pt idx="3">
                  <c:v>7.4827396721576092</c:v>
                </c:pt>
                <c:pt idx="4">
                  <c:v>5.0960828131656699</c:v>
                </c:pt>
                <c:pt idx="5">
                  <c:v>8.0764029843631491</c:v>
                </c:pt>
                <c:pt idx="6">
                  <c:v>1.9259672876901575</c:v>
                </c:pt>
                <c:pt idx="7">
                  <c:v>1.8294027082767286</c:v>
                </c:pt>
                <c:pt idx="8">
                  <c:v>1.6656632098752031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051776"/>
        <c:axId val="79065856"/>
      </c:radarChart>
      <c:catAx>
        <c:axId val="79051776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crossAx val="79065856"/>
        <c:crosses val="autoZero"/>
        <c:auto val="1"/>
        <c:lblAlgn val="ctr"/>
        <c:lblOffset val="100"/>
        <c:noMultiLvlLbl val="0"/>
      </c:catAx>
      <c:valAx>
        <c:axId val="790658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%</a:t>
                </a:r>
              </a:p>
            </c:rich>
          </c:tx>
          <c:layout>
            <c:manualLayout>
              <c:xMode val="edge"/>
              <c:yMode val="edge"/>
              <c:x val="5.387205387205387E-2"/>
              <c:y val="0.10946854573114666"/>
            </c:manualLayout>
          </c:layout>
          <c:overlay val="0"/>
        </c:title>
        <c:numFmt formatCode="0.0" sourceLinked="1"/>
        <c:majorTickMark val="none"/>
        <c:minorTickMark val="none"/>
        <c:tickLblPos val="nextTo"/>
        <c:crossAx val="79051776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2017</a:t>
            </a:r>
            <a:r>
              <a:rPr lang="ru-RU" baseline="0"/>
              <a:t> г.</a:t>
            </a:r>
            <a:endParaRPr lang="ru-RU"/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2048604151926611"/>
          <c:y val="7.0694635872103645E-2"/>
          <c:w val="0.57296977980304831"/>
          <c:h val="0.8618421545492003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Лист1!$R$2</c:f>
              <c:strCache>
                <c:ptCount val="1"/>
                <c:pt idx="0">
                  <c:v>ПП, 2017 г.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Лист1!$T$19:$AB$19</c:f>
                <c:numCache>
                  <c:formatCode>General</c:formatCode>
                  <c:ptCount val="9"/>
                  <c:pt idx="0">
                    <c:v>10.460297980152998</c:v>
                  </c:pt>
                  <c:pt idx="1">
                    <c:v>3.0111297655847005</c:v>
                  </c:pt>
                  <c:pt idx="2">
                    <c:v>1.6473873571237998</c:v>
                  </c:pt>
                  <c:pt idx="3">
                    <c:v>2.033878928540624</c:v>
                  </c:pt>
                  <c:pt idx="4">
                    <c:v>1.5398078239354887</c:v>
                  </c:pt>
                  <c:pt idx="5">
                    <c:v>2.2498686652840783</c:v>
                  </c:pt>
                  <c:pt idx="6">
                    <c:v>0.14405022784069821</c:v>
                  </c:pt>
                  <c:pt idx="7">
                    <c:v>0.49571739217966271</c:v>
                  </c:pt>
                  <c:pt idx="8">
                    <c:v>0.71625315390474209</c:v>
                  </c:pt>
                </c:numCache>
              </c:numRef>
            </c:plus>
            <c:minus>
              <c:numRef>
                <c:f>Лист1!$T$19:$AB$19</c:f>
                <c:numCache>
                  <c:formatCode>General</c:formatCode>
                  <c:ptCount val="9"/>
                  <c:pt idx="0">
                    <c:v>10.460297980152998</c:v>
                  </c:pt>
                  <c:pt idx="1">
                    <c:v>3.0111297655847005</c:v>
                  </c:pt>
                  <c:pt idx="2">
                    <c:v>1.6473873571237998</c:v>
                  </c:pt>
                  <c:pt idx="3">
                    <c:v>2.033878928540624</c:v>
                  </c:pt>
                  <c:pt idx="4">
                    <c:v>1.5398078239354887</c:v>
                  </c:pt>
                  <c:pt idx="5">
                    <c:v>2.2498686652840783</c:v>
                  </c:pt>
                  <c:pt idx="6">
                    <c:v>0.14405022784069821</c:v>
                  </c:pt>
                  <c:pt idx="7">
                    <c:v>0.49571739217966271</c:v>
                  </c:pt>
                  <c:pt idx="8">
                    <c:v>0.71625315390474209</c:v>
                  </c:pt>
                </c:numCache>
              </c:numRef>
            </c:minus>
          </c:errBars>
          <c:cat>
            <c:strRef>
              <c:f>Лист1!$T$33:$AB$33</c:f>
              <c:strCache>
                <c:ptCount val="9"/>
                <c:pt idx="0">
                  <c:v>&gt;10</c:v>
                </c:pt>
                <c:pt idx="1">
                  <c:v>10-7</c:v>
                </c:pt>
                <c:pt idx="2">
                  <c:v>7-5</c:v>
                </c:pt>
                <c:pt idx="3">
                  <c:v>5-3</c:v>
                </c:pt>
                <c:pt idx="4">
                  <c:v>3-2</c:v>
                </c:pt>
                <c:pt idx="5">
                  <c:v>2-1</c:v>
                </c:pt>
                <c:pt idx="6">
                  <c:v>1-0,5</c:v>
                </c:pt>
                <c:pt idx="7">
                  <c:v>0,5-25</c:v>
                </c:pt>
                <c:pt idx="8">
                  <c:v>&lt;0,25</c:v>
                </c:pt>
              </c:strCache>
            </c:strRef>
          </c:cat>
          <c:val>
            <c:numRef>
              <c:f>Лист1!$T$18:$AB$18</c:f>
              <c:numCache>
                <c:formatCode>0.0</c:formatCode>
                <c:ptCount val="9"/>
                <c:pt idx="0">
                  <c:v>67.784862417497976</c:v>
                </c:pt>
                <c:pt idx="1">
                  <c:v>7.2996095681688287</c:v>
                </c:pt>
                <c:pt idx="2">
                  <c:v>5.1600424441494903</c:v>
                </c:pt>
                <c:pt idx="3">
                  <c:v>6.4602425585731709</c:v>
                </c:pt>
                <c:pt idx="4">
                  <c:v>4.1286223325836993</c:v>
                </c:pt>
                <c:pt idx="5">
                  <c:v>5.4852965124819537</c:v>
                </c:pt>
                <c:pt idx="6">
                  <c:v>0.51549708017044649</c:v>
                </c:pt>
                <c:pt idx="7">
                  <c:v>1.3521248762035596</c:v>
                </c:pt>
                <c:pt idx="8">
                  <c:v>1.8137022101708875</c:v>
                </c:pt>
              </c:numCache>
            </c:numRef>
          </c:val>
        </c:ser>
        <c:ser>
          <c:idx val="1"/>
          <c:order val="1"/>
          <c:tx>
            <c:strRef>
              <c:f>Лист1!$R$23</c:f>
              <c:strCache>
                <c:ptCount val="1"/>
                <c:pt idx="0">
                  <c:v>ТТ, 2017 г.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Лист1!$T$40:$AB$40</c:f>
                <c:numCache>
                  <c:formatCode>General</c:formatCode>
                  <c:ptCount val="9"/>
                  <c:pt idx="0">
                    <c:v>10.839151789822358</c:v>
                  </c:pt>
                  <c:pt idx="1">
                    <c:v>4.2414304926958586</c:v>
                  </c:pt>
                  <c:pt idx="2">
                    <c:v>2.1798332157020681</c:v>
                  </c:pt>
                  <c:pt idx="3">
                    <c:v>2.2983308388787189</c:v>
                  </c:pt>
                  <c:pt idx="4">
                    <c:v>1.1528989254472977</c:v>
                  </c:pt>
                  <c:pt idx="5">
                    <c:v>1.2921541856340693</c:v>
                  </c:pt>
                  <c:pt idx="6">
                    <c:v>0.10144631618744229</c:v>
                  </c:pt>
                  <c:pt idx="7">
                    <c:v>0.30210403410378867</c:v>
                  </c:pt>
                  <c:pt idx="8">
                    <c:v>0.34551467661346236</c:v>
                  </c:pt>
                </c:numCache>
              </c:numRef>
            </c:plus>
            <c:minus>
              <c:numRef>
                <c:f>Лист1!$T$40:$AB$40</c:f>
                <c:numCache>
                  <c:formatCode>General</c:formatCode>
                  <c:ptCount val="9"/>
                  <c:pt idx="0">
                    <c:v>10.839151789822358</c:v>
                  </c:pt>
                  <c:pt idx="1">
                    <c:v>4.2414304926958586</c:v>
                  </c:pt>
                  <c:pt idx="2">
                    <c:v>2.1798332157020681</c:v>
                  </c:pt>
                  <c:pt idx="3">
                    <c:v>2.2983308388787189</c:v>
                  </c:pt>
                  <c:pt idx="4">
                    <c:v>1.1528989254472977</c:v>
                  </c:pt>
                  <c:pt idx="5">
                    <c:v>1.2921541856340693</c:v>
                  </c:pt>
                  <c:pt idx="6">
                    <c:v>0.10144631618744229</c:v>
                  </c:pt>
                  <c:pt idx="7">
                    <c:v>0.30210403410378867</c:v>
                  </c:pt>
                  <c:pt idx="8">
                    <c:v>0.34551467661346236</c:v>
                  </c:pt>
                </c:numCache>
              </c:numRef>
            </c:minus>
          </c:errBars>
          <c:cat>
            <c:strRef>
              <c:f>Лист1!$T$33:$AB$33</c:f>
              <c:strCache>
                <c:ptCount val="9"/>
                <c:pt idx="0">
                  <c:v>&gt;10</c:v>
                </c:pt>
                <c:pt idx="1">
                  <c:v>10-7</c:v>
                </c:pt>
                <c:pt idx="2">
                  <c:v>7-5</c:v>
                </c:pt>
                <c:pt idx="3">
                  <c:v>5-3</c:v>
                </c:pt>
                <c:pt idx="4">
                  <c:v>3-2</c:v>
                </c:pt>
                <c:pt idx="5">
                  <c:v>2-1</c:v>
                </c:pt>
                <c:pt idx="6">
                  <c:v>1-0,5</c:v>
                </c:pt>
                <c:pt idx="7">
                  <c:v>0,5-25</c:v>
                </c:pt>
                <c:pt idx="8">
                  <c:v>&lt;0,25</c:v>
                </c:pt>
              </c:strCache>
            </c:strRef>
          </c:cat>
          <c:val>
            <c:numRef>
              <c:f>Лист1!$T$39:$AB$39</c:f>
              <c:numCache>
                <c:formatCode>0.0</c:formatCode>
                <c:ptCount val="9"/>
                <c:pt idx="0">
                  <c:v>53.916909320929335</c:v>
                </c:pt>
                <c:pt idx="1">
                  <c:v>9.6364192684973879</c:v>
                </c:pt>
                <c:pt idx="2">
                  <c:v>7.714503126214578</c:v>
                </c:pt>
                <c:pt idx="3">
                  <c:v>9.2370027302924136</c:v>
                </c:pt>
                <c:pt idx="4">
                  <c:v>5.7386293836131248</c:v>
                </c:pt>
                <c:pt idx="5">
                  <c:v>8.626714856801394</c:v>
                </c:pt>
                <c:pt idx="6">
                  <c:v>0.60252769675340645</c:v>
                </c:pt>
                <c:pt idx="7">
                  <c:v>1.9394169614604291</c:v>
                </c:pt>
                <c:pt idx="8">
                  <c:v>2.5878766554379302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9148928"/>
        <c:axId val="119186944"/>
      </c:barChart>
      <c:catAx>
        <c:axId val="119148928"/>
        <c:scaling>
          <c:orientation val="minMax"/>
        </c:scaling>
        <c:delete val="0"/>
        <c:axPos val="b"/>
        <c:majorTickMark val="out"/>
        <c:minorTickMark val="none"/>
        <c:tickLblPos val="nextTo"/>
        <c:crossAx val="119186944"/>
        <c:crosses val="autoZero"/>
        <c:auto val="1"/>
        <c:lblAlgn val="ctr"/>
        <c:lblOffset val="100"/>
        <c:noMultiLvlLbl val="0"/>
      </c:catAx>
      <c:valAx>
        <c:axId val="119186944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1191489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2022</a:t>
            </a:r>
            <a:r>
              <a:rPr lang="en-US" baseline="0"/>
              <a:t> </a:t>
            </a:r>
            <a:r>
              <a:rPr lang="ru-RU" baseline="0"/>
              <a:t>г.</a:t>
            </a:r>
            <a:endParaRPr lang="ru-RU"/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13205796150481189"/>
          <c:y val="6.6843103246575053E-2"/>
          <c:w val="0.65987401574803151"/>
          <c:h val="0.911395253436207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Лист1!$A$2</c:f>
              <c:strCache>
                <c:ptCount val="1"/>
                <c:pt idx="0">
                  <c:v>ПП,2022 г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Лист1!$D$19:$L$19</c:f>
                <c:numCache>
                  <c:formatCode>General</c:formatCode>
                  <c:ptCount val="9"/>
                  <c:pt idx="0">
                    <c:v>9.4455182811558949</c:v>
                  </c:pt>
                  <c:pt idx="1">
                    <c:v>1.6286853242717116</c:v>
                  </c:pt>
                  <c:pt idx="2">
                    <c:v>1.546753423234521</c:v>
                  </c:pt>
                  <c:pt idx="3">
                    <c:v>2.4389828205950468</c:v>
                  </c:pt>
                  <c:pt idx="4">
                    <c:v>1.5577659249685021</c:v>
                  </c:pt>
                  <c:pt idx="5">
                    <c:v>2.3299073539254618</c:v>
                  </c:pt>
                  <c:pt idx="6">
                    <c:v>0.11812160846742319</c:v>
                  </c:pt>
                  <c:pt idx="7">
                    <c:v>0.21933918876205147</c:v>
                  </c:pt>
                  <c:pt idx="8">
                    <c:v>0.24977993780271651</c:v>
                  </c:pt>
                </c:numCache>
              </c:numRef>
            </c:plus>
            <c:minus>
              <c:numRef>
                <c:f>Лист1!$D$19:$L$19</c:f>
                <c:numCache>
                  <c:formatCode>General</c:formatCode>
                  <c:ptCount val="9"/>
                  <c:pt idx="0">
                    <c:v>9.4455182811558949</c:v>
                  </c:pt>
                  <c:pt idx="1">
                    <c:v>1.6286853242717116</c:v>
                  </c:pt>
                  <c:pt idx="2">
                    <c:v>1.546753423234521</c:v>
                  </c:pt>
                  <c:pt idx="3">
                    <c:v>2.4389828205950468</c:v>
                  </c:pt>
                  <c:pt idx="4">
                    <c:v>1.5577659249685021</c:v>
                  </c:pt>
                  <c:pt idx="5">
                    <c:v>2.3299073539254618</c:v>
                  </c:pt>
                  <c:pt idx="6">
                    <c:v>0.11812160846742319</c:v>
                  </c:pt>
                  <c:pt idx="7">
                    <c:v>0.21933918876205147</c:v>
                  </c:pt>
                  <c:pt idx="8">
                    <c:v>0.24977993780271651</c:v>
                  </c:pt>
                </c:numCache>
              </c:numRef>
            </c:minus>
          </c:errBars>
          <c:cat>
            <c:strRef>
              <c:f>Лист1!$D$33:$L$33</c:f>
              <c:strCache>
                <c:ptCount val="9"/>
                <c:pt idx="0">
                  <c:v>&gt;10</c:v>
                </c:pt>
                <c:pt idx="1">
                  <c:v>10-7</c:v>
                </c:pt>
                <c:pt idx="2">
                  <c:v>7-5</c:v>
                </c:pt>
                <c:pt idx="3">
                  <c:v>5-3</c:v>
                </c:pt>
                <c:pt idx="4">
                  <c:v>3-2</c:v>
                </c:pt>
                <c:pt idx="5">
                  <c:v>2-1</c:v>
                </c:pt>
                <c:pt idx="6">
                  <c:v>1-0,5</c:v>
                </c:pt>
                <c:pt idx="7">
                  <c:v>0,5-25</c:v>
                </c:pt>
                <c:pt idx="8">
                  <c:v>&lt;0,25</c:v>
                </c:pt>
              </c:strCache>
            </c:strRef>
          </c:cat>
          <c:val>
            <c:numRef>
              <c:f>Лист1!$D$18:$L$18</c:f>
              <c:numCache>
                <c:formatCode>0.0</c:formatCode>
                <c:ptCount val="9"/>
                <c:pt idx="0">
                  <c:v>57.356625357768188</c:v>
                </c:pt>
                <c:pt idx="1">
                  <c:v>7.1275539073919818</c:v>
                </c:pt>
                <c:pt idx="2">
                  <c:v>6.9957931279860928</c:v>
                </c:pt>
                <c:pt idx="3">
                  <c:v>9.5334125321523082</c:v>
                </c:pt>
                <c:pt idx="4">
                  <c:v>6.3704784487180115</c:v>
                </c:pt>
                <c:pt idx="5">
                  <c:v>9.0262456227380916</c:v>
                </c:pt>
                <c:pt idx="6">
                  <c:v>0.717816582204992</c:v>
                </c:pt>
                <c:pt idx="7">
                  <c:v>1.5568355931272717</c:v>
                </c:pt>
                <c:pt idx="8">
                  <c:v>1.3152388279130558</c:v>
                </c:pt>
              </c:numCache>
            </c:numRef>
          </c:val>
        </c:ser>
        <c:ser>
          <c:idx val="1"/>
          <c:order val="1"/>
          <c:tx>
            <c:strRef>
              <c:f>Лист1!$A$23</c:f>
              <c:strCache>
                <c:ptCount val="1"/>
                <c:pt idx="0">
                  <c:v>ТТ,2022 г.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Лист1!$D$40:$L$40</c:f>
                <c:numCache>
                  <c:formatCode>General</c:formatCode>
                  <c:ptCount val="9"/>
                  <c:pt idx="0">
                    <c:v>14.943359356923578</c:v>
                  </c:pt>
                  <c:pt idx="1">
                    <c:v>3.0293618775423456</c:v>
                  </c:pt>
                  <c:pt idx="2">
                    <c:v>2.5580472710642241</c:v>
                  </c:pt>
                  <c:pt idx="3">
                    <c:v>3.3143501440194489</c:v>
                  </c:pt>
                  <c:pt idx="4">
                    <c:v>2.2793515342931983</c:v>
                  </c:pt>
                  <c:pt idx="5">
                    <c:v>3.9050638907233783</c:v>
                  </c:pt>
                  <c:pt idx="6">
                    <c:v>2.2254878129830993</c:v>
                  </c:pt>
                  <c:pt idx="7">
                    <c:v>0.77583833702299421</c:v>
                  </c:pt>
                  <c:pt idx="8">
                    <c:v>0.77279687534162012</c:v>
                  </c:pt>
                </c:numCache>
              </c:numRef>
            </c:plus>
            <c:minus>
              <c:numRef>
                <c:f>Лист1!$D$40:$L$40</c:f>
                <c:numCache>
                  <c:formatCode>General</c:formatCode>
                  <c:ptCount val="9"/>
                  <c:pt idx="0">
                    <c:v>14.943359356923578</c:v>
                  </c:pt>
                  <c:pt idx="1">
                    <c:v>3.0293618775423456</c:v>
                  </c:pt>
                  <c:pt idx="2">
                    <c:v>2.5580472710642241</c:v>
                  </c:pt>
                  <c:pt idx="3">
                    <c:v>3.3143501440194489</c:v>
                  </c:pt>
                  <c:pt idx="4">
                    <c:v>2.2793515342931983</c:v>
                  </c:pt>
                  <c:pt idx="5">
                    <c:v>3.9050638907233783</c:v>
                  </c:pt>
                  <c:pt idx="6">
                    <c:v>2.2254878129830993</c:v>
                  </c:pt>
                  <c:pt idx="7">
                    <c:v>0.77583833702299421</c:v>
                  </c:pt>
                  <c:pt idx="8">
                    <c:v>0.77279687534162012</c:v>
                  </c:pt>
                </c:numCache>
              </c:numRef>
            </c:minus>
          </c:errBars>
          <c:cat>
            <c:strRef>
              <c:f>Лист1!$D$33:$L$33</c:f>
              <c:strCache>
                <c:ptCount val="9"/>
                <c:pt idx="0">
                  <c:v>&gt;10</c:v>
                </c:pt>
                <c:pt idx="1">
                  <c:v>10-7</c:v>
                </c:pt>
                <c:pt idx="2">
                  <c:v>7-5</c:v>
                </c:pt>
                <c:pt idx="3">
                  <c:v>5-3</c:v>
                </c:pt>
                <c:pt idx="4">
                  <c:v>3-2</c:v>
                </c:pt>
                <c:pt idx="5">
                  <c:v>2-1</c:v>
                </c:pt>
                <c:pt idx="6">
                  <c:v>1-0,5</c:v>
                </c:pt>
                <c:pt idx="7">
                  <c:v>0,5-25</c:v>
                </c:pt>
                <c:pt idx="8">
                  <c:v>&lt;0,25</c:v>
                </c:pt>
              </c:strCache>
            </c:strRef>
          </c:cat>
          <c:val>
            <c:numRef>
              <c:f>Лист1!$D$39:$L$39</c:f>
              <c:numCache>
                <c:formatCode>0.0</c:formatCode>
                <c:ptCount val="9"/>
                <c:pt idx="0">
                  <c:v>62.45273724343896</c:v>
                </c:pt>
                <c:pt idx="1">
                  <c:v>5.9478001089441221</c:v>
                </c:pt>
                <c:pt idx="2">
                  <c:v>5.5232039720884041</c:v>
                </c:pt>
                <c:pt idx="3">
                  <c:v>7.4827396721576092</c:v>
                </c:pt>
                <c:pt idx="4">
                  <c:v>5.0960828131656699</c:v>
                </c:pt>
                <c:pt idx="5">
                  <c:v>8.0764029843631491</c:v>
                </c:pt>
                <c:pt idx="6">
                  <c:v>1.9259672876901575</c:v>
                </c:pt>
                <c:pt idx="7">
                  <c:v>1.8294027082767286</c:v>
                </c:pt>
                <c:pt idx="8">
                  <c:v>1.6656632098752031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9110528"/>
        <c:axId val="79113216"/>
      </c:barChart>
      <c:catAx>
        <c:axId val="79110528"/>
        <c:scaling>
          <c:orientation val="minMax"/>
        </c:scaling>
        <c:delete val="0"/>
        <c:axPos val="b"/>
        <c:majorTickMark val="out"/>
        <c:minorTickMark val="none"/>
        <c:tickLblPos val="nextTo"/>
        <c:crossAx val="79113216"/>
        <c:crosses val="autoZero"/>
        <c:auto val="1"/>
        <c:lblAlgn val="ctr"/>
        <c:lblOffset val="100"/>
        <c:noMultiLvlLbl val="0"/>
      </c:catAx>
      <c:valAx>
        <c:axId val="79113216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791105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114300</xdr:colOff>
      <xdr:row>41</xdr:row>
      <xdr:rowOff>190498</xdr:rowOff>
    </xdr:from>
    <xdr:to>
      <xdr:col>26</xdr:col>
      <xdr:colOff>590549</xdr:colOff>
      <xdr:row>62</xdr:row>
      <xdr:rowOff>180974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76200</xdr:colOff>
      <xdr:row>87</xdr:row>
      <xdr:rowOff>19050</xdr:rowOff>
    </xdr:from>
    <xdr:to>
      <xdr:col>27</xdr:col>
      <xdr:colOff>47625</xdr:colOff>
      <xdr:row>106</xdr:row>
      <xdr:rowOff>95250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352425</xdr:colOff>
      <xdr:row>109</xdr:row>
      <xdr:rowOff>0</xdr:rowOff>
    </xdr:from>
    <xdr:to>
      <xdr:col>27</xdr:col>
      <xdr:colOff>533399</xdr:colOff>
      <xdr:row>125</xdr:row>
      <xdr:rowOff>142875</xdr:rowOff>
    </xdr:to>
    <xdr:graphicFrame macro="">
      <xdr:nvGraphicFramePr>
        <xdr:cNvPr id="9" name="Диаграмма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152400</xdr:colOff>
      <xdr:row>64</xdr:row>
      <xdr:rowOff>9525</xdr:rowOff>
    </xdr:from>
    <xdr:to>
      <xdr:col>27</xdr:col>
      <xdr:colOff>19049</xdr:colOff>
      <xdr:row>85</xdr:row>
      <xdr:rowOff>1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142875</xdr:colOff>
      <xdr:row>3</xdr:row>
      <xdr:rowOff>514349</xdr:rowOff>
    </xdr:from>
    <xdr:to>
      <xdr:col>36</xdr:col>
      <xdr:colOff>447675</xdr:colOff>
      <xdr:row>36</xdr:row>
      <xdr:rowOff>137583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464344</xdr:colOff>
      <xdr:row>3</xdr:row>
      <xdr:rowOff>557211</xdr:rowOff>
    </xdr:from>
    <xdr:to>
      <xdr:col>25</xdr:col>
      <xdr:colOff>452438</xdr:colOff>
      <xdr:row>36</xdr:row>
      <xdr:rowOff>119062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23" sqref="G23"/>
    </sheetView>
  </sheetViews>
  <sheetFormatPr defaultRowHeight="15" x14ac:dyDescent="0.25"/>
  <sheetData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26" sqref="G26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09"/>
  <sheetViews>
    <sheetView tabSelected="1" topLeftCell="A40" zoomScale="80" zoomScaleNormal="80" workbookViewId="0">
      <selection activeCell="O66" sqref="O66"/>
    </sheetView>
  </sheetViews>
  <sheetFormatPr defaultRowHeight="15" x14ac:dyDescent="0.25"/>
  <cols>
    <col min="1" max="1" width="11.42578125" customWidth="1"/>
    <col min="2" max="2" width="10.5703125" customWidth="1"/>
    <col min="3" max="3" width="10.42578125" customWidth="1"/>
    <col min="13" max="13" width="15.7109375" customWidth="1"/>
    <col min="14" max="14" width="11.42578125" bestFit="1" customWidth="1"/>
    <col min="17" max="17" width="9.7109375" customWidth="1"/>
    <col min="18" max="18" width="12.7109375" customWidth="1"/>
    <col min="19" max="19" width="11.5703125" customWidth="1"/>
    <col min="20" max="20" width="9.85546875" customWidth="1"/>
    <col min="21" max="21" width="10.42578125" customWidth="1"/>
    <col min="24" max="24" width="9.7109375" customWidth="1"/>
  </cols>
  <sheetData>
    <row r="1" spans="1:32" x14ac:dyDescent="0.25">
      <c r="H1" s="30" t="s">
        <v>19</v>
      </c>
      <c r="I1" s="30"/>
      <c r="J1" s="30"/>
      <c r="K1" s="30"/>
      <c r="S1" s="29" t="s">
        <v>20</v>
      </c>
      <c r="T1" s="29"/>
      <c r="U1" s="29"/>
    </row>
    <row r="2" spans="1:32" ht="18.75" x14ac:dyDescent="0.3">
      <c r="A2" s="19" t="s">
        <v>25</v>
      </c>
      <c r="B2" s="15" t="s">
        <v>13</v>
      </c>
      <c r="M2" s="15" t="s">
        <v>14</v>
      </c>
      <c r="R2" s="19" t="s">
        <v>26</v>
      </c>
      <c r="S2" s="15" t="s">
        <v>21</v>
      </c>
      <c r="Z2" s="15" t="s">
        <v>14</v>
      </c>
    </row>
    <row r="3" spans="1:32" ht="18.75" x14ac:dyDescent="0.3">
      <c r="A3" s="19"/>
      <c r="B3" s="15"/>
      <c r="M3" s="15"/>
      <c r="R3" s="19"/>
      <c r="S3" s="15"/>
      <c r="Z3" s="15"/>
    </row>
    <row r="4" spans="1:32" ht="45" x14ac:dyDescent="0.25">
      <c r="B4" s="14"/>
      <c r="C4" s="2" t="s">
        <v>12</v>
      </c>
      <c r="D4" s="3" t="s">
        <v>0</v>
      </c>
      <c r="E4" s="3" t="s">
        <v>1</v>
      </c>
      <c r="F4" s="3" t="s">
        <v>2</v>
      </c>
      <c r="G4" s="3" t="s">
        <v>3</v>
      </c>
      <c r="H4" s="3" t="s">
        <v>4</v>
      </c>
      <c r="I4" s="3" t="s">
        <v>5</v>
      </c>
      <c r="J4" s="3" t="s">
        <v>6</v>
      </c>
      <c r="K4" s="3" t="s">
        <v>7</v>
      </c>
      <c r="L4" s="3" t="s">
        <v>8</v>
      </c>
      <c r="M4" s="1" t="s">
        <v>11</v>
      </c>
      <c r="N4" s="16" t="s">
        <v>32</v>
      </c>
      <c r="O4" s="16" t="s">
        <v>33</v>
      </c>
      <c r="P4" s="28" t="s">
        <v>40</v>
      </c>
      <c r="Q4" s="1"/>
      <c r="S4" s="12" t="s">
        <v>12</v>
      </c>
      <c r="T4" s="3" t="s">
        <v>0</v>
      </c>
      <c r="U4" s="3" t="s">
        <v>1</v>
      </c>
      <c r="V4" s="3" t="s">
        <v>2</v>
      </c>
      <c r="W4" s="3" t="s">
        <v>3</v>
      </c>
      <c r="X4" s="3" t="s">
        <v>4</v>
      </c>
      <c r="Y4" s="3" t="s">
        <v>5</v>
      </c>
      <c r="Z4" s="3" t="s">
        <v>6</v>
      </c>
      <c r="AA4" s="3" t="s">
        <v>7</v>
      </c>
      <c r="AB4" s="3" t="s">
        <v>8</v>
      </c>
      <c r="AC4" s="1" t="s">
        <v>11</v>
      </c>
      <c r="AD4" s="16" t="s">
        <v>32</v>
      </c>
      <c r="AE4" s="16" t="s">
        <v>33</v>
      </c>
      <c r="AF4" s="28" t="s">
        <v>40</v>
      </c>
    </row>
    <row r="5" spans="1:32" ht="18" customHeight="1" x14ac:dyDescent="0.25">
      <c r="B5" s="5"/>
      <c r="C5" s="2">
        <v>1</v>
      </c>
      <c r="D5" s="17">
        <v>1610</v>
      </c>
      <c r="E5" s="17">
        <v>257</v>
      </c>
      <c r="F5" s="17">
        <v>233</v>
      </c>
      <c r="G5" s="17">
        <v>319</v>
      </c>
      <c r="H5" s="17">
        <v>234</v>
      </c>
      <c r="I5" s="17">
        <v>328</v>
      </c>
      <c r="J5" s="17">
        <v>26</v>
      </c>
      <c r="K5" s="17">
        <v>56</v>
      </c>
      <c r="L5" s="17">
        <v>52</v>
      </c>
      <c r="M5" s="4">
        <f>SUM(D5:L5)</f>
        <v>3115</v>
      </c>
      <c r="N5" s="16"/>
      <c r="O5" s="16"/>
      <c r="R5" s="5"/>
      <c r="S5" s="2">
        <v>1</v>
      </c>
      <c r="T5" s="2">
        <v>1770</v>
      </c>
      <c r="U5" s="2">
        <v>262</v>
      </c>
      <c r="V5" s="2">
        <v>220</v>
      </c>
      <c r="W5" s="2">
        <v>306</v>
      </c>
      <c r="X5" s="2">
        <v>221</v>
      </c>
      <c r="Y5" s="2">
        <v>319</v>
      </c>
      <c r="Z5" s="2">
        <v>25</v>
      </c>
      <c r="AA5" s="2">
        <v>74</v>
      </c>
      <c r="AB5" s="2">
        <v>103</v>
      </c>
      <c r="AC5" s="4">
        <f>SUM(T5:AB5)</f>
        <v>3300</v>
      </c>
    </row>
    <row r="6" spans="1:32" ht="15.75" x14ac:dyDescent="0.25">
      <c r="B6" s="5"/>
      <c r="C6" s="2">
        <v>2</v>
      </c>
      <c r="D6" s="17">
        <v>2763</v>
      </c>
      <c r="E6" s="17">
        <v>332</v>
      </c>
      <c r="F6" s="17">
        <v>299</v>
      </c>
      <c r="G6" s="17">
        <v>387</v>
      </c>
      <c r="H6" s="17">
        <v>260</v>
      </c>
      <c r="I6" s="17">
        <v>339</v>
      </c>
      <c r="J6" s="17">
        <v>28</v>
      </c>
      <c r="K6" s="17">
        <v>59</v>
      </c>
      <c r="L6" s="17">
        <v>47</v>
      </c>
      <c r="M6" s="4">
        <f t="shared" ref="M6:M9" si="0">SUM(D6:L6)</f>
        <v>4514</v>
      </c>
      <c r="N6" s="16"/>
      <c r="O6" s="16"/>
      <c r="Q6" s="8"/>
      <c r="R6" s="5"/>
      <c r="S6" s="2">
        <v>2</v>
      </c>
      <c r="T6" s="2">
        <v>2475</v>
      </c>
      <c r="U6" s="2">
        <v>170</v>
      </c>
      <c r="V6" s="2">
        <v>143</v>
      </c>
      <c r="W6" s="2">
        <v>178</v>
      </c>
      <c r="X6" s="2">
        <v>113</v>
      </c>
      <c r="Y6" s="2">
        <v>147</v>
      </c>
      <c r="Z6" s="2">
        <v>17</v>
      </c>
      <c r="AA6" s="2">
        <v>35</v>
      </c>
      <c r="AB6" s="2">
        <v>45</v>
      </c>
      <c r="AC6" s="4">
        <f t="shared" ref="AC6:AC9" si="1">SUM(T6:AB6)</f>
        <v>3323</v>
      </c>
    </row>
    <row r="7" spans="1:32" ht="15.75" x14ac:dyDescent="0.25">
      <c r="B7" s="5"/>
      <c r="C7" s="2">
        <v>3</v>
      </c>
      <c r="D7" s="17">
        <v>1710</v>
      </c>
      <c r="E7" s="17">
        <v>268</v>
      </c>
      <c r="F7" s="17">
        <v>222</v>
      </c>
      <c r="G7" s="17">
        <v>300</v>
      </c>
      <c r="H7" s="17">
        <v>200</v>
      </c>
      <c r="I7" s="17">
        <v>263</v>
      </c>
      <c r="J7" s="17">
        <v>22</v>
      </c>
      <c r="K7" s="17">
        <v>47</v>
      </c>
      <c r="L7" s="17">
        <v>39</v>
      </c>
      <c r="M7" s="4">
        <f t="shared" si="0"/>
        <v>3071</v>
      </c>
      <c r="N7" s="16"/>
      <c r="O7" s="16"/>
      <c r="Q7" s="8"/>
      <c r="R7" s="5"/>
      <c r="S7" s="2">
        <v>3</v>
      </c>
      <c r="T7" s="2">
        <v>1220</v>
      </c>
      <c r="U7" s="2">
        <v>127</v>
      </c>
      <c r="V7" s="2">
        <v>93</v>
      </c>
      <c r="W7" s="2">
        <v>114</v>
      </c>
      <c r="X7" s="2">
        <v>65</v>
      </c>
      <c r="Y7" s="2">
        <v>88</v>
      </c>
      <c r="Z7" s="2">
        <v>10</v>
      </c>
      <c r="AA7" s="2">
        <v>27</v>
      </c>
      <c r="AB7" s="2">
        <v>36</v>
      </c>
      <c r="AC7" s="4">
        <f t="shared" si="1"/>
        <v>1780</v>
      </c>
    </row>
    <row r="8" spans="1:32" ht="15.75" x14ac:dyDescent="0.25">
      <c r="B8" s="5"/>
      <c r="C8" s="2">
        <v>4</v>
      </c>
      <c r="D8" s="17">
        <v>1415</v>
      </c>
      <c r="E8" s="17">
        <v>227</v>
      </c>
      <c r="F8" s="17">
        <v>289</v>
      </c>
      <c r="G8" s="17">
        <v>417</v>
      </c>
      <c r="H8" s="17">
        <v>260</v>
      </c>
      <c r="I8" s="17">
        <v>395</v>
      </c>
      <c r="J8" s="17">
        <v>27</v>
      </c>
      <c r="K8" s="17">
        <v>57</v>
      </c>
      <c r="L8" s="17">
        <v>48</v>
      </c>
      <c r="M8" s="4">
        <f t="shared" si="0"/>
        <v>3135</v>
      </c>
      <c r="N8" s="16"/>
      <c r="O8" s="16"/>
      <c r="Q8" s="8"/>
      <c r="R8" s="5"/>
      <c r="S8" s="2">
        <v>4</v>
      </c>
      <c r="T8" s="2">
        <v>1451</v>
      </c>
      <c r="U8" s="2">
        <v>307</v>
      </c>
      <c r="V8" s="2">
        <v>173</v>
      </c>
      <c r="W8" s="2">
        <v>193</v>
      </c>
      <c r="X8" s="2">
        <v>117</v>
      </c>
      <c r="Y8" s="2">
        <v>133</v>
      </c>
      <c r="Z8" s="2">
        <v>10</v>
      </c>
      <c r="AA8" s="2">
        <v>27</v>
      </c>
      <c r="AB8" s="2">
        <v>35</v>
      </c>
      <c r="AC8" s="4">
        <f t="shared" si="1"/>
        <v>2446</v>
      </c>
    </row>
    <row r="9" spans="1:32" ht="15.75" x14ac:dyDescent="0.25">
      <c r="B9" s="5"/>
      <c r="C9" s="2">
        <v>5</v>
      </c>
      <c r="D9" s="17">
        <v>3020</v>
      </c>
      <c r="E9" s="17">
        <v>168</v>
      </c>
      <c r="F9" s="17">
        <v>183</v>
      </c>
      <c r="G9" s="17">
        <v>239</v>
      </c>
      <c r="H9" s="17">
        <v>156</v>
      </c>
      <c r="I9" s="17">
        <v>245</v>
      </c>
      <c r="J9" s="17">
        <v>23</v>
      </c>
      <c r="K9" s="17">
        <v>55</v>
      </c>
      <c r="L9" s="17">
        <v>44</v>
      </c>
      <c r="M9" s="4">
        <f t="shared" si="0"/>
        <v>4133</v>
      </c>
      <c r="N9" s="16"/>
      <c r="O9" s="16"/>
      <c r="Q9" s="8"/>
      <c r="R9" s="5"/>
      <c r="S9" s="2">
        <v>5</v>
      </c>
      <c r="T9" s="2">
        <v>1965</v>
      </c>
      <c r="U9" s="2">
        <v>89</v>
      </c>
      <c r="V9" s="2">
        <v>60</v>
      </c>
      <c r="W9" s="2">
        <v>80</v>
      </c>
      <c r="X9" s="2">
        <v>50</v>
      </c>
      <c r="Y9" s="2">
        <v>70</v>
      </c>
      <c r="Z9" s="2">
        <v>8</v>
      </c>
      <c r="AA9" s="2">
        <v>20</v>
      </c>
      <c r="AB9" s="2">
        <v>27</v>
      </c>
      <c r="AC9" s="4">
        <f t="shared" si="1"/>
        <v>2369</v>
      </c>
    </row>
    <row r="10" spans="1:32" ht="15.75" x14ac:dyDescent="0.25">
      <c r="B10" s="5"/>
      <c r="C10" s="7" t="s">
        <v>9</v>
      </c>
      <c r="D10" s="2">
        <f>AVERAGEA(D5:D9)</f>
        <v>2103.6</v>
      </c>
      <c r="E10" s="2">
        <f t="shared" ref="E10:L10" si="2">AVERAGEA(E5:E9)</f>
        <v>250.4</v>
      </c>
      <c r="F10" s="2">
        <f t="shared" si="2"/>
        <v>245.2</v>
      </c>
      <c r="G10" s="2">
        <f t="shared" si="2"/>
        <v>332.4</v>
      </c>
      <c r="H10" s="2">
        <f t="shared" si="2"/>
        <v>222</v>
      </c>
      <c r="I10" s="2">
        <f t="shared" si="2"/>
        <v>314</v>
      </c>
      <c r="J10" s="2">
        <f t="shared" si="2"/>
        <v>25.2</v>
      </c>
      <c r="K10" s="2">
        <f t="shared" si="2"/>
        <v>54.8</v>
      </c>
      <c r="L10" s="2">
        <f t="shared" si="2"/>
        <v>46</v>
      </c>
      <c r="M10" s="4"/>
      <c r="N10" s="16"/>
      <c r="O10" s="16"/>
      <c r="Q10" s="8"/>
      <c r="R10" s="5"/>
      <c r="S10" s="7" t="s">
        <v>9</v>
      </c>
      <c r="T10" s="2">
        <f>AVERAGEA(T5:T9)</f>
        <v>1776.2</v>
      </c>
      <c r="U10" s="2">
        <f t="shared" ref="U10:AB10" si="3">AVERAGEA(U5:U9)</f>
        <v>191</v>
      </c>
      <c r="V10" s="2">
        <f t="shared" si="3"/>
        <v>137.80000000000001</v>
      </c>
      <c r="W10" s="2">
        <f t="shared" si="3"/>
        <v>174.2</v>
      </c>
      <c r="X10" s="2">
        <f t="shared" si="3"/>
        <v>113.2</v>
      </c>
      <c r="Y10" s="2">
        <f t="shared" si="3"/>
        <v>151.4</v>
      </c>
      <c r="Z10" s="2">
        <f t="shared" si="3"/>
        <v>14</v>
      </c>
      <c r="AA10" s="2">
        <f t="shared" si="3"/>
        <v>36.6</v>
      </c>
      <c r="AB10" s="2">
        <f t="shared" si="3"/>
        <v>49.2</v>
      </c>
      <c r="AC10" s="4"/>
    </row>
    <row r="11" spans="1:32" x14ac:dyDescent="0.25">
      <c r="B11" s="5"/>
      <c r="C11" s="5"/>
      <c r="D11" s="25">
        <v>13</v>
      </c>
      <c r="E11" s="25">
        <v>8.5</v>
      </c>
      <c r="F11" s="25">
        <v>6</v>
      </c>
      <c r="G11" s="25">
        <v>4</v>
      </c>
      <c r="H11" s="25">
        <v>2.5</v>
      </c>
      <c r="I11" s="25">
        <v>1.5</v>
      </c>
      <c r="J11" s="25">
        <v>0.75</v>
      </c>
      <c r="K11" s="25">
        <v>0.375</v>
      </c>
      <c r="L11" s="25">
        <v>0.125</v>
      </c>
      <c r="M11" s="4"/>
      <c r="N11" s="16">
        <f>SUM(E11:K11)</f>
        <v>23.625</v>
      </c>
      <c r="O11" s="16"/>
      <c r="R11" s="22"/>
      <c r="T11" s="25">
        <v>13</v>
      </c>
      <c r="U11" s="25">
        <v>8.5</v>
      </c>
      <c r="V11" s="25">
        <v>6</v>
      </c>
      <c r="W11" s="25">
        <v>4</v>
      </c>
      <c r="X11" s="25">
        <v>2.5</v>
      </c>
      <c r="Y11" s="25">
        <v>1.5</v>
      </c>
      <c r="Z11" s="25">
        <v>0.75</v>
      </c>
      <c r="AA11" s="25">
        <v>0.375</v>
      </c>
      <c r="AB11" s="25">
        <v>0.125</v>
      </c>
      <c r="AD11" s="16">
        <f>SUM(U11:AA11)</f>
        <v>23.625</v>
      </c>
    </row>
    <row r="12" spans="1:32" x14ac:dyDescent="0.25">
      <c r="A12" s="20" t="s">
        <v>10</v>
      </c>
      <c r="C12" s="2" t="s">
        <v>12</v>
      </c>
      <c r="D12" s="2" t="s">
        <v>0</v>
      </c>
      <c r="E12" s="2" t="s">
        <v>1</v>
      </c>
      <c r="F12" s="2" t="s">
        <v>2</v>
      </c>
      <c r="G12" s="2" t="s">
        <v>3</v>
      </c>
      <c r="H12" s="2" t="s">
        <v>4</v>
      </c>
      <c r="I12" s="2" t="s">
        <v>5</v>
      </c>
      <c r="J12" s="2" t="s">
        <v>6</v>
      </c>
      <c r="K12" s="2" t="s">
        <v>7</v>
      </c>
      <c r="L12" s="2" t="s">
        <v>8</v>
      </c>
      <c r="M12" s="4"/>
      <c r="N12" s="16"/>
      <c r="O12" s="16"/>
      <c r="Q12" s="20" t="s">
        <v>10</v>
      </c>
      <c r="S12" s="12" t="s">
        <v>12</v>
      </c>
      <c r="T12" s="3" t="s">
        <v>0</v>
      </c>
      <c r="U12" s="3" t="s">
        <v>1</v>
      </c>
      <c r="V12" s="3" t="s">
        <v>2</v>
      </c>
      <c r="W12" s="3" t="s">
        <v>3</v>
      </c>
      <c r="X12" s="3" t="s">
        <v>4</v>
      </c>
      <c r="Y12" s="3" t="s">
        <v>5</v>
      </c>
      <c r="Z12" s="3" t="s">
        <v>6</v>
      </c>
      <c r="AA12" s="3" t="s">
        <v>7</v>
      </c>
      <c r="AB12" s="3" t="s">
        <v>8</v>
      </c>
    </row>
    <row r="13" spans="1:32" ht="15.75" x14ac:dyDescent="0.25">
      <c r="B13" s="5"/>
      <c r="C13" s="2">
        <v>1</v>
      </c>
      <c r="D13" s="18">
        <f>(D5*100)/M5</f>
        <v>51.685393258426963</v>
      </c>
      <c r="E13" s="18">
        <f>(E5*100)/M5</f>
        <v>8.2504012841091487</v>
      </c>
      <c r="F13" s="18">
        <f>(F5*100)/M5</f>
        <v>7.479935794542536</v>
      </c>
      <c r="G13" s="18">
        <f>(G5*100)/M5</f>
        <v>10.240770465489566</v>
      </c>
      <c r="H13" s="18">
        <f>(H5*100)/M5</f>
        <v>7.5120385232744784</v>
      </c>
      <c r="I13" s="18">
        <f>(I5*100)/M5</f>
        <v>10.529695024077046</v>
      </c>
      <c r="J13" s="18">
        <f>(J5*100)/M5</f>
        <v>0.8346709470304976</v>
      </c>
      <c r="K13" s="18">
        <f>(K5*100)/M5</f>
        <v>1.797752808988764</v>
      </c>
      <c r="L13" s="18">
        <f>(L5*100)/M5</f>
        <v>1.6693418940609952</v>
      </c>
      <c r="M13" s="4">
        <f t="shared" ref="M13:M18" si="4">SUM(D13:L13)</f>
        <v>100</v>
      </c>
      <c r="N13" s="33">
        <f>SUMPRODUCT(D13:L13,D11:L11)/M13</f>
        <v>8.6396468699839506</v>
      </c>
      <c r="O13" s="16"/>
      <c r="P13" s="4">
        <f t="shared" ref="P13:P16" si="5">SUM(J13:L13)</f>
        <v>4.3017656500802568</v>
      </c>
      <c r="Q13" s="9"/>
      <c r="S13" s="2">
        <v>1</v>
      </c>
      <c r="T13" s="18">
        <f>(T5*100)/AC5</f>
        <v>53.636363636363633</v>
      </c>
      <c r="U13" s="18">
        <f>(U5*100)/AC5</f>
        <v>7.9393939393939394</v>
      </c>
      <c r="V13" s="18">
        <f>(V5*100)/AC5</f>
        <v>6.666666666666667</v>
      </c>
      <c r="W13" s="18">
        <f>(W5*100)/AC5</f>
        <v>9.2727272727272734</v>
      </c>
      <c r="X13" s="18">
        <f>(X5*100)/AC5</f>
        <v>6.6969696969696972</v>
      </c>
      <c r="Y13" s="18">
        <f>(Y5*100)/AC5</f>
        <v>9.6666666666666661</v>
      </c>
      <c r="Z13" s="18">
        <f>(Z5*100)/AC5</f>
        <v>0.75757575757575757</v>
      </c>
      <c r="AA13" s="18">
        <f>(AA5*100)/AC5</f>
        <v>2.2424242424242422</v>
      </c>
      <c r="AB13" s="18">
        <f>(AB5*100)/AC5</f>
        <v>3.1212121212121211</v>
      </c>
      <c r="AC13" s="4">
        <f>SUM(T13:AB13)</f>
        <v>100</v>
      </c>
      <c r="AD13" s="4"/>
    </row>
    <row r="14" spans="1:32" x14ac:dyDescent="0.25">
      <c r="B14" s="5"/>
      <c r="C14" s="2">
        <v>2</v>
      </c>
      <c r="D14" s="18">
        <f t="shared" ref="D14:D16" si="6">(D6*100)/M6</f>
        <v>61.209570225963667</v>
      </c>
      <c r="E14" s="18">
        <f t="shared" ref="E14:E17" si="7">(E6*100)/M6</f>
        <v>7.3548958794860431</v>
      </c>
      <c r="F14" s="18">
        <f t="shared" ref="F14:F17" si="8">(F6*100)/M6</f>
        <v>6.6238369517058038</v>
      </c>
      <c r="G14" s="18">
        <f t="shared" ref="G14:G17" si="9">(G6*100)/M6</f>
        <v>8.5733274257864416</v>
      </c>
      <c r="H14" s="18">
        <f t="shared" ref="H14:H17" si="10">(H6*100)/M6</f>
        <v>5.7598582188746121</v>
      </c>
      <c r="I14" s="18">
        <f t="shared" ref="I14:I17" si="11">(I6*100)/M6</f>
        <v>7.5099689853788218</v>
      </c>
      <c r="J14" s="18">
        <f t="shared" ref="J14:J17" si="12">(J6*100)/M6</f>
        <v>0.62029242357111214</v>
      </c>
      <c r="K14" s="18">
        <f t="shared" ref="K14:K17" si="13">(K6*100)/M6</f>
        <v>1.3070447496677005</v>
      </c>
      <c r="L14" s="18">
        <f t="shared" ref="L14:L17" si="14">(L6*100)/M6</f>
        <v>1.0412051395657953</v>
      </c>
      <c r="M14" s="4">
        <f t="shared" si="4"/>
        <v>99.999999999999986</v>
      </c>
      <c r="N14" s="4">
        <f>SUMPRODUCT(D14:L14,D11:L11)/M14</f>
        <v>9.5902747009304399</v>
      </c>
      <c r="P14" s="4">
        <f t="shared" si="5"/>
        <v>2.9685423128046082</v>
      </c>
      <c r="S14" s="2">
        <v>2</v>
      </c>
      <c r="T14" s="18">
        <f t="shared" ref="T14:T17" si="15">(T6*100)/AC6</f>
        <v>74.480890761360214</v>
      </c>
      <c r="U14" s="18">
        <f t="shared" ref="U14:U17" si="16">(U6*100)/AC6</f>
        <v>5.1158591634065607</v>
      </c>
      <c r="V14" s="18">
        <f t="shared" ref="V14:V17" si="17">(V6*100)/AC6</f>
        <v>4.3033403551008123</v>
      </c>
      <c r="W14" s="18">
        <f t="shared" ref="W14:W17" si="18">(W6*100)/AC6</f>
        <v>5.3566054769786335</v>
      </c>
      <c r="X14" s="18">
        <f t="shared" ref="X14:X17" si="19">(X6*100)/AC6</f>
        <v>3.4005416792055372</v>
      </c>
      <c r="Y14" s="18">
        <f t="shared" ref="Y14:Y17" si="20">(Y6*100)/AC6</f>
        <v>4.4237135118868496</v>
      </c>
      <c r="Z14" s="18">
        <f t="shared" ref="Z14:Z17" si="21">(Z6*100)/AC6</f>
        <v>0.51158591634065609</v>
      </c>
      <c r="AA14" s="18">
        <f t="shared" ref="AA14:AA17" si="22">(AA6*100)/AC6</f>
        <v>1.0532651218778213</v>
      </c>
      <c r="AB14" s="18">
        <f t="shared" ref="AB14:AB17" si="23">(AB6*100)/AC6</f>
        <v>1.3541980138429131</v>
      </c>
      <c r="AC14" s="4">
        <f t="shared" ref="AC14:AC18" si="24">SUM(T14:AB14)</f>
        <v>99.999999999999986</v>
      </c>
      <c r="AD14" s="4"/>
    </row>
    <row r="15" spans="1:32" ht="15.75" x14ac:dyDescent="0.25">
      <c r="B15" s="5"/>
      <c r="C15" s="2">
        <v>3</v>
      </c>
      <c r="D15" s="18">
        <f>(D7*100)/M7</f>
        <v>55.682188212308695</v>
      </c>
      <c r="E15" s="18">
        <f t="shared" si="7"/>
        <v>8.7267990882448707</v>
      </c>
      <c r="F15" s="18">
        <f t="shared" si="8"/>
        <v>7.2289156626506026</v>
      </c>
      <c r="G15" s="18">
        <f t="shared" si="9"/>
        <v>9.7688049495278406</v>
      </c>
      <c r="H15" s="18">
        <f t="shared" si="10"/>
        <v>6.512536633018561</v>
      </c>
      <c r="I15" s="18">
        <f t="shared" si="11"/>
        <v>8.5639856724194079</v>
      </c>
      <c r="J15" s="18">
        <f t="shared" si="12"/>
        <v>0.7163790296320417</v>
      </c>
      <c r="K15" s="18">
        <f t="shared" si="13"/>
        <v>1.5304461087593617</v>
      </c>
      <c r="L15" s="18">
        <f t="shared" si="14"/>
        <v>1.2699446434386192</v>
      </c>
      <c r="M15" s="4">
        <f t="shared" si="4"/>
        <v>99.999999999999986</v>
      </c>
      <c r="N15" s="4">
        <f>SUMPRODUCT(D15:L15,D11:L11)/M15</f>
        <v>9.1089221751872351</v>
      </c>
      <c r="P15" s="4">
        <f t="shared" si="5"/>
        <v>3.516769781830023</v>
      </c>
      <c r="Q15" s="8"/>
      <c r="S15" s="2">
        <v>3</v>
      </c>
      <c r="T15" s="18">
        <f t="shared" si="15"/>
        <v>68.539325842696627</v>
      </c>
      <c r="U15" s="18">
        <f t="shared" si="16"/>
        <v>7.1348314606741576</v>
      </c>
      <c r="V15" s="18">
        <f t="shared" si="17"/>
        <v>5.2247191011235952</v>
      </c>
      <c r="W15" s="18">
        <f t="shared" si="18"/>
        <v>6.404494382022472</v>
      </c>
      <c r="X15" s="18">
        <f t="shared" si="19"/>
        <v>3.6516853932584268</v>
      </c>
      <c r="Y15" s="18">
        <f t="shared" si="20"/>
        <v>4.9438202247191008</v>
      </c>
      <c r="Z15" s="18">
        <f t="shared" si="21"/>
        <v>0.5617977528089888</v>
      </c>
      <c r="AA15" s="18">
        <f t="shared" si="22"/>
        <v>1.5168539325842696</v>
      </c>
      <c r="AB15" s="18">
        <f t="shared" si="23"/>
        <v>2.0224719101123596</v>
      </c>
      <c r="AC15" s="4">
        <f t="shared" si="24"/>
        <v>100.00000000000001</v>
      </c>
      <c r="AD15" s="4"/>
    </row>
    <row r="16" spans="1:32" ht="15.75" x14ac:dyDescent="0.25">
      <c r="B16" s="5"/>
      <c r="C16" s="2">
        <v>4</v>
      </c>
      <c r="D16" s="18">
        <f t="shared" si="6"/>
        <v>45.135566188197764</v>
      </c>
      <c r="E16" s="18">
        <f t="shared" si="7"/>
        <v>7.2408293460925037</v>
      </c>
      <c r="F16" s="18">
        <f t="shared" si="8"/>
        <v>9.2185007974481668</v>
      </c>
      <c r="G16" s="18">
        <f t="shared" si="9"/>
        <v>13.301435406698564</v>
      </c>
      <c r="H16" s="18">
        <f t="shared" si="10"/>
        <v>8.2934609250398719</v>
      </c>
      <c r="I16" s="18">
        <f t="shared" si="11"/>
        <v>12.599681020733652</v>
      </c>
      <c r="J16" s="18">
        <f t="shared" si="12"/>
        <v>0.86124401913875603</v>
      </c>
      <c r="K16" s="18">
        <f t="shared" si="13"/>
        <v>1.8181818181818181</v>
      </c>
      <c r="L16" s="18">
        <f t="shared" si="14"/>
        <v>1.5311004784688995</v>
      </c>
      <c r="M16" s="4">
        <f t="shared" si="4"/>
        <v>99.999999999999986</v>
      </c>
      <c r="N16" s="26">
        <f>SUMPRODUCT(D16:L16,D11:L11)/M16</f>
        <v>7.9797846889952169</v>
      </c>
      <c r="P16" s="4">
        <f t="shared" si="5"/>
        <v>4.2105263157894735</v>
      </c>
      <c r="Q16" s="8"/>
      <c r="S16" s="2">
        <v>4</v>
      </c>
      <c r="T16" s="18">
        <f t="shared" si="15"/>
        <v>59.321340964840559</v>
      </c>
      <c r="U16" s="18">
        <f t="shared" si="16"/>
        <v>12.551103843008994</v>
      </c>
      <c r="V16" s="18">
        <f t="shared" si="17"/>
        <v>7.0727718724448074</v>
      </c>
      <c r="W16" s="18">
        <f t="shared" si="18"/>
        <v>7.890433360588716</v>
      </c>
      <c r="X16" s="18">
        <f t="shared" si="19"/>
        <v>4.7833197056418646</v>
      </c>
      <c r="Y16" s="18">
        <f t="shared" si="20"/>
        <v>5.4374488961569911</v>
      </c>
      <c r="Z16" s="18">
        <f t="shared" si="21"/>
        <v>0.40883074407195419</v>
      </c>
      <c r="AA16" s="18">
        <f t="shared" si="22"/>
        <v>1.1038430089942763</v>
      </c>
      <c r="AB16" s="18">
        <f t="shared" si="23"/>
        <v>1.4309076042518398</v>
      </c>
      <c r="AC16" s="4">
        <f t="shared" si="24"/>
        <v>99.999999999999986</v>
      </c>
      <c r="AD16" s="4"/>
    </row>
    <row r="17" spans="1:32" ht="15.75" x14ac:dyDescent="0.25">
      <c r="B17" s="5"/>
      <c r="C17" s="2">
        <v>5</v>
      </c>
      <c r="D17" s="18">
        <f>(D9*100)/M9</f>
        <v>73.070408903943871</v>
      </c>
      <c r="E17" s="18">
        <f t="shared" si="7"/>
        <v>4.064843939027341</v>
      </c>
      <c r="F17" s="18">
        <f t="shared" si="8"/>
        <v>4.4277764335833538</v>
      </c>
      <c r="G17" s="18">
        <f t="shared" si="9"/>
        <v>5.7827244132591336</v>
      </c>
      <c r="H17" s="18">
        <f t="shared" si="10"/>
        <v>3.774497943382531</v>
      </c>
      <c r="I17" s="18">
        <f t="shared" si="11"/>
        <v>5.9278974110815392</v>
      </c>
      <c r="J17" s="18">
        <f t="shared" si="12"/>
        <v>0.55649649165255266</v>
      </c>
      <c r="K17" s="18">
        <f t="shared" si="13"/>
        <v>1.3307524800387127</v>
      </c>
      <c r="L17" s="18">
        <f t="shared" si="14"/>
        <v>1.0646019840309702</v>
      </c>
      <c r="M17" s="4">
        <f t="shared" si="4"/>
        <v>100.00000000000001</v>
      </c>
      <c r="N17" s="26">
        <f>SUMPRODUCT(D17:L17,D11:L11)/M17</f>
        <v>10.535416162593757</v>
      </c>
      <c r="O17" s="4"/>
      <c r="P17" s="4">
        <f>SUM(J17:L17)</f>
        <v>2.9518509557222354</v>
      </c>
      <c r="Q17" s="8"/>
      <c r="S17" s="2">
        <v>5</v>
      </c>
      <c r="T17" s="18">
        <f t="shared" si="15"/>
        <v>82.946390882228783</v>
      </c>
      <c r="U17" s="18">
        <f t="shared" si="16"/>
        <v>3.7568594343604897</v>
      </c>
      <c r="V17" s="18">
        <f t="shared" si="17"/>
        <v>2.5327142254115662</v>
      </c>
      <c r="W17" s="18">
        <f t="shared" si="18"/>
        <v>3.3769523005487549</v>
      </c>
      <c r="X17" s="18">
        <f t="shared" si="19"/>
        <v>2.1105951878429718</v>
      </c>
      <c r="Y17" s="18">
        <f t="shared" si="20"/>
        <v>2.9548332629801606</v>
      </c>
      <c r="Z17" s="18">
        <f t="shared" si="21"/>
        <v>0.33769523005487545</v>
      </c>
      <c r="AA17" s="18">
        <f t="shared" si="22"/>
        <v>0.84423807513718874</v>
      </c>
      <c r="AB17" s="18">
        <f t="shared" si="23"/>
        <v>1.1397214014352046</v>
      </c>
      <c r="AC17" s="4">
        <f t="shared" si="24"/>
        <v>100</v>
      </c>
      <c r="AD17" s="4"/>
    </row>
    <row r="18" spans="1:32" ht="15.75" x14ac:dyDescent="0.25">
      <c r="B18" s="5"/>
      <c r="C18" s="7" t="s">
        <v>9</v>
      </c>
      <c r="D18" s="18">
        <f>AVERAGEA(D13:D17)</f>
        <v>57.356625357768188</v>
      </c>
      <c r="E18" s="18">
        <f t="shared" ref="E18:L18" si="25">AVERAGEA(E13:E17)</f>
        <v>7.1275539073919818</v>
      </c>
      <c r="F18" s="18">
        <f t="shared" si="25"/>
        <v>6.9957931279860928</v>
      </c>
      <c r="G18" s="18">
        <f t="shared" si="25"/>
        <v>9.5334125321523082</v>
      </c>
      <c r="H18" s="18">
        <f t="shared" si="25"/>
        <v>6.3704784487180115</v>
      </c>
      <c r="I18" s="18">
        <f t="shared" si="25"/>
        <v>9.0262456227380916</v>
      </c>
      <c r="J18" s="18">
        <f t="shared" si="25"/>
        <v>0.717816582204992</v>
      </c>
      <c r="K18" s="18">
        <f t="shared" si="25"/>
        <v>1.5568355931272717</v>
      </c>
      <c r="L18" s="18">
        <f t="shared" si="25"/>
        <v>1.3152388279130558</v>
      </c>
      <c r="M18" s="4">
        <f t="shared" si="4"/>
        <v>99.999999999999986</v>
      </c>
      <c r="N18" s="26">
        <f>SUMPRODUCT(D11:L11,D18:L18)/M18</f>
        <v>9.1708089195381195</v>
      </c>
      <c r="O18" s="4">
        <f>SUMPRODUCT(E11:K11,E18:K18)/N11</f>
        <v>7.2499622200777258</v>
      </c>
      <c r="P18" s="4">
        <f>SUM(J18:L18)</f>
        <v>3.5898910032453197</v>
      </c>
      <c r="Q18" s="8"/>
      <c r="S18" s="7" t="s">
        <v>9</v>
      </c>
      <c r="T18" s="18">
        <f>AVERAGEA(T13:T17)</f>
        <v>67.784862417497976</v>
      </c>
      <c r="U18" s="18">
        <f>AVERAGEA(U13:U17)</f>
        <v>7.2996095681688287</v>
      </c>
      <c r="V18" s="18">
        <f t="shared" ref="V18:AB18" si="26">AVERAGEA(V13:V17)</f>
        <v>5.1600424441494903</v>
      </c>
      <c r="W18" s="18">
        <f t="shared" si="26"/>
        <v>6.4602425585731709</v>
      </c>
      <c r="X18" s="18">
        <f t="shared" si="26"/>
        <v>4.1286223325836993</v>
      </c>
      <c r="Y18" s="18">
        <f t="shared" si="26"/>
        <v>5.4852965124819537</v>
      </c>
      <c r="Z18" s="18">
        <f t="shared" si="26"/>
        <v>0.51549708017044649</v>
      </c>
      <c r="AA18" s="18">
        <f t="shared" si="26"/>
        <v>1.3521248762035596</v>
      </c>
      <c r="AB18" s="18">
        <f t="shared" si="26"/>
        <v>1.8137022101708875</v>
      </c>
      <c r="AC18" s="4">
        <f t="shared" si="24"/>
        <v>100.00000000000003</v>
      </c>
      <c r="AD18" s="26">
        <f>SUMPRODUCT(T11:AB11,T18:AB18)/AC18</f>
        <v>10.197210006712558</v>
      </c>
      <c r="AE18" s="4">
        <v>7.2499622200777303</v>
      </c>
      <c r="AF18" s="4">
        <f>SUM(Z18:AB18)</f>
        <v>3.6813241665448935</v>
      </c>
    </row>
    <row r="19" spans="1:32" ht="15.75" x14ac:dyDescent="0.25">
      <c r="B19" s="5"/>
      <c r="C19" s="22" t="s">
        <v>23</v>
      </c>
      <c r="D19" s="6">
        <f>_xlfn.STDEV.S(D13:D18)</f>
        <v>9.4455182811558949</v>
      </c>
      <c r="E19" s="6">
        <f t="shared" ref="E19:L19" si="27">_xlfn.STDEV.S(E13:E18)</f>
        <v>1.6286853242717116</v>
      </c>
      <c r="F19" s="6">
        <f t="shared" si="27"/>
        <v>1.546753423234521</v>
      </c>
      <c r="G19" s="6">
        <f t="shared" si="27"/>
        <v>2.4389828205950468</v>
      </c>
      <c r="H19" s="6">
        <f t="shared" si="27"/>
        <v>1.5577659249685021</v>
      </c>
      <c r="I19" s="6">
        <f t="shared" si="27"/>
        <v>2.3299073539254618</v>
      </c>
      <c r="J19" s="6">
        <f t="shared" si="27"/>
        <v>0.11812160846742319</v>
      </c>
      <c r="K19" s="6">
        <f t="shared" si="27"/>
        <v>0.21933918876205147</v>
      </c>
      <c r="L19" s="6">
        <f t="shared" si="27"/>
        <v>0.24977993780271651</v>
      </c>
      <c r="M19" s="4"/>
      <c r="Q19" s="8"/>
      <c r="S19" s="22" t="s">
        <v>23</v>
      </c>
      <c r="T19" s="6">
        <f>_xlfn.STDEV.S(T13:T18)</f>
        <v>10.460297980152998</v>
      </c>
      <c r="U19" s="6">
        <f t="shared" ref="U19:AB19" si="28">_xlfn.STDEV.S(U13:U18)</f>
        <v>3.0111297655847005</v>
      </c>
      <c r="V19" s="6">
        <f t="shared" si="28"/>
        <v>1.6473873571237998</v>
      </c>
      <c r="W19" s="6">
        <f t="shared" si="28"/>
        <v>2.033878928540624</v>
      </c>
      <c r="X19" s="6">
        <f t="shared" si="28"/>
        <v>1.5398078239354887</v>
      </c>
      <c r="Y19" s="6">
        <f t="shared" si="28"/>
        <v>2.2498686652840783</v>
      </c>
      <c r="Z19" s="6">
        <f t="shared" si="28"/>
        <v>0.14405022784069821</v>
      </c>
      <c r="AA19" s="6">
        <f t="shared" si="28"/>
        <v>0.49571739217966271</v>
      </c>
      <c r="AB19" s="6">
        <f t="shared" si="28"/>
        <v>0.71625315390474209</v>
      </c>
      <c r="AC19" s="4"/>
      <c r="AD19" s="4"/>
    </row>
    <row r="20" spans="1:32" ht="15.75" x14ac:dyDescent="0.25">
      <c r="B20" s="5"/>
      <c r="C20" s="22" t="s">
        <v>24</v>
      </c>
      <c r="D20" s="6">
        <f>D19*1.96</f>
        <v>18.513215831065555</v>
      </c>
      <c r="E20" s="6">
        <f t="shared" ref="E20:L20" si="29">E19*1.96</f>
        <v>3.1922232355725546</v>
      </c>
      <c r="F20" s="6">
        <f t="shared" si="29"/>
        <v>3.031636709539661</v>
      </c>
      <c r="G20" s="6">
        <f t="shared" si="29"/>
        <v>4.7804063283662916</v>
      </c>
      <c r="H20" s="6">
        <f t="shared" si="29"/>
        <v>3.0532212129382641</v>
      </c>
      <c r="I20" s="6">
        <f t="shared" si="29"/>
        <v>4.566618413693905</v>
      </c>
      <c r="J20" s="6">
        <f t="shared" si="29"/>
        <v>0.23151835259614945</v>
      </c>
      <c r="K20" s="6">
        <f t="shared" si="29"/>
        <v>0.42990480997362085</v>
      </c>
      <c r="L20" s="6">
        <f t="shared" si="29"/>
        <v>0.48956867809332433</v>
      </c>
      <c r="M20" s="4"/>
      <c r="N20" s="4"/>
      <c r="Q20" s="8"/>
      <c r="S20" s="22" t="s">
        <v>24</v>
      </c>
      <c r="T20" s="6">
        <f>T19*1.96</f>
        <v>20.502184041099873</v>
      </c>
      <c r="U20" s="6">
        <f t="shared" ref="T20:AB20" si="30">U19*1.96</f>
        <v>5.9018143405460126</v>
      </c>
      <c r="V20" s="6">
        <f t="shared" si="30"/>
        <v>3.2288792199626477</v>
      </c>
      <c r="W20" s="6">
        <f t="shared" si="30"/>
        <v>3.9864026999396232</v>
      </c>
      <c r="X20" s="6">
        <f t="shared" si="30"/>
        <v>3.0180233349135577</v>
      </c>
      <c r="Y20" s="6">
        <f t="shared" si="30"/>
        <v>4.4097425839567936</v>
      </c>
      <c r="Z20" s="6">
        <f t="shared" si="30"/>
        <v>0.28233844656776846</v>
      </c>
      <c r="AA20" s="6">
        <f t="shared" si="30"/>
        <v>0.97160608867213893</v>
      </c>
      <c r="AB20" s="6">
        <f t="shared" si="30"/>
        <v>1.4038561816532944</v>
      </c>
      <c r="AC20" s="4"/>
      <c r="AD20" s="4"/>
    </row>
    <row r="21" spans="1:32" ht="15.75" x14ac:dyDescent="0.25">
      <c r="M21" s="4"/>
      <c r="Q21" s="8"/>
    </row>
    <row r="22" spans="1:32" x14ac:dyDescent="0.25">
      <c r="M22" s="4"/>
    </row>
    <row r="23" spans="1:32" ht="18.75" x14ac:dyDescent="0.3">
      <c r="A23" s="19" t="s">
        <v>28</v>
      </c>
      <c r="B23" t="s">
        <v>15</v>
      </c>
      <c r="M23" s="4"/>
      <c r="R23" s="19" t="s">
        <v>27</v>
      </c>
      <c r="S23" t="s">
        <v>22</v>
      </c>
      <c r="AD23" s="4"/>
    </row>
    <row r="24" spans="1:32" ht="15.75" x14ac:dyDescent="0.25">
      <c r="C24" s="2" t="s">
        <v>12</v>
      </c>
      <c r="D24" s="3" t="s">
        <v>0</v>
      </c>
      <c r="E24" s="3" t="s">
        <v>1</v>
      </c>
      <c r="F24" s="3" t="s">
        <v>2</v>
      </c>
      <c r="G24" s="3" t="s">
        <v>3</v>
      </c>
      <c r="H24" s="3" t="s">
        <v>4</v>
      </c>
      <c r="I24" s="3" t="s">
        <v>5</v>
      </c>
      <c r="J24" s="3" t="s">
        <v>6</v>
      </c>
      <c r="K24" s="3" t="s">
        <v>7</v>
      </c>
      <c r="L24" s="3" t="s">
        <v>8</v>
      </c>
      <c r="M24" s="1" t="s">
        <v>11</v>
      </c>
      <c r="Q24" s="10"/>
      <c r="S24" s="12" t="s">
        <v>12</v>
      </c>
      <c r="T24" s="3" t="s">
        <v>0</v>
      </c>
      <c r="U24" s="3" t="s">
        <v>1</v>
      </c>
      <c r="V24" s="3" t="s">
        <v>2</v>
      </c>
      <c r="W24" s="3" t="s">
        <v>3</v>
      </c>
      <c r="X24" s="3" t="s">
        <v>4</v>
      </c>
      <c r="Y24" s="3" t="s">
        <v>5</v>
      </c>
      <c r="Z24" s="3" t="s">
        <v>6</v>
      </c>
      <c r="AA24" s="3" t="s">
        <v>7</v>
      </c>
      <c r="AB24" s="3" t="s">
        <v>8</v>
      </c>
      <c r="AC24" s="1" t="s">
        <v>11</v>
      </c>
    </row>
    <row r="25" spans="1:32" x14ac:dyDescent="0.25">
      <c r="B25" s="5"/>
      <c r="C25" s="2">
        <v>1</v>
      </c>
      <c r="D25" s="17">
        <v>1954</v>
      </c>
      <c r="E25" s="17">
        <v>275</v>
      </c>
      <c r="F25" s="17">
        <v>221</v>
      </c>
      <c r="G25" s="17">
        <v>249</v>
      </c>
      <c r="H25" s="17">
        <v>175</v>
      </c>
      <c r="I25" s="17">
        <v>183</v>
      </c>
      <c r="J25" s="17">
        <v>19</v>
      </c>
      <c r="K25" s="23">
        <v>46</v>
      </c>
      <c r="L25" s="17">
        <v>45</v>
      </c>
      <c r="M25" s="4">
        <f>SUM(D25:L25)</f>
        <v>3167</v>
      </c>
      <c r="P25" s="16"/>
      <c r="S25" s="2">
        <v>1</v>
      </c>
      <c r="T25" s="2">
        <v>1300</v>
      </c>
      <c r="U25" s="2">
        <v>81</v>
      </c>
      <c r="V25" s="2">
        <v>89</v>
      </c>
      <c r="W25" s="2">
        <v>119</v>
      </c>
      <c r="X25" s="2">
        <v>92</v>
      </c>
      <c r="Y25" s="2">
        <v>173</v>
      </c>
      <c r="Z25" s="2">
        <v>11</v>
      </c>
      <c r="AA25" s="2">
        <v>41</v>
      </c>
      <c r="AB25" s="2">
        <v>53</v>
      </c>
      <c r="AC25" s="4">
        <f>SUM(T25:AB25)</f>
        <v>1959</v>
      </c>
    </row>
    <row r="26" spans="1:32" x14ac:dyDescent="0.25">
      <c r="B26" s="5"/>
      <c r="C26" s="2">
        <v>2</v>
      </c>
      <c r="D26" s="17">
        <v>1060</v>
      </c>
      <c r="E26" s="17">
        <v>297</v>
      </c>
      <c r="F26" s="17">
        <v>274</v>
      </c>
      <c r="G26" s="17">
        <v>375</v>
      </c>
      <c r="H26" s="17">
        <v>252</v>
      </c>
      <c r="I26" s="17">
        <v>392</v>
      </c>
      <c r="J26" s="17">
        <v>40</v>
      </c>
      <c r="K26" s="17">
        <v>86</v>
      </c>
      <c r="L26" s="17">
        <v>67</v>
      </c>
      <c r="M26" s="4">
        <f t="shared" ref="M26:M29" si="31">SUM(D26:L26)</f>
        <v>2843</v>
      </c>
      <c r="P26" s="16"/>
      <c r="S26" s="2">
        <v>2</v>
      </c>
      <c r="T26" s="2">
        <v>739</v>
      </c>
      <c r="U26" s="2">
        <v>151</v>
      </c>
      <c r="V26" s="2">
        <v>148</v>
      </c>
      <c r="W26" s="2">
        <v>180</v>
      </c>
      <c r="X26" s="2">
        <v>107</v>
      </c>
      <c r="Y26" s="2">
        <v>151</v>
      </c>
      <c r="Z26" s="2">
        <v>11</v>
      </c>
      <c r="AA26" s="2">
        <v>37</v>
      </c>
      <c r="AB26" s="2">
        <v>46</v>
      </c>
      <c r="AC26" s="4">
        <f t="shared" ref="AC26:AC29" si="32">SUM(T26:AB26)</f>
        <v>1570</v>
      </c>
    </row>
    <row r="27" spans="1:32" x14ac:dyDescent="0.25">
      <c r="B27" s="5"/>
      <c r="C27" s="2">
        <v>3</v>
      </c>
      <c r="D27" s="17">
        <v>1955</v>
      </c>
      <c r="E27" s="17">
        <v>138</v>
      </c>
      <c r="F27" s="17">
        <v>169</v>
      </c>
      <c r="G27" s="17">
        <v>262</v>
      </c>
      <c r="H27" s="17">
        <v>183</v>
      </c>
      <c r="I27" s="17">
        <v>379</v>
      </c>
      <c r="J27" s="17">
        <v>29</v>
      </c>
      <c r="K27" s="17">
        <v>80</v>
      </c>
      <c r="L27" s="17">
        <v>91</v>
      </c>
      <c r="M27" s="4">
        <f t="shared" si="31"/>
        <v>3286</v>
      </c>
      <c r="P27" s="16"/>
      <c r="S27" s="2">
        <v>3</v>
      </c>
      <c r="T27" s="2">
        <v>586</v>
      </c>
      <c r="U27" s="2">
        <v>277</v>
      </c>
      <c r="V27" s="2">
        <v>174</v>
      </c>
      <c r="W27" s="2">
        <v>198</v>
      </c>
      <c r="X27" s="2">
        <v>120</v>
      </c>
      <c r="Y27" s="2">
        <v>166</v>
      </c>
      <c r="Z27" s="2">
        <v>12</v>
      </c>
      <c r="AA27" s="2">
        <v>33</v>
      </c>
      <c r="AB27" s="2">
        <v>47</v>
      </c>
      <c r="AC27" s="4">
        <f t="shared" si="32"/>
        <v>1613</v>
      </c>
    </row>
    <row r="28" spans="1:32" x14ac:dyDescent="0.25">
      <c r="B28" s="5"/>
      <c r="C28" s="2">
        <v>4</v>
      </c>
      <c r="D28" s="17">
        <v>3111</v>
      </c>
      <c r="E28" s="17">
        <v>132</v>
      </c>
      <c r="F28" s="17">
        <v>135</v>
      </c>
      <c r="G28" s="17">
        <v>200</v>
      </c>
      <c r="H28" s="17">
        <v>141</v>
      </c>
      <c r="I28" s="17">
        <v>253</v>
      </c>
      <c r="J28" s="17">
        <v>275</v>
      </c>
      <c r="K28" s="17">
        <v>56</v>
      </c>
      <c r="L28" s="17">
        <v>44</v>
      </c>
      <c r="M28" s="4">
        <f t="shared" si="31"/>
        <v>4347</v>
      </c>
      <c r="P28" s="16"/>
      <c r="S28" s="2">
        <v>4</v>
      </c>
      <c r="T28" s="2">
        <v>1240</v>
      </c>
      <c r="U28" s="2">
        <v>197</v>
      </c>
      <c r="V28" s="2">
        <v>149</v>
      </c>
      <c r="W28" s="2">
        <v>173</v>
      </c>
      <c r="X28" s="2">
        <v>104</v>
      </c>
      <c r="Y28" s="2">
        <v>163</v>
      </c>
      <c r="Z28" s="2">
        <v>11</v>
      </c>
      <c r="AA28" s="2">
        <v>36</v>
      </c>
      <c r="AB28" s="2">
        <v>50</v>
      </c>
      <c r="AC28" s="4">
        <f t="shared" si="32"/>
        <v>2123</v>
      </c>
    </row>
    <row r="29" spans="1:32" x14ac:dyDescent="0.25">
      <c r="B29" s="5"/>
      <c r="C29" s="2">
        <v>5</v>
      </c>
      <c r="D29" s="17">
        <v>2779</v>
      </c>
      <c r="E29" s="17">
        <v>114</v>
      </c>
      <c r="F29" s="17">
        <v>93</v>
      </c>
      <c r="G29" s="17">
        <v>128</v>
      </c>
      <c r="H29" s="17">
        <v>77</v>
      </c>
      <c r="I29" s="17">
        <v>117</v>
      </c>
      <c r="J29" s="17">
        <v>14</v>
      </c>
      <c r="K29" s="17">
        <v>32</v>
      </c>
      <c r="L29" s="17">
        <v>26</v>
      </c>
      <c r="M29" s="4">
        <f t="shared" si="31"/>
        <v>3380</v>
      </c>
      <c r="P29" s="16"/>
      <c r="S29" s="2">
        <v>5</v>
      </c>
      <c r="T29" s="2">
        <v>1509</v>
      </c>
      <c r="U29" s="2">
        <v>196</v>
      </c>
      <c r="V29" s="2">
        <v>167</v>
      </c>
      <c r="W29" s="2">
        <v>202</v>
      </c>
      <c r="X29" s="2">
        <v>119</v>
      </c>
      <c r="Y29" s="2">
        <v>165</v>
      </c>
      <c r="Z29" s="2">
        <v>12</v>
      </c>
      <c r="AA29" s="2">
        <v>37</v>
      </c>
      <c r="AB29" s="2">
        <v>50</v>
      </c>
      <c r="AC29" s="4">
        <f t="shared" si="32"/>
        <v>2457</v>
      </c>
    </row>
    <row r="30" spans="1:32" x14ac:dyDescent="0.25">
      <c r="B30" s="5"/>
      <c r="C30" s="7" t="s">
        <v>9</v>
      </c>
      <c r="D30" s="2">
        <f>AVERAGE(D25:D29)</f>
        <v>2171.8000000000002</v>
      </c>
      <c r="E30" s="2">
        <f t="shared" ref="E30:L30" si="33">AVERAGE(E25:E29)</f>
        <v>191.2</v>
      </c>
      <c r="F30" s="2">
        <f t="shared" si="33"/>
        <v>178.4</v>
      </c>
      <c r="G30" s="2">
        <f t="shared" si="33"/>
        <v>242.8</v>
      </c>
      <c r="H30" s="2">
        <f t="shared" si="33"/>
        <v>165.6</v>
      </c>
      <c r="I30" s="2">
        <f t="shared" si="33"/>
        <v>264.8</v>
      </c>
      <c r="J30" s="2">
        <f t="shared" si="33"/>
        <v>75.400000000000006</v>
      </c>
      <c r="K30" s="2">
        <f t="shared" si="33"/>
        <v>60</v>
      </c>
      <c r="L30" s="2">
        <f t="shared" si="33"/>
        <v>54.6</v>
      </c>
      <c r="M30" s="4"/>
      <c r="P30" s="16"/>
      <c r="S30" s="7" t="s">
        <v>9</v>
      </c>
      <c r="T30" s="2">
        <f>AVERAGEA(T25:T29)</f>
        <v>1074.8</v>
      </c>
      <c r="U30" s="2">
        <f t="shared" ref="U30:AB30" si="34">AVERAGEA(U25:U29)</f>
        <v>180.4</v>
      </c>
      <c r="V30" s="2">
        <f t="shared" si="34"/>
        <v>145.4</v>
      </c>
      <c r="W30" s="2">
        <f t="shared" si="34"/>
        <v>174.4</v>
      </c>
      <c r="X30" s="2">
        <f t="shared" si="34"/>
        <v>108.4</v>
      </c>
      <c r="Y30" s="2">
        <f t="shared" si="34"/>
        <v>163.6</v>
      </c>
      <c r="Z30" s="2">
        <f t="shared" si="34"/>
        <v>11.4</v>
      </c>
      <c r="AA30" s="2">
        <f t="shared" si="34"/>
        <v>36.799999999999997</v>
      </c>
      <c r="AB30" s="2">
        <f t="shared" si="34"/>
        <v>49.2</v>
      </c>
      <c r="AC30" s="4"/>
    </row>
    <row r="31" spans="1:32" x14ac:dyDescent="0.25">
      <c r="B31" s="5"/>
      <c r="C31" s="22"/>
      <c r="D31" s="5"/>
      <c r="E31" s="5"/>
      <c r="F31" s="5"/>
      <c r="G31" s="5"/>
      <c r="H31" s="5"/>
      <c r="I31" s="5"/>
      <c r="J31" s="5"/>
      <c r="K31" s="5"/>
      <c r="L31" s="5"/>
      <c r="M31" s="4"/>
      <c r="P31" s="16"/>
    </row>
    <row r="32" spans="1:32" x14ac:dyDescent="0.25">
      <c r="B32" s="5"/>
      <c r="C32" s="5"/>
      <c r="D32" s="25">
        <v>13</v>
      </c>
      <c r="E32" s="25">
        <v>8.5</v>
      </c>
      <c r="F32" s="25">
        <v>6</v>
      </c>
      <c r="G32" s="25">
        <v>4</v>
      </c>
      <c r="H32" s="25">
        <v>2.5</v>
      </c>
      <c r="I32" s="25">
        <v>1.5</v>
      </c>
      <c r="J32" s="25">
        <v>0.75</v>
      </c>
      <c r="K32" s="25">
        <v>0.375</v>
      </c>
      <c r="L32" s="25">
        <v>0.125</v>
      </c>
      <c r="M32" s="4"/>
      <c r="N32" s="16">
        <f>SUM(E32:K32)</f>
        <v>23.625</v>
      </c>
      <c r="P32" s="16"/>
      <c r="T32" s="25">
        <v>13</v>
      </c>
      <c r="U32" s="25">
        <v>8.5</v>
      </c>
      <c r="V32" s="25">
        <v>6</v>
      </c>
      <c r="W32" s="25">
        <v>4</v>
      </c>
      <c r="X32" s="25">
        <v>2.5</v>
      </c>
      <c r="Y32" s="25">
        <v>1.5</v>
      </c>
      <c r="Z32" s="25">
        <v>0.75</v>
      </c>
      <c r="AA32" s="25">
        <v>0.375</v>
      </c>
      <c r="AB32" s="25">
        <v>0.125</v>
      </c>
      <c r="AD32" s="16">
        <f>SUM(U32:AA32)</f>
        <v>23.625</v>
      </c>
    </row>
    <row r="33" spans="1:32" x14ac:dyDescent="0.25">
      <c r="A33" s="20" t="s">
        <v>10</v>
      </c>
      <c r="C33" s="2" t="s">
        <v>12</v>
      </c>
      <c r="D33" s="3" t="s">
        <v>0</v>
      </c>
      <c r="E33" s="3" t="s">
        <v>1</v>
      </c>
      <c r="F33" s="3" t="s">
        <v>2</v>
      </c>
      <c r="G33" s="3" t="s">
        <v>3</v>
      </c>
      <c r="H33" s="3" t="s">
        <v>4</v>
      </c>
      <c r="I33" s="3" t="s">
        <v>5</v>
      </c>
      <c r="J33" s="3" t="s">
        <v>6</v>
      </c>
      <c r="K33" s="3" t="s">
        <v>7</v>
      </c>
      <c r="L33" s="3" t="s">
        <v>8</v>
      </c>
      <c r="M33" s="1" t="s">
        <v>11</v>
      </c>
      <c r="P33" s="16"/>
      <c r="Q33" s="20" t="s">
        <v>10</v>
      </c>
      <c r="S33" s="2" t="s">
        <v>12</v>
      </c>
      <c r="T33" s="3" t="s">
        <v>0</v>
      </c>
      <c r="U33" s="3" t="s">
        <v>1</v>
      </c>
      <c r="V33" s="3" t="s">
        <v>2</v>
      </c>
      <c r="W33" s="3" t="s">
        <v>3</v>
      </c>
      <c r="X33" s="3" t="s">
        <v>4</v>
      </c>
      <c r="Y33" s="3" t="s">
        <v>5</v>
      </c>
      <c r="Z33" s="3" t="s">
        <v>6</v>
      </c>
      <c r="AA33" s="3" t="s">
        <v>7</v>
      </c>
      <c r="AB33" s="3" t="s">
        <v>8</v>
      </c>
      <c r="AC33" s="1" t="s">
        <v>11</v>
      </c>
    </row>
    <row r="34" spans="1:32" x14ac:dyDescent="0.25">
      <c r="B34" s="5"/>
      <c r="C34" s="2">
        <v>1</v>
      </c>
      <c r="D34" s="18">
        <f>(D25*100)/M25</f>
        <v>61.698768550678878</v>
      </c>
      <c r="E34" s="18">
        <f>(E25*100)/M25</f>
        <v>8.6832964951057789</v>
      </c>
      <c r="F34" s="18">
        <f>(F25*100)/M25</f>
        <v>6.978212819703189</v>
      </c>
      <c r="G34" s="18">
        <f>(G25*100)/M25</f>
        <v>7.8623302810230502</v>
      </c>
      <c r="H34" s="18">
        <f>(H25*100)/M25</f>
        <v>5.5257341332491317</v>
      </c>
      <c r="I34" s="18">
        <f>(I25*100)/M25</f>
        <v>5.7783391221976634</v>
      </c>
      <c r="J34" s="18">
        <f>(J25*100)/M25</f>
        <v>0.59993684875276287</v>
      </c>
      <c r="K34" s="18">
        <f>(K25*100)/M25</f>
        <v>1.4524786864540575</v>
      </c>
      <c r="L34" s="18">
        <f>(L25*100)/M25</f>
        <v>1.4209030628354911</v>
      </c>
      <c r="M34" s="4">
        <f>SUM(D34:L34)</f>
        <v>100</v>
      </c>
      <c r="N34" s="4">
        <f>SUMPRODUCT(D34:L34,D32:L32)/100</f>
        <v>9.7286469845279449</v>
      </c>
      <c r="P34" s="4">
        <f t="shared" ref="P34:P38" si="35">SUM(J34:L34)</f>
        <v>3.4733185980423116</v>
      </c>
      <c r="S34" s="2">
        <v>1</v>
      </c>
      <c r="T34" s="18">
        <f>(T25*100)/AC25</f>
        <v>66.360387953037261</v>
      </c>
      <c r="U34" s="18">
        <f>(U25*100)/AC25</f>
        <v>4.134762633996937</v>
      </c>
      <c r="V34" s="18">
        <f>(V25*100)/AC25</f>
        <v>4.543134252169474</v>
      </c>
      <c r="W34" s="18">
        <f>(W25*100)/AC25</f>
        <v>6.0745278203164883</v>
      </c>
      <c r="X34" s="18">
        <f>(X25*100)/AC25</f>
        <v>4.6962736089841757</v>
      </c>
      <c r="Y34" s="18">
        <f>(Y25*100)/AC25</f>
        <v>8.8310362429811136</v>
      </c>
      <c r="Z34" s="18">
        <f>(Z25*100)/AC25</f>
        <v>0.56151097498723834</v>
      </c>
      <c r="AA34" s="18">
        <f>(AA25*100)/AC25</f>
        <v>2.0929045431342521</v>
      </c>
      <c r="AB34" s="18">
        <f>(AB25*100)/AC25</f>
        <v>2.7054619703930576</v>
      </c>
      <c r="AC34" s="4">
        <f>SUM(T34:AB34)</f>
        <v>100.00000000000001</v>
      </c>
    </row>
    <row r="35" spans="1:32" x14ac:dyDescent="0.25">
      <c r="B35" s="5"/>
      <c r="C35" s="2">
        <v>2</v>
      </c>
      <c r="D35" s="18">
        <f t="shared" ref="D35:D38" si="36">(D26*100)/M26</f>
        <v>37.284558564896237</v>
      </c>
      <c r="E35" s="18">
        <f t="shared" ref="E35:E38" si="37">(E26*100)/M26</f>
        <v>10.446711220541681</v>
      </c>
      <c r="F35" s="18">
        <f t="shared" ref="F35:F38" si="38">(F26*100)/M26</f>
        <v>9.6377066479071409</v>
      </c>
      <c r="G35" s="18">
        <f t="shared" ref="G35:G38" si="39">(G26*100)/M26</f>
        <v>13.190291945128385</v>
      </c>
      <c r="H35" s="18">
        <f t="shared" ref="H35:H38" si="40">(H26*100)/M26</f>
        <v>8.8638761871262748</v>
      </c>
      <c r="I35" s="18">
        <f t="shared" ref="I35:I38" si="41">(I26*100)/M26</f>
        <v>13.788251846640872</v>
      </c>
      <c r="J35" s="18">
        <f t="shared" ref="J35:J38" si="42">(J26*100)/M26</f>
        <v>1.4069644741470277</v>
      </c>
      <c r="K35" s="18">
        <f t="shared" ref="K35:K38" si="43">(K26*100)/M26</f>
        <v>3.0249736194161096</v>
      </c>
      <c r="L35" s="18">
        <f t="shared" ref="L35:L38" si="44">(L26*100)/M26</f>
        <v>2.3566654941962715</v>
      </c>
      <c r="M35" s="4">
        <f t="shared" ref="M35:M39" si="45">SUM(D35:L35)</f>
        <v>100.00000000000001</v>
      </c>
      <c r="N35" s="4">
        <f>SUMPRODUCT(D35:L35,D32:L32)/100</f>
        <v>7.2940995427365465</v>
      </c>
      <c r="P35" s="4">
        <f t="shared" si="35"/>
        <v>6.7886035877594093</v>
      </c>
      <c r="S35" s="2">
        <v>2</v>
      </c>
      <c r="T35" s="18">
        <f t="shared" ref="T35:T38" si="46">(T26*100)/AC26</f>
        <v>47.070063694267517</v>
      </c>
      <c r="U35" s="18">
        <f t="shared" ref="U35:U38" si="47">(U26*100)/AC26</f>
        <v>9.6178343949044578</v>
      </c>
      <c r="V35" s="18">
        <f t="shared" ref="V35:V38" si="48">(V26*100)/AC26</f>
        <v>9.4267515923566876</v>
      </c>
      <c r="W35" s="18">
        <f t="shared" ref="W35:W38" si="49">(W26*100)/AC26</f>
        <v>11.464968152866241</v>
      </c>
      <c r="X35" s="18">
        <f t="shared" ref="X35:X38" si="50">(X26*100)/AC26</f>
        <v>6.8152866242038215</v>
      </c>
      <c r="Y35" s="18">
        <f t="shared" ref="Y35:Y38" si="51">(Y26*100)/AC26</f>
        <v>9.6178343949044578</v>
      </c>
      <c r="Z35" s="18">
        <f t="shared" ref="Z35:Z38" si="52">(Z26*100)/AC26</f>
        <v>0.70063694267515919</v>
      </c>
      <c r="AA35" s="18">
        <f t="shared" ref="AA35:AA38" si="53">(AA26*100)/AC26</f>
        <v>2.3566878980891719</v>
      </c>
      <c r="AB35" s="18">
        <f t="shared" ref="AB35:AB38" si="54">(AB26*100)/AC26</f>
        <v>2.9299363057324839</v>
      </c>
      <c r="AC35" s="4">
        <f t="shared" ref="AC35:AC39" si="55">SUM(T35:AB35)</f>
        <v>100</v>
      </c>
    </row>
    <row r="36" spans="1:32" x14ac:dyDescent="0.25">
      <c r="B36" s="5"/>
      <c r="C36" s="2">
        <v>3</v>
      </c>
      <c r="D36" s="18">
        <f t="shared" si="36"/>
        <v>59.494826536822885</v>
      </c>
      <c r="E36" s="18">
        <f t="shared" si="37"/>
        <v>4.1996348143639688</v>
      </c>
      <c r="F36" s="18">
        <f t="shared" si="38"/>
        <v>5.1430310407790625</v>
      </c>
      <c r="G36" s="18">
        <f t="shared" si="39"/>
        <v>7.9732197200243453</v>
      </c>
      <c r="H36" s="18">
        <f t="shared" si="40"/>
        <v>5.5690809494826539</v>
      </c>
      <c r="I36" s="18">
        <f t="shared" si="41"/>
        <v>11.533779671332928</v>
      </c>
      <c r="J36" s="18">
        <f t="shared" si="42"/>
        <v>0.88253195374315274</v>
      </c>
      <c r="K36" s="18">
        <f t="shared" si="43"/>
        <v>2.4345709068776626</v>
      </c>
      <c r="L36" s="18">
        <f t="shared" si="44"/>
        <v>2.7693244065733413</v>
      </c>
      <c r="M36" s="4">
        <f t="shared" si="45"/>
        <v>100</v>
      </c>
      <c r="N36" s="4">
        <f>SUMPRODUCT(D36:L36,D32:L32)/100</f>
        <v>9.0502510651247707</v>
      </c>
      <c r="P36" s="4">
        <f t="shared" si="35"/>
        <v>6.0864272671941571</v>
      </c>
      <c r="S36" s="2">
        <v>3</v>
      </c>
      <c r="T36" s="18">
        <f t="shared" si="46"/>
        <v>36.329820210787354</v>
      </c>
      <c r="U36" s="18">
        <f t="shared" si="47"/>
        <v>17.172969621822691</v>
      </c>
      <c r="V36" s="18">
        <f t="shared" si="48"/>
        <v>10.787352758834469</v>
      </c>
      <c r="W36" s="18">
        <f t="shared" si="49"/>
        <v>12.275263484190949</v>
      </c>
      <c r="X36" s="18">
        <f t="shared" si="50"/>
        <v>7.4395536267823932</v>
      </c>
      <c r="Y36" s="18">
        <f t="shared" si="51"/>
        <v>10.291382517048977</v>
      </c>
      <c r="Z36" s="18">
        <f t="shared" si="52"/>
        <v>0.74395536267823925</v>
      </c>
      <c r="AA36" s="18">
        <f t="shared" si="53"/>
        <v>2.0458772473651581</v>
      </c>
      <c r="AB36" s="18">
        <f t="shared" si="54"/>
        <v>2.9138251704897704</v>
      </c>
      <c r="AC36" s="4">
        <f t="shared" si="55"/>
        <v>100</v>
      </c>
    </row>
    <row r="37" spans="1:32" x14ac:dyDescent="0.25">
      <c r="B37" s="5"/>
      <c r="C37" s="2">
        <v>4</v>
      </c>
      <c r="D37" s="18">
        <f t="shared" si="36"/>
        <v>71.566597653554169</v>
      </c>
      <c r="E37" s="18">
        <f t="shared" si="37"/>
        <v>3.0365769496204278</v>
      </c>
      <c r="F37" s="18">
        <f t="shared" si="38"/>
        <v>3.1055900621118013</v>
      </c>
      <c r="G37" s="18">
        <f t="shared" si="39"/>
        <v>4.6008741660915575</v>
      </c>
      <c r="H37" s="18">
        <f t="shared" si="40"/>
        <v>3.243616287094548</v>
      </c>
      <c r="I37" s="18">
        <f t="shared" si="41"/>
        <v>5.8201058201058204</v>
      </c>
      <c r="J37" s="18">
        <f t="shared" si="42"/>
        <v>6.3262019783758916</v>
      </c>
      <c r="K37" s="18">
        <f t="shared" si="43"/>
        <v>1.288244766505636</v>
      </c>
      <c r="L37" s="18">
        <f t="shared" si="44"/>
        <v>1.0121923165401425</v>
      </c>
      <c r="M37" s="4">
        <f t="shared" si="45"/>
        <v>100</v>
      </c>
      <c r="N37" s="4">
        <f>SUMPRODUCT(D37:L37,D32:L32)/100</f>
        <v>10.154071773636989</v>
      </c>
      <c r="P37" s="4">
        <f t="shared" si="35"/>
        <v>8.6266390614216704</v>
      </c>
      <c r="S37" s="2">
        <v>4</v>
      </c>
      <c r="T37" s="18">
        <f t="shared" si="46"/>
        <v>58.407913330193125</v>
      </c>
      <c r="U37" s="18">
        <f t="shared" si="47"/>
        <v>9.2793217145548752</v>
      </c>
      <c r="V37" s="18">
        <f t="shared" si="48"/>
        <v>7.0183702308054636</v>
      </c>
      <c r="W37" s="18">
        <f t="shared" si="49"/>
        <v>8.148845972680169</v>
      </c>
      <c r="X37" s="18">
        <f t="shared" si="50"/>
        <v>4.898728214790391</v>
      </c>
      <c r="Y37" s="18">
        <f t="shared" si="51"/>
        <v>7.6778144135657085</v>
      </c>
      <c r="Z37" s="18">
        <f t="shared" si="52"/>
        <v>0.51813471502590669</v>
      </c>
      <c r="AA37" s="18">
        <f t="shared" si="53"/>
        <v>1.6957136128120585</v>
      </c>
      <c r="AB37" s="18">
        <f t="shared" si="54"/>
        <v>2.3551577955723033</v>
      </c>
      <c r="AC37" s="4">
        <f t="shared" si="55"/>
        <v>100</v>
      </c>
    </row>
    <row r="38" spans="1:32" x14ac:dyDescent="0.25">
      <c r="B38" s="5"/>
      <c r="C38" s="2">
        <v>5</v>
      </c>
      <c r="D38" s="18">
        <f t="shared" si="36"/>
        <v>82.218934911242599</v>
      </c>
      <c r="E38" s="18">
        <f t="shared" si="37"/>
        <v>3.3727810650887573</v>
      </c>
      <c r="F38" s="18">
        <f t="shared" si="38"/>
        <v>2.7514792899408285</v>
      </c>
      <c r="G38" s="18">
        <f t="shared" si="39"/>
        <v>3.7869822485207099</v>
      </c>
      <c r="H38" s="18">
        <f t="shared" si="40"/>
        <v>2.2781065088757395</v>
      </c>
      <c r="I38" s="18">
        <f t="shared" si="41"/>
        <v>3.4615384615384617</v>
      </c>
      <c r="J38" s="18">
        <f t="shared" si="42"/>
        <v>0.41420118343195267</v>
      </c>
      <c r="K38" s="18">
        <f t="shared" si="43"/>
        <v>0.94674556213017746</v>
      </c>
      <c r="L38" s="18">
        <f t="shared" si="44"/>
        <v>0.76923076923076927</v>
      </c>
      <c r="M38" s="4">
        <f t="shared" si="45"/>
        <v>100.00000000000001</v>
      </c>
      <c r="N38" s="4">
        <f>SUMPRODUCT(D38:L38,D32:L32)/M38</f>
        <v>11.408210059171596</v>
      </c>
      <c r="P38" s="4">
        <f t="shared" si="35"/>
        <v>2.1301775147928992</v>
      </c>
      <c r="S38" s="2">
        <v>5</v>
      </c>
      <c r="T38" s="18">
        <f t="shared" si="46"/>
        <v>61.416361416361418</v>
      </c>
      <c r="U38" s="18">
        <f t="shared" si="47"/>
        <v>7.9772079772079776</v>
      </c>
      <c r="V38" s="18">
        <f t="shared" si="48"/>
        <v>6.7969067969067973</v>
      </c>
      <c r="W38" s="18">
        <f t="shared" si="49"/>
        <v>8.2214082214082218</v>
      </c>
      <c r="X38" s="18">
        <f t="shared" si="50"/>
        <v>4.8433048433048436</v>
      </c>
      <c r="Y38" s="18">
        <f t="shared" si="51"/>
        <v>6.7155067155067156</v>
      </c>
      <c r="Z38" s="18">
        <f t="shared" si="52"/>
        <v>0.48840048840048839</v>
      </c>
      <c r="AA38" s="18">
        <f t="shared" si="53"/>
        <v>1.505901505901506</v>
      </c>
      <c r="AB38" s="18">
        <f t="shared" si="54"/>
        <v>2.035002035002035</v>
      </c>
      <c r="AC38" s="4">
        <f t="shared" si="55"/>
        <v>100.00000000000001</v>
      </c>
    </row>
    <row r="39" spans="1:32" x14ac:dyDescent="0.25">
      <c r="B39" s="5"/>
      <c r="C39" s="7" t="s">
        <v>9</v>
      </c>
      <c r="D39" s="18">
        <f>AVERAGE(D34:D38)</f>
        <v>62.45273724343896</v>
      </c>
      <c r="E39" s="18">
        <f t="shared" ref="E39:L39" si="56">AVERAGE(E34:E38)</f>
        <v>5.9478001089441221</v>
      </c>
      <c r="F39" s="18">
        <f t="shared" si="56"/>
        <v>5.5232039720884041</v>
      </c>
      <c r="G39" s="18">
        <f t="shared" si="56"/>
        <v>7.4827396721576092</v>
      </c>
      <c r="H39" s="18">
        <f t="shared" si="56"/>
        <v>5.0960828131656699</v>
      </c>
      <c r="I39" s="18">
        <f t="shared" si="56"/>
        <v>8.0764029843631491</v>
      </c>
      <c r="J39" s="18">
        <f t="shared" si="56"/>
        <v>1.9259672876901575</v>
      </c>
      <c r="K39" s="18">
        <f t="shared" si="56"/>
        <v>1.8294027082767286</v>
      </c>
      <c r="L39" s="18">
        <f t="shared" si="56"/>
        <v>1.6656632098752031</v>
      </c>
      <c r="M39" s="4">
        <f t="shared" si="45"/>
        <v>100</v>
      </c>
      <c r="N39" s="26">
        <f>SUMPRODUCT(D32:L32,D39:L39)/M39</f>
        <v>9.5270558850395712</v>
      </c>
      <c r="O39" s="4">
        <f>SUMPRODUCT(E32:K32,E39:K39)/N32</f>
        <v>5.9518220714504215</v>
      </c>
      <c r="P39" s="4">
        <f>SUM(J39:L39)</f>
        <v>5.4210332058420887</v>
      </c>
      <c r="S39" s="7" t="s">
        <v>9</v>
      </c>
      <c r="T39" s="18">
        <f>AVERAGE(T34:T38)</f>
        <v>53.916909320929335</v>
      </c>
      <c r="U39" s="18">
        <f t="shared" ref="U39" si="57">AVERAGE(U34:U38)</f>
        <v>9.6364192684973879</v>
      </c>
      <c r="V39" s="18">
        <f t="shared" ref="V39" si="58">AVERAGE(V34:V38)</f>
        <v>7.714503126214578</v>
      </c>
      <c r="W39" s="18">
        <f t="shared" ref="W39" si="59">AVERAGE(W34:W38)</f>
        <v>9.2370027302924136</v>
      </c>
      <c r="X39" s="18">
        <f t="shared" ref="X39" si="60">AVERAGE(X34:X38)</f>
        <v>5.7386293836131248</v>
      </c>
      <c r="Y39" s="18">
        <f t="shared" ref="Y39" si="61">AVERAGE(Y34:Y38)</f>
        <v>8.626714856801394</v>
      </c>
      <c r="Z39" s="18">
        <f t="shared" ref="Z39" si="62">AVERAGE(Z34:Z38)</f>
        <v>0.60252769675340645</v>
      </c>
      <c r="AA39" s="18">
        <f t="shared" ref="AA39" si="63">AVERAGE(AA34:AA38)</f>
        <v>1.9394169614604291</v>
      </c>
      <c r="AB39" s="18">
        <f t="shared" ref="AB39" si="64">AVERAGE(AB34:AB38)</f>
        <v>2.5878766554379302</v>
      </c>
      <c r="AC39" s="4">
        <f t="shared" si="55"/>
        <v>100.00000000000001</v>
      </c>
      <c r="AD39" s="26">
        <f>SUMPRODUCT(T32:AB32,T39:AB39)/AC39</f>
        <v>8.9485372209204339</v>
      </c>
      <c r="AE39" s="4">
        <v>7.2499622200777258</v>
      </c>
      <c r="AF39" s="4">
        <f>SUM(Z39:AB39)</f>
        <v>5.1298213136517656</v>
      </c>
    </row>
    <row r="40" spans="1:32" x14ac:dyDescent="0.25">
      <c r="C40" s="22" t="s">
        <v>23</v>
      </c>
      <c r="D40" s="6">
        <f>_xlfn.STDEV.S(D34:D39)</f>
        <v>14.943359356923578</v>
      </c>
      <c r="E40" s="6">
        <f t="shared" ref="E40:L40" si="65">_xlfn.STDEV.S(E34:E39)</f>
        <v>3.0293618775423456</v>
      </c>
      <c r="F40" s="6">
        <f t="shared" si="65"/>
        <v>2.5580472710642241</v>
      </c>
      <c r="G40" s="6">
        <f t="shared" si="65"/>
        <v>3.3143501440194489</v>
      </c>
      <c r="H40" s="6">
        <f t="shared" si="65"/>
        <v>2.2793515342931983</v>
      </c>
      <c r="I40" s="6">
        <f t="shared" si="65"/>
        <v>3.9050638907233783</v>
      </c>
      <c r="J40" s="6">
        <f t="shared" si="65"/>
        <v>2.2254878129830993</v>
      </c>
      <c r="K40" s="6">
        <f t="shared" si="65"/>
        <v>0.77583833702299421</v>
      </c>
      <c r="L40" s="6">
        <f t="shared" si="65"/>
        <v>0.77279687534162012</v>
      </c>
      <c r="S40" s="22" t="s">
        <v>23</v>
      </c>
      <c r="T40" s="6">
        <f>_xlfn.STDEV.S(T34:T39)</f>
        <v>10.839151789822358</v>
      </c>
      <c r="U40" s="6">
        <f t="shared" ref="U40:AB40" si="66">_xlfn.STDEV.S(U34:U39)</f>
        <v>4.2414304926958586</v>
      </c>
      <c r="V40" s="6">
        <f t="shared" si="66"/>
        <v>2.1798332157020681</v>
      </c>
      <c r="W40" s="6">
        <f t="shared" si="66"/>
        <v>2.2983308388787189</v>
      </c>
      <c r="X40" s="6">
        <f t="shared" si="66"/>
        <v>1.1528989254472977</v>
      </c>
      <c r="Y40" s="6">
        <f t="shared" si="66"/>
        <v>1.2921541856340693</v>
      </c>
      <c r="Z40" s="6">
        <f t="shared" si="66"/>
        <v>0.10144631618744229</v>
      </c>
      <c r="AA40" s="6">
        <f t="shared" si="66"/>
        <v>0.30210403410378867</v>
      </c>
      <c r="AB40" s="6">
        <f t="shared" si="66"/>
        <v>0.34551467661346236</v>
      </c>
    </row>
    <row r="41" spans="1:32" x14ac:dyDescent="0.25">
      <c r="C41" s="22" t="s">
        <v>24</v>
      </c>
      <c r="D41" s="6">
        <f>D40*1.96</f>
        <v>29.288984339570213</v>
      </c>
      <c r="E41" s="6">
        <f t="shared" ref="E41:L41" si="67">E40*1.96</f>
        <v>5.9375492799829974</v>
      </c>
      <c r="F41" s="6">
        <f t="shared" si="67"/>
        <v>5.0137726512858789</v>
      </c>
      <c r="G41" s="6">
        <f t="shared" si="67"/>
        <v>6.4961262822781194</v>
      </c>
      <c r="H41" s="6">
        <f t="shared" si="67"/>
        <v>4.4675290072146687</v>
      </c>
      <c r="I41" s="6">
        <f t="shared" si="67"/>
        <v>7.6539252258178214</v>
      </c>
      <c r="J41" s="6">
        <f t="shared" si="67"/>
        <v>4.3619561134468743</v>
      </c>
      <c r="K41" s="6">
        <f t="shared" si="67"/>
        <v>1.5206431405650687</v>
      </c>
      <c r="L41" s="6">
        <f t="shared" si="67"/>
        <v>1.5146818756695755</v>
      </c>
      <c r="N41" s="26"/>
      <c r="S41" s="22" t="s">
        <v>24</v>
      </c>
      <c r="T41" s="6">
        <f t="shared" ref="T41" si="68">T40*1.96</f>
        <v>21.24473750805182</v>
      </c>
      <c r="U41" s="6">
        <f t="shared" ref="U41" si="69">U40*1.96</f>
        <v>8.3132037656838822</v>
      </c>
      <c r="V41" s="6">
        <f t="shared" ref="V41" si="70">V40*1.96</f>
        <v>4.2724731027760532</v>
      </c>
      <c r="W41" s="6">
        <f t="shared" ref="W41" si="71">W40*1.96</f>
        <v>4.5047284442022892</v>
      </c>
      <c r="X41" s="6">
        <f t="shared" ref="X41" si="72">X40*1.96</f>
        <v>2.2596818938767034</v>
      </c>
      <c r="Y41" s="6">
        <f t="shared" ref="Y41" si="73">Y40*1.96</f>
        <v>2.5326222038427755</v>
      </c>
      <c r="Z41" s="6">
        <f t="shared" ref="Z41" si="74">Z40*1.96</f>
        <v>0.19883477972738689</v>
      </c>
      <c r="AA41" s="6">
        <f t="shared" ref="AA41" si="75">AA40*1.96</f>
        <v>0.59212390684342575</v>
      </c>
      <c r="AB41" s="6">
        <f t="shared" ref="AB41" si="76">AB40*1.96</f>
        <v>0.67720876616238623</v>
      </c>
    </row>
    <row r="43" spans="1:32" ht="18.75" x14ac:dyDescent="0.3">
      <c r="A43" s="19" t="s">
        <v>29</v>
      </c>
      <c r="B43" s="15" t="s">
        <v>16</v>
      </c>
    </row>
    <row r="44" spans="1:32" x14ac:dyDescent="0.25">
      <c r="B44" s="5"/>
      <c r="C44" s="2" t="s">
        <v>12</v>
      </c>
      <c r="D44" s="3" t="s">
        <v>0</v>
      </c>
      <c r="E44" s="3" t="s">
        <v>1</v>
      </c>
      <c r="F44" s="3" t="s">
        <v>2</v>
      </c>
      <c r="G44" s="3" t="s">
        <v>3</v>
      </c>
      <c r="H44" s="3" t="s">
        <v>4</v>
      </c>
      <c r="I44" s="3" t="s">
        <v>5</v>
      </c>
      <c r="J44" s="3" t="s">
        <v>6</v>
      </c>
      <c r="K44" s="3" t="s">
        <v>7</v>
      </c>
      <c r="L44" s="3" t="s">
        <v>8</v>
      </c>
      <c r="M44" s="1" t="s">
        <v>11</v>
      </c>
      <c r="P44" s="16"/>
      <c r="Q44" s="16"/>
    </row>
    <row r="45" spans="1:32" x14ac:dyDescent="0.25">
      <c r="B45" s="5"/>
      <c r="C45" s="2">
        <v>1</v>
      </c>
      <c r="D45" s="17">
        <v>3493</v>
      </c>
      <c r="E45" s="17">
        <v>60</v>
      </c>
      <c r="F45" s="17">
        <v>52</v>
      </c>
      <c r="G45" s="17">
        <v>73</v>
      </c>
      <c r="H45" s="17">
        <v>44</v>
      </c>
      <c r="I45" s="17">
        <v>38</v>
      </c>
      <c r="J45" s="17">
        <v>3</v>
      </c>
      <c r="K45" s="17">
        <v>5</v>
      </c>
      <c r="L45" s="17">
        <v>5</v>
      </c>
      <c r="M45" s="4">
        <f>SUM(D45:L45)</f>
        <v>3773</v>
      </c>
      <c r="P45" s="16"/>
      <c r="Q45" s="16"/>
    </row>
    <row r="46" spans="1:32" x14ac:dyDescent="0.25">
      <c r="B46" s="5"/>
      <c r="C46" s="2">
        <v>2</v>
      </c>
      <c r="D46" s="17">
        <v>4591</v>
      </c>
      <c r="E46" s="17">
        <v>377</v>
      </c>
      <c r="F46" s="17">
        <v>253</v>
      </c>
      <c r="G46" s="17">
        <v>322</v>
      </c>
      <c r="H46" s="17">
        <v>210</v>
      </c>
      <c r="I46" s="17">
        <v>245</v>
      </c>
      <c r="J46" s="17">
        <v>21</v>
      </c>
      <c r="K46" s="17">
        <v>44</v>
      </c>
      <c r="L46" s="17">
        <v>40</v>
      </c>
      <c r="M46" s="4">
        <f t="shared" ref="M46:M49" si="77">SUM(D46:L46)</f>
        <v>6103</v>
      </c>
      <c r="P46" s="16"/>
      <c r="Q46" s="16"/>
    </row>
    <row r="47" spans="1:32" x14ac:dyDescent="0.25">
      <c r="B47" s="5"/>
      <c r="C47" s="2">
        <v>3</v>
      </c>
      <c r="D47" s="17">
        <v>3612</v>
      </c>
      <c r="E47" s="17">
        <v>223</v>
      </c>
      <c r="F47" s="17">
        <v>192</v>
      </c>
      <c r="G47" s="17">
        <v>239</v>
      </c>
      <c r="H47" s="17">
        <v>132</v>
      </c>
      <c r="I47" s="17">
        <v>136</v>
      </c>
      <c r="J47" s="17">
        <v>15</v>
      </c>
      <c r="K47" s="17">
        <v>20</v>
      </c>
      <c r="L47" s="17">
        <v>25</v>
      </c>
      <c r="M47" s="4">
        <f t="shared" si="77"/>
        <v>4594</v>
      </c>
      <c r="P47" s="16"/>
      <c r="Q47" s="16"/>
    </row>
    <row r="48" spans="1:32" x14ac:dyDescent="0.25">
      <c r="B48" s="5"/>
      <c r="C48" s="2">
        <v>4</v>
      </c>
      <c r="D48" s="17">
        <v>2265</v>
      </c>
      <c r="E48" s="17">
        <v>348</v>
      </c>
      <c r="F48" s="17">
        <v>330</v>
      </c>
      <c r="G48" s="17">
        <v>265</v>
      </c>
      <c r="H48" s="17">
        <v>176</v>
      </c>
      <c r="I48" s="17">
        <v>227</v>
      </c>
      <c r="J48" s="17">
        <v>24</v>
      </c>
      <c r="K48" s="17">
        <v>50</v>
      </c>
      <c r="L48" s="17">
        <v>51</v>
      </c>
      <c r="M48" s="4">
        <f t="shared" si="77"/>
        <v>3736</v>
      </c>
      <c r="P48" s="16"/>
      <c r="Q48" s="16"/>
    </row>
    <row r="49" spans="1:17" x14ac:dyDescent="0.25">
      <c r="B49" s="5"/>
      <c r="C49" s="2">
        <v>5</v>
      </c>
      <c r="D49" s="17">
        <v>3218</v>
      </c>
      <c r="E49" s="17">
        <v>174</v>
      </c>
      <c r="F49" s="17">
        <v>198</v>
      </c>
      <c r="G49" s="17">
        <v>236</v>
      </c>
      <c r="H49" s="17">
        <v>162</v>
      </c>
      <c r="I49" s="17">
        <v>165</v>
      </c>
      <c r="J49" s="17">
        <v>14</v>
      </c>
      <c r="K49" s="17">
        <v>32</v>
      </c>
      <c r="L49" s="17">
        <v>28</v>
      </c>
      <c r="M49" s="4">
        <f t="shared" si="77"/>
        <v>4227</v>
      </c>
      <c r="P49" s="16"/>
      <c r="Q49" s="16"/>
    </row>
    <row r="50" spans="1:17" x14ac:dyDescent="0.25">
      <c r="B50" s="5"/>
      <c r="C50" s="7" t="s">
        <v>9</v>
      </c>
      <c r="D50" s="2">
        <f>AVERAGEA(D45:D49)</f>
        <v>3435.8</v>
      </c>
      <c r="E50" s="2">
        <f t="shared" ref="E50:L50" si="78">AVERAGEA(E45:E49)</f>
        <v>236.4</v>
      </c>
      <c r="F50" s="2">
        <f t="shared" si="78"/>
        <v>205</v>
      </c>
      <c r="G50" s="2">
        <f t="shared" si="78"/>
        <v>227</v>
      </c>
      <c r="H50" s="2">
        <f t="shared" si="78"/>
        <v>144.80000000000001</v>
      </c>
      <c r="I50" s="2">
        <f t="shared" si="78"/>
        <v>162.19999999999999</v>
      </c>
      <c r="J50" s="2">
        <f t="shared" si="78"/>
        <v>15.4</v>
      </c>
      <c r="K50" s="2">
        <f t="shared" si="78"/>
        <v>30.2</v>
      </c>
      <c r="L50" s="2">
        <f t="shared" si="78"/>
        <v>29.8</v>
      </c>
      <c r="M50" s="4"/>
      <c r="P50" s="16"/>
      <c r="Q50" s="16"/>
    </row>
    <row r="51" spans="1:17" x14ac:dyDescent="0.25">
      <c r="B51" s="5"/>
      <c r="C51" s="22"/>
      <c r="D51" s="5"/>
      <c r="E51" s="5"/>
      <c r="F51" s="5"/>
      <c r="G51" s="5"/>
      <c r="H51" s="5"/>
      <c r="I51" s="5"/>
      <c r="J51" s="5"/>
      <c r="K51" s="5"/>
      <c r="L51" s="5"/>
      <c r="M51" s="4"/>
      <c r="P51" s="16"/>
      <c r="Q51" s="16"/>
    </row>
    <row r="52" spans="1:17" x14ac:dyDescent="0.25">
      <c r="B52" s="5"/>
      <c r="C52" s="5"/>
      <c r="D52" s="25">
        <v>13</v>
      </c>
      <c r="E52" s="25">
        <v>8.5</v>
      </c>
      <c r="F52" s="25">
        <v>6</v>
      </c>
      <c r="G52" s="25">
        <v>4</v>
      </c>
      <c r="H52" s="25">
        <v>2.5</v>
      </c>
      <c r="I52" s="25">
        <v>1.5</v>
      </c>
      <c r="J52" s="25">
        <v>0.75</v>
      </c>
      <c r="K52" s="25">
        <v>0.375</v>
      </c>
      <c r="L52" s="25">
        <v>0.125</v>
      </c>
      <c r="M52" s="4"/>
      <c r="N52" s="16">
        <f>SUM(E52:K52)</f>
        <v>23.625</v>
      </c>
      <c r="P52" s="16"/>
      <c r="Q52" s="16"/>
    </row>
    <row r="53" spans="1:17" x14ac:dyDescent="0.25">
      <c r="A53" s="20" t="s">
        <v>10</v>
      </c>
      <c r="C53" s="2" t="s">
        <v>12</v>
      </c>
      <c r="D53" s="3" t="s">
        <v>0</v>
      </c>
      <c r="E53" s="3" t="s">
        <v>1</v>
      </c>
      <c r="F53" s="3" t="s">
        <v>2</v>
      </c>
      <c r="G53" s="3" t="s">
        <v>3</v>
      </c>
      <c r="H53" s="3" t="s">
        <v>4</v>
      </c>
      <c r="I53" s="3" t="s">
        <v>5</v>
      </c>
      <c r="J53" s="3" t="s">
        <v>6</v>
      </c>
      <c r="K53" s="3" t="s">
        <v>7</v>
      </c>
      <c r="L53" s="3" t="s">
        <v>8</v>
      </c>
      <c r="M53" s="4"/>
      <c r="P53" s="16"/>
      <c r="Q53" s="16"/>
    </row>
    <row r="54" spans="1:17" x14ac:dyDescent="0.25">
      <c r="B54" s="5"/>
      <c r="C54" s="2">
        <v>1</v>
      </c>
      <c r="D54" s="18">
        <f>(D45*100)/M45</f>
        <v>92.57884972170686</v>
      </c>
      <c r="E54" s="18">
        <f>(E45*100)/M45</f>
        <v>1.5902464882056719</v>
      </c>
      <c r="F54" s="18">
        <f>(F45*100)/M45</f>
        <v>1.3782136231115822</v>
      </c>
      <c r="G54" s="18">
        <f>(G45*100)/M45</f>
        <v>1.9347998939835676</v>
      </c>
      <c r="H54" s="18">
        <f>(H45*100)/M45</f>
        <v>1.1661807580174928</v>
      </c>
      <c r="I54" s="18">
        <f>(I45*100)/M45</f>
        <v>1.0071561091969254</v>
      </c>
      <c r="J54" s="18">
        <f>(J45*100)/M45</f>
        <v>7.9512324410283594E-2</v>
      </c>
      <c r="K54" s="18">
        <f>(K45*100)/M45</f>
        <v>0.13252054068380598</v>
      </c>
      <c r="L54" s="18">
        <f>(L45*100)/M45</f>
        <v>0.13252054068380598</v>
      </c>
      <c r="M54" s="4">
        <f>SUM(D54:L54)</f>
        <v>99.999999999999986</v>
      </c>
    </row>
    <row r="55" spans="1:17" x14ac:dyDescent="0.25">
      <c r="B55" s="5"/>
      <c r="C55" s="2">
        <v>2</v>
      </c>
      <c r="D55" s="18">
        <f>(D46*100)/M46</f>
        <v>75.225299033262331</v>
      </c>
      <c r="E55" s="18">
        <f>(E46*100)/M46</f>
        <v>6.1772898574471569</v>
      </c>
      <c r="F55" s="18">
        <f>(F46*100)/M46</f>
        <v>4.1455022120268721</v>
      </c>
      <c r="G55" s="18">
        <f>(G46*100)/M46</f>
        <v>5.2760937243978372</v>
      </c>
      <c r="H55" s="18">
        <f>(H46*100)/M46</f>
        <v>3.4409306898246763</v>
      </c>
      <c r="I55" s="18">
        <f>(I46*100)/M46</f>
        <v>4.0144191381287895</v>
      </c>
      <c r="J55" s="18">
        <f>(J46*100)/M46</f>
        <v>0.34409306898246766</v>
      </c>
      <c r="K55" s="18">
        <f>(K46*100)/M46</f>
        <v>0.72095690643945598</v>
      </c>
      <c r="L55" s="18">
        <f>(L46*100)/M46</f>
        <v>0.65541536949041457</v>
      </c>
      <c r="M55" s="4">
        <f t="shared" ref="M55:M59" si="79">SUM(D55:L55)</f>
        <v>100.00000000000001</v>
      </c>
    </row>
    <row r="56" spans="1:17" x14ac:dyDescent="0.25">
      <c r="B56" s="5"/>
      <c r="C56" s="2">
        <v>3</v>
      </c>
      <c r="D56" s="18">
        <f>(D47*100)/M47</f>
        <v>78.624292555507182</v>
      </c>
      <c r="E56" s="18">
        <f>(E47*100)/M47</f>
        <v>4.8541575968654769</v>
      </c>
      <c r="F56" s="18">
        <f>(F47*100)/M47</f>
        <v>4.1793643883326075</v>
      </c>
      <c r="G56" s="18">
        <f>(G47*100)/M47</f>
        <v>5.2024379625598609</v>
      </c>
      <c r="H56" s="18">
        <f>(H47*100)/M47</f>
        <v>2.8733130169786678</v>
      </c>
      <c r="I56" s="18">
        <f>(I47*100)/M47</f>
        <v>2.9603831084022638</v>
      </c>
      <c r="J56" s="18">
        <f>(J47*100)/M47</f>
        <v>0.32651284283848497</v>
      </c>
      <c r="K56" s="18">
        <f>(K47*100)/M47</f>
        <v>0.43535045711797998</v>
      </c>
      <c r="L56" s="18">
        <f>(L47*100)/M47</f>
        <v>0.54418807139747494</v>
      </c>
      <c r="M56" s="4">
        <f t="shared" si="79"/>
        <v>99.999999999999986</v>
      </c>
    </row>
    <row r="57" spans="1:17" x14ac:dyDescent="0.25">
      <c r="B57" s="5"/>
      <c r="C57" s="2">
        <v>4</v>
      </c>
      <c r="D57" s="18">
        <f>(D48*100)/M48</f>
        <v>60.626338329764451</v>
      </c>
      <c r="E57" s="18">
        <f>(E48*100)/M48</f>
        <v>9.3147751605995719</v>
      </c>
      <c r="F57" s="18">
        <f>(F48*100)/M48</f>
        <v>8.8329764453961452</v>
      </c>
      <c r="G57" s="18">
        <f>(G48*100)/M48</f>
        <v>7.0931477516059953</v>
      </c>
      <c r="H57" s="18">
        <f>(H48*100)/M48</f>
        <v>4.7109207708779444</v>
      </c>
      <c r="I57" s="18">
        <f>(I48*100)/M48</f>
        <v>6.0760171306209854</v>
      </c>
      <c r="J57" s="18">
        <f>(J48*100)/M48</f>
        <v>0.64239828693790146</v>
      </c>
      <c r="K57" s="18">
        <f>(K48*100)/M48</f>
        <v>1.3383297644539613</v>
      </c>
      <c r="L57" s="18">
        <f>(L48*100)/M48</f>
        <v>1.3650963597430408</v>
      </c>
      <c r="M57" s="4">
        <f t="shared" si="79"/>
        <v>99.999999999999986</v>
      </c>
    </row>
    <row r="58" spans="1:17" x14ac:dyDescent="0.25">
      <c r="B58" s="5"/>
      <c r="C58" s="2">
        <v>5</v>
      </c>
      <c r="D58" s="18">
        <f>(D49*100)/M49</f>
        <v>76.129642772652005</v>
      </c>
      <c r="E58" s="18">
        <f>(E49*100)/M49</f>
        <v>4.1163946061036194</v>
      </c>
      <c r="F58" s="18">
        <f>(F49*100)/M49</f>
        <v>4.6841731724627396</v>
      </c>
      <c r="G58" s="18">
        <f>(G49*100)/M49</f>
        <v>5.5831559025313462</v>
      </c>
      <c r="H58" s="18">
        <f>(H49*100)/M49</f>
        <v>3.8325053229240598</v>
      </c>
      <c r="I58" s="18">
        <f>(I49*100)/M49</f>
        <v>3.9034776437189498</v>
      </c>
      <c r="J58" s="18">
        <f>(J49*100)/M49</f>
        <v>0.33120416370948663</v>
      </c>
      <c r="K58" s="18">
        <f>(K49*100)/M49</f>
        <v>0.75703808847882659</v>
      </c>
      <c r="L58" s="18">
        <f>(L49*100)/M49</f>
        <v>0.66240832741897326</v>
      </c>
      <c r="M58" s="4">
        <f t="shared" si="79"/>
        <v>100</v>
      </c>
      <c r="N58">
        <f>SUMPRODUCT(D58:L58+D52:L52,D52:L52)/100</f>
        <v>13.93632696061036</v>
      </c>
    </row>
    <row r="59" spans="1:17" x14ac:dyDescent="0.25">
      <c r="B59" s="5"/>
      <c r="C59" s="21" t="s">
        <v>9</v>
      </c>
      <c r="D59" s="18">
        <f>AVERAGEA(D54:D58)</f>
        <v>76.636884482578566</v>
      </c>
      <c r="E59" s="18">
        <f t="shared" ref="E59:L59" si="80">AVERAGEA(E54:E58)</f>
        <v>5.2105727418442997</v>
      </c>
      <c r="F59" s="18">
        <f t="shared" si="80"/>
        <v>4.6440459682659894</v>
      </c>
      <c r="G59" s="18">
        <f t="shared" si="80"/>
        <v>5.0179270470157213</v>
      </c>
      <c r="H59" s="18">
        <f t="shared" si="80"/>
        <v>3.2047701117245682</v>
      </c>
      <c r="I59" s="18">
        <f t="shared" si="80"/>
        <v>3.5922906260135834</v>
      </c>
      <c r="J59" s="18">
        <f t="shared" si="80"/>
        <v>0.34474413737572485</v>
      </c>
      <c r="K59" s="18">
        <f t="shared" si="80"/>
        <v>0.676839151434806</v>
      </c>
      <c r="L59" s="18">
        <f t="shared" si="80"/>
        <v>0.67192573374674192</v>
      </c>
      <c r="M59" s="4">
        <f t="shared" si="79"/>
        <v>100</v>
      </c>
      <c r="N59" s="26">
        <f>SUMPRODUCT(D52:L52,D59:L59)/M59</f>
        <v>11.025020752967269</v>
      </c>
      <c r="O59" s="4">
        <f>SUMPRODUCT(E52:K52,E59:K59)/N52</f>
        <v>4.4926385738195567</v>
      </c>
      <c r="P59" s="4">
        <f>SUM(J59:L59)</f>
        <v>1.6935090225572726</v>
      </c>
    </row>
    <row r="60" spans="1:17" x14ac:dyDescent="0.25">
      <c r="B60" s="5"/>
      <c r="C60" s="22" t="s">
        <v>23</v>
      </c>
      <c r="D60" s="6">
        <f>_xlfn.STDEV.S(D54:D59)</f>
        <v>10.165466071738301</v>
      </c>
      <c r="E60" s="6">
        <f t="shared" ref="E60" si="81">_xlfn.STDEV.S(E54:E59)</f>
        <v>2.5381110774276401</v>
      </c>
      <c r="F60" s="6">
        <f t="shared" ref="F60" si="82">_xlfn.STDEV.S(F54:F59)</f>
        <v>2.3949482035742511</v>
      </c>
      <c r="G60" s="6">
        <f t="shared" ref="G60" si="83">_xlfn.STDEV.S(G54:G59)</f>
        <v>1.6871509704171277</v>
      </c>
      <c r="H60" s="6">
        <f t="shared" ref="H60" si="84">_xlfn.STDEV.S(H54:H59)</f>
        <v>1.1818649229756863</v>
      </c>
      <c r="I60" s="6">
        <f t="shared" ref="I60" si="85">_xlfn.STDEV.S(I54:I59)</f>
        <v>1.6447586310014501</v>
      </c>
      <c r="J60" s="6">
        <f t="shared" ref="J60" si="86">_xlfn.STDEV.S(J54:J59)</f>
        <v>0.17858445746366397</v>
      </c>
      <c r="K60" s="6">
        <f t="shared" ref="K60" si="87">_xlfn.STDEV.S(K54:K59)</f>
        <v>0.40013688068330872</v>
      </c>
      <c r="L60" s="6">
        <f t="shared" ref="L60" si="88">_xlfn.STDEV.S(L54:L59)</f>
        <v>0.39701978857001657</v>
      </c>
      <c r="M60" s="4"/>
    </row>
    <row r="61" spans="1:17" x14ac:dyDescent="0.25">
      <c r="B61" s="5"/>
      <c r="C61" s="22"/>
      <c r="D61" s="6"/>
      <c r="E61" s="6"/>
      <c r="F61" s="6"/>
      <c r="G61" s="6"/>
      <c r="H61" s="6"/>
      <c r="I61" s="6"/>
      <c r="J61" s="6"/>
      <c r="K61" s="6"/>
      <c r="L61" s="6"/>
      <c r="M61" s="4"/>
    </row>
    <row r="63" spans="1:17" x14ac:dyDescent="0.25">
      <c r="H63" s="11"/>
      <c r="I63" s="11"/>
      <c r="J63" s="11"/>
    </row>
    <row r="64" spans="1:17" ht="18.75" x14ac:dyDescent="0.3">
      <c r="A64" s="19" t="s">
        <v>30</v>
      </c>
      <c r="B64" s="24" t="s">
        <v>17</v>
      </c>
      <c r="P64" s="16"/>
    </row>
    <row r="65" spans="1:16" x14ac:dyDescent="0.25">
      <c r="B65" s="5"/>
      <c r="C65" s="12" t="s">
        <v>12</v>
      </c>
      <c r="D65" s="3" t="s">
        <v>0</v>
      </c>
      <c r="E65" s="3" t="s">
        <v>1</v>
      </c>
      <c r="F65" s="3" t="s">
        <v>2</v>
      </c>
      <c r="G65" s="3" t="s">
        <v>3</v>
      </c>
      <c r="H65" s="3" t="s">
        <v>4</v>
      </c>
      <c r="I65" s="3" t="s">
        <v>5</v>
      </c>
      <c r="J65" s="3" t="s">
        <v>6</v>
      </c>
      <c r="K65" s="3" t="s">
        <v>7</v>
      </c>
      <c r="L65" s="3" t="s">
        <v>8</v>
      </c>
      <c r="M65" s="1" t="s">
        <v>11</v>
      </c>
      <c r="P65" s="16"/>
    </row>
    <row r="66" spans="1:16" x14ac:dyDescent="0.25">
      <c r="B66" s="5"/>
      <c r="C66" s="2">
        <v>1</v>
      </c>
      <c r="D66" s="17">
        <v>1991</v>
      </c>
      <c r="E66" s="17">
        <v>173</v>
      </c>
      <c r="F66" s="17">
        <v>152</v>
      </c>
      <c r="G66" s="17">
        <v>207</v>
      </c>
      <c r="H66" s="17">
        <v>157</v>
      </c>
      <c r="I66" s="17">
        <v>258</v>
      </c>
      <c r="J66" s="17">
        <v>29</v>
      </c>
      <c r="K66" s="17">
        <v>85</v>
      </c>
      <c r="L66" s="17">
        <v>103</v>
      </c>
      <c r="M66" s="4">
        <f>SUM(D66:L66)</f>
        <v>3155</v>
      </c>
      <c r="P66" s="16"/>
    </row>
    <row r="67" spans="1:16" x14ac:dyDescent="0.25">
      <c r="B67" s="5"/>
      <c r="C67" s="2">
        <v>2</v>
      </c>
      <c r="D67" s="17">
        <v>4786</v>
      </c>
      <c r="E67" s="17">
        <v>201</v>
      </c>
      <c r="F67" s="17">
        <v>145</v>
      </c>
      <c r="G67" s="17">
        <v>219</v>
      </c>
      <c r="H67" s="17">
        <v>146</v>
      </c>
      <c r="I67" s="17">
        <v>303</v>
      </c>
      <c r="J67" s="17">
        <v>17</v>
      </c>
      <c r="K67" s="17">
        <v>66</v>
      </c>
      <c r="L67" s="17">
        <v>96</v>
      </c>
      <c r="M67" s="4">
        <f t="shared" ref="M67:M70" si="89">SUM(D67:L67)</f>
        <v>5979</v>
      </c>
      <c r="P67" s="16"/>
    </row>
    <row r="68" spans="1:16" x14ac:dyDescent="0.25">
      <c r="B68" s="5"/>
      <c r="C68" s="2">
        <v>3</v>
      </c>
      <c r="D68" s="17">
        <v>3069</v>
      </c>
      <c r="E68" s="17">
        <v>145</v>
      </c>
      <c r="F68" s="17">
        <v>146</v>
      </c>
      <c r="G68" s="17">
        <v>184</v>
      </c>
      <c r="H68" s="17">
        <v>128</v>
      </c>
      <c r="I68" s="17">
        <v>262</v>
      </c>
      <c r="J68" s="17">
        <v>27</v>
      </c>
      <c r="K68" s="17">
        <v>72</v>
      </c>
      <c r="L68" s="17">
        <v>92</v>
      </c>
      <c r="M68" s="4">
        <f t="shared" si="89"/>
        <v>4125</v>
      </c>
      <c r="P68" s="16"/>
    </row>
    <row r="69" spans="1:16" x14ac:dyDescent="0.25">
      <c r="B69" s="5"/>
      <c r="C69" s="2">
        <v>4</v>
      </c>
      <c r="D69" s="17">
        <v>3349</v>
      </c>
      <c r="E69" s="17">
        <v>243</v>
      </c>
      <c r="F69" s="17">
        <v>255</v>
      </c>
      <c r="G69" s="17">
        <v>335</v>
      </c>
      <c r="H69" s="17">
        <v>240</v>
      </c>
      <c r="I69" s="17">
        <v>442</v>
      </c>
      <c r="J69" s="17">
        <v>35</v>
      </c>
      <c r="K69" s="17">
        <v>88</v>
      </c>
      <c r="L69" s="17">
        <v>109</v>
      </c>
      <c r="M69" s="4">
        <f t="shared" si="89"/>
        <v>5096</v>
      </c>
      <c r="P69" s="16"/>
    </row>
    <row r="70" spans="1:16" x14ac:dyDescent="0.25">
      <c r="B70" s="5"/>
      <c r="C70" s="2">
        <v>5</v>
      </c>
      <c r="D70" s="17">
        <v>2698</v>
      </c>
      <c r="E70" s="17">
        <v>250</v>
      </c>
      <c r="F70" s="17">
        <v>245</v>
      </c>
      <c r="G70" s="17">
        <v>285</v>
      </c>
      <c r="H70" s="17">
        <v>190</v>
      </c>
      <c r="I70" s="17">
        <v>311</v>
      </c>
      <c r="J70" s="17">
        <v>31</v>
      </c>
      <c r="K70" s="17">
        <v>78</v>
      </c>
      <c r="L70" s="17">
        <v>76</v>
      </c>
      <c r="M70" s="4">
        <f t="shared" si="89"/>
        <v>4164</v>
      </c>
      <c r="P70" s="16"/>
    </row>
    <row r="71" spans="1:16" x14ac:dyDescent="0.25">
      <c r="B71" s="5"/>
      <c r="C71" s="7" t="s">
        <v>9</v>
      </c>
      <c r="D71" s="2">
        <f>AVERAGEA(D66:D70)</f>
        <v>3178.6</v>
      </c>
      <c r="E71" s="2">
        <f t="shared" ref="E71:L71" si="90">AVERAGEA(E66:E70)</f>
        <v>202.4</v>
      </c>
      <c r="F71" s="2">
        <f t="shared" si="90"/>
        <v>188.6</v>
      </c>
      <c r="G71" s="2">
        <f t="shared" si="90"/>
        <v>246</v>
      </c>
      <c r="H71" s="2">
        <f t="shared" si="90"/>
        <v>172.2</v>
      </c>
      <c r="I71" s="2">
        <f t="shared" si="90"/>
        <v>315.2</v>
      </c>
      <c r="J71" s="2">
        <f t="shared" si="90"/>
        <v>27.8</v>
      </c>
      <c r="K71" s="2">
        <f t="shared" si="90"/>
        <v>77.8</v>
      </c>
      <c r="L71" s="2">
        <f t="shared" si="90"/>
        <v>95.2</v>
      </c>
      <c r="M71" s="4"/>
      <c r="P71" s="16"/>
    </row>
    <row r="72" spans="1:16" x14ac:dyDescent="0.25">
      <c r="B72" s="5"/>
      <c r="C72" s="5"/>
      <c r="D72" s="25">
        <v>13</v>
      </c>
      <c r="E72" s="25">
        <v>8.5</v>
      </c>
      <c r="F72" s="25">
        <v>6</v>
      </c>
      <c r="G72" s="25">
        <v>4</v>
      </c>
      <c r="H72" s="25">
        <v>2.5</v>
      </c>
      <c r="I72" s="25">
        <v>1.5</v>
      </c>
      <c r="J72" s="25">
        <v>0.75</v>
      </c>
      <c r="K72" s="25">
        <v>0.375</v>
      </c>
      <c r="L72" s="25">
        <v>0.125</v>
      </c>
      <c r="M72" s="4"/>
      <c r="N72" s="16">
        <f>SUM(E72:K72)</f>
        <v>23.625</v>
      </c>
      <c r="P72" s="16"/>
    </row>
    <row r="73" spans="1:16" x14ac:dyDescent="0.25">
      <c r="A73" s="20" t="s">
        <v>10</v>
      </c>
      <c r="C73" s="12" t="s">
        <v>12</v>
      </c>
      <c r="D73" s="3" t="s">
        <v>0</v>
      </c>
      <c r="E73" s="3" t="s">
        <v>1</v>
      </c>
      <c r="F73" s="3" t="s">
        <v>2</v>
      </c>
      <c r="G73" s="3" t="s">
        <v>3</v>
      </c>
      <c r="H73" s="3" t="s">
        <v>4</v>
      </c>
      <c r="I73" s="3" t="s">
        <v>5</v>
      </c>
      <c r="J73" s="3" t="s">
        <v>6</v>
      </c>
      <c r="K73" s="3" t="s">
        <v>7</v>
      </c>
      <c r="L73" s="3" t="s">
        <v>8</v>
      </c>
      <c r="M73" s="4"/>
    </row>
    <row r="74" spans="1:16" x14ac:dyDescent="0.25">
      <c r="B74" s="13"/>
      <c r="C74" s="2">
        <v>1</v>
      </c>
      <c r="D74" s="18">
        <f>(D66*100)/M66</f>
        <v>63.10618066561014</v>
      </c>
      <c r="E74" s="18">
        <f>(E66*100)/M66</f>
        <v>5.483359746434231</v>
      </c>
      <c r="F74" s="18">
        <f>(F66*100)/M66</f>
        <v>4.8177496038034864</v>
      </c>
      <c r="G74" s="18">
        <f>(G66*100)/M66</f>
        <v>6.561014263074485</v>
      </c>
      <c r="H74" s="18">
        <f>(H66*100)/M66</f>
        <v>4.9762282091917589</v>
      </c>
      <c r="I74" s="18">
        <f>(I66*100)/M66</f>
        <v>8.1774960380348656</v>
      </c>
      <c r="J74" s="18">
        <f>(J66*100)/M66</f>
        <v>0.91917591125198095</v>
      </c>
      <c r="K74" s="18">
        <f>(K66*100)/M66</f>
        <v>2.6941362916006337</v>
      </c>
      <c r="L74" s="18">
        <f>(L66*100)/M66</f>
        <v>3.2646592709984152</v>
      </c>
      <c r="M74" s="4">
        <f>SUM(D74:L74)</f>
        <v>100</v>
      </c>
    </row>
    <row r="75" spans="1:16" x14ac:dyDescent="0.25">
      <c r="B75" s="13"/>
      <c r="C75" s="2">
        <v>2</v>
      </c>
      <c r="D75" s="18">
        <f t="shared" ref="D75" si="91">(D67*100)/M67</f>
        <v>80.046830573674526</v>
      </c>
      <c r="E75" s="18">
        <f t="shared" ref="E75:E78" si="92">(E67*100)/M67</f>
        <v>3.3617661816357249</v>
      </c>
      <c r="F75" s="18">
        <f t="shared" ref="F75:F78" si="93">(F67*100)/M67</f>
        <v>2.425154708145175</v>
      </c>
      <c r="G75" s="18">
        <f t="shared" ref="G75:G78" si="94">(G67*100)/M67</f>
        <v>3.662819869543402</v>
      </c>
      <c r="H75" s="18">
        <f t="shared" ref="H75:H78" si="95">(H67*100)/M67</f>
        <v>2.4418799130289348</v>
      </c>
      <c r="I75" s="18">
        <f t="shared" ref="I75:I78" si="96">(I67*100)/M67</f>
        <v>5.0677370797792269</v>
      </c>
      <c r="J75" s="18">
        <f t="shared" ref="J75:J78" si="97">(J67*100)/M67</f>
        <v>0.28432848302391706</v>
      </c>
      <c r="K75" s="18">
        <f t="shared" ref="K75:K78" si="98">(K67*100)/M67</f>
        <v>1.1038635223281485</v>
      </c>
      <c r="L75" s="18">
        <f t="shared" ref="L75:L78" si="99">(L67*100)/M67</f>
        <v>1.6056196688409432</v>
      </c>
      <c r="M75" s="4">
        <f t="shared" ref="M75:M79" si="100">SUM(D75:L75)</f>
        <v>100</v>
      </c>
    </row>
    <row r="76" spans="1:16" x14ac:dyDescent="0.25">
      <c r="B76" s="13"/>
      <c r="C76" s="2">
        <v>3</v>
      </c>
      <c r="D76" s="18">
        <f>(D68*100)/M68</f>
        <v>74.400000000000006</v>
      </c>
      <c r="E76" s="18">
        <f t="shared" si="92"/>
        <v>3.5151515151515151</v>
      </c>
      <c r="F76" s="18">
        <f t="shared" si="93"/>
        <v>3.5393939393939395</v>
      </c>
      <c r="G76" s="18">
        <f t="shared" si="94"/>
        <v>4.4606060606060609</v>
      </c>
      <c r="H76" s="18">
        <f t="shared" si="95"/>
        <v>3.103030303030303</v>
      </c>
      <c r="I76" s="18">
        <f t="shared" si="96"/>
        <v>6.3515151515151516</v>
      </c>
      <c r="J76" s="18">
        <f t="shared" si="97"/>
        <v>0.65454545454545454</v>
      </c>
      <c r="K76" s="18">
        <f t="shared" si="98"/>
        <v>1.7454545454545454</v>
      </c>
      <c r="L76" s="18">
        <f t="shared" si="99"/>
        <v>2.2303030303030305</v>
      </c>
      <c r="M76" s="4">
        <f t="shared" si="100"/>
        <v>100.00000000000004</v>
      </c>
    </row>
    <row r="77" spans="1:16" x14ac:dyDescent="0.25">
      <c r="B77" s="13"/>
      <c r="C77" s="2">
        <v>4</v>
      </c>
      <c r="D77" s="18">
        <f t="shared" ref="D77" si="101">(D69*100)/M69</f>
        <v>65.718210361067506</v>
      </c>
      <c r="E77" s="18">
        <f t="shared" si="92"/>
        <v>4.7684458398744116</v>
      </c>
      <c r="F77" s="18">
        <f t="shared" si="93"/>
        <v>5.0039246467817895</v>
      </c>
      <c r="G77" s="18">
        <f t="shared" si="94"/>
        <v>6.5737833594976456</v>
      </c>
      <c r="H77" s="18">
        <f t="shared" si="95"/>
        <v>4.7095761381475665</v>
      </c>
      <c r="I77" s="18">
        <f t="shared" si="96"/>
        <v>8.6734693877551017</v>
      </c>
      <c r="J77" s="18">
        <f t="shared" si="97"/>
        <v>0.68681318681318682</v>
      </c>
      <c r="K77" s="18">
        <f t="shared" si="98"/>
        <v>1.7268445839874411</v>
      </c>
      <c r="L77" s="18">
        <f t="shared" si="99"/>
        <v>2.1389324960753533</v>
      </c>
      <c r="M77" s="4">
        <f t="shared" si="100"/>
        <v>100</v>
      </c>
    </row>
    <row r="78" spans="1:16" x14ac:dyDescent="0.25">
      <c r="B78" s="13"/>
      <c r="C78" s="2">
        <v>5</v>
      </c>
      <c r="D78" s="18">
        <f>(D70*100)/M70</f>
        <v>64.793467819404412</v>
      </c>
      <c r="E78" s="18">
        <f t="shared" si="92"/>
        <v>6.003842459173871</v>
      </c>
      <c r="F78" s="18">
        <f t="shared" si="93"/>
        <v>5.8837656099903937</v>
      </c>
      <c r="G78" s="18">
        <f t="shared" si="94"/>
        <v>6.8443804034582136</v>
      </c>
      <c r="H78" s="18">
        <f t="shared" si="95"/>
        <v>4.5629202689721424</v>
      </c>
      <c r="I78" s="18">
        <f t="shared" si="96"/>
        <v>7.4687800192122955</v>
      </c>
      <c r="J78" s="18">
        <f t="shared" si="97"/>
        <v>0.74447646493756003</v>
      </c>
      <c r="K78" s="18">
        <f t="shared" si="98"/>
        <v>1.8731988472622478</v>
      </c>
      <c r="L78" s="18">
        <f t="shared" si="99"/>
        <v>1.8251681075888568</v>
      </c>
      <c r="M78" s="4">
        <f t="shared" si="100"/>
        <v>99.999999999999972</v>
      </c>
    </row>
    <row r="79" spans="1:16" x14ac:dyDescent="0.25">
      <c r="B79" s="5"/>
      <c r="C79" s="7" t="s">
        <v>9</v>
      </c>
      <c r="D79" s="18">
        <f>AVERAGEA(D74:D78)</f>
        <v>69.612937883951332</v>
      </c>
      <c r="E79" s="18">
        <f t="shared" ref="E79:L79" si="102">AVERAGEA(E74:E78)</f>
        <v>4.6265131484539506</v>
      </c>
      <c r="F79" s="18">
        <f t="shared" si="102"/>
        <v>4.3339977016229572</v>
      </c>
      <c r="G79" s="18">
        <f t="shared" si="102"/>
        <v>5.6205207912359612</v>
      </c>
      <c r="H79" s="18">
        <f t="shared" si="102"/>
        <v>3.9587269664741411</v>
      </c>
      <c r="I79" s="18">
        <f t="shared" si="102"/>
        <v>7.1477995352593284</v>
      </c>
      <c r="J79" s="18">
        <f t="shared" si="102"/>
        <v>0.65786790011441987</v>
      </c>
      <c r="K79" s="18">
        <f t="shared" si="102"/>
        <v>1.8286995581266035</v>
      </c>
      <c r="L79" s="18">
        <f t="shared" si="102"/>
        <v>2.2129365147613198</v>
      </c>
      <c r="M79" s="4">
        <f t="shared" si="100"/>
        <v>100.00000000000003</v>
      </c>
      <c r="N79" s="26">
        <f>SUMPRODUCT(D72:L72,D79:L79)/M79</f>
        <v>10.148539206707101</v>
      </c>
      <c r="O79" s="4">
        <f>SUMPRODUCT(E72:K72,E79:K79)/N72</f>
        <v>4.6395390948147215</v>
      </c>
      <c r="P79" s="4">
        <f>SUM(J79:L79)</f>
        <v>4.6995039730023436</v>
      </c>
    </row>
    <row r="80" spans="1:16" x14ac:dyDescent="0.25">
      <c r="B80" s="5"/>
      <c r="C80" s="22" t="s">
        <v>23</v>
      </c>
      <c r="D80" s="6">
        <f>_xlfn.STDEV.S(D74:D79)</f>
        <v>6.5194503455824462</v>
      </c>
      <c r="E80" s="6">
        <f t="shared" ref="E80" si="103">_xlfn.STDEV.S(E74:E79)</f>
        <v>1.0474804610669353</v>
      </c>
      <c r="F80" s="6">
        <f t="shared" ref="F80" si="104">_xlfn.STDEV.S(F74:F79)</f>
        <v>1.2132333079186752</v>
      </c>
      <c r="G80" s="6">
        <f t="shared" ref="G80" si="105">_xlfn.STDEV.S(G74:G79)</f>
        <v>1.3014657065152899</v>
      </c>
      <c r="H80" s="6">
        <f t="shared" ref="H80" si="106">_xlfn.STDEV.S(H74:H79)</f>
        <v>0.99971741684261073</v>
      </c>
      <c r="I80" s="6">
        <f t="shared" ref="I80" si="107">_xlfn.STDEV.S(I74:I79)</f>
        <v>1.3001308008207495</v>
      </c>
      <c r="J80" s="6">
        <f t="shared" ref="J80" si="108">_xlfn.STDEV.S(J74:J79)</f>
        <v>0.20792473858217894</v>
      </c>
      <c r="K80" s="6">
        <f t="shared" ref="K80" si="109">_xlfn.STDEV.S(K74:K79)</f>
        <v>0.5086555559636512</v>
      </c>
      <c r="L80" s="6">
        <f t="shared" ref="L80" si="110">_xlfn.STDEV.S(L74:L79)</f>
        <v>0.57115620202715789</v>
      </c>
      <c r="M80" s="4"/>
    </row>
    <row r="81" spans="1:16" x14ac:dyDescent="0.25">
      <c r="B81" s="5"/>
      <c r="C81" s="22"/>
      <c r="D81" s="6"/>
      <c r="E81" s="6"/>
      <c r="F81" s="6"/>
      <c r="G81" s="6"/>
      <c r="H81" s="6"/>
      <c r="I81" s="6"/>
      <c r="J81" s="6"/>
      <c r="K81" s="6"/>
      <c r="L81" s="6"/>
      <c r="M81" s="4"/>
    </row>
    <row r="82" spans="1:16" x14ac:dyDescent="0.25">
      <c r="M82" s="4"/>
    </row>
    <row r="83" spans="1:16" x14ac:dyDescent="0.25">
      <c r="M83" s="4"/>
    </row>
    <row r="84" spans="1:16" ht="18.75" x14ac:dyDescent="0.3">
      <c r="A84" s="19" t="s">
        <v>31</v>
      </c>
      <c r="B84" s="15" t="s">
        <v>18</v>
      </c>
      <c r="M84" s="4"/>
    </row>
    <row r="85" spans="1:16" x14ac:dyDescent="0.25">
      <c r="C85" s="12" t="s">
        <v>12</v>
      </c>
      <c r="D85" s="3" t="s">
        <v>0</v>
      </c>
      <c r="E85" s="3" t="s">
        <v>1</v>
      </c>
      <c r="F85" s="3" t="s">
        <v>2</v>
      </c>
      <c r="G85" s="3" t="s">
        <v>3</v>
      </c>
      <c r="H85" s="3" t="s">
        <v>4</v>
      </c>
      <c r="I85" s="3" t="s">
        <v>5</v>
      </c>
      <c r="J85" s="3" t="s">
        <v>6</v>
      </c>
      <c r="K85" s="3" t="s">
        <v>7</v>
      </c>
      <c r="L85" s="3" t="s">
        <v>8</v>
      </c>
      <c r="M85" s="1" t="s">
        <v>11</v>
      </c>
      <c r="P85" s="16"/>
    </row>
    <row r="86" spans="1:16" x14ac:dyDescent="0.25">
      <c r="B86" s="5"/>
      <c r="C86" s="2">
        <v>1</v>
      </c>
      <c r="D86" s="17">
        <v>3663</v>
      </c>
      <c r="E86" s="17">
        <v>268</v>
      </c>
      <c r="F86" s="17">
        <v>203</v>
      </c>
      <c r="G86" s="17">
        <v>263</v>
      </c>
      <c r="H86" s="17">
        <v>143</v>
      </c>
      <c r="I86" s="17">
        <v>169</v>
      </c>
      <c r="J86" s="17">
        <v>16</v>
      </c>
      <c r="K86" s="17">
        <v>34</v>
      </c>
      <c r="L86" s="17">
        <v>31</v>
      </c>
      <c r="M86" s="4">
        <f>SUM(D86:L86)</f>
        <v>4790</v>
      </c>
      <c r="P86" s="16"/>
    </row>
    <row r="87" spans="1:16" x14ac:dyDescent="0.25">
      <c r="B87" s="5"/>
      <c r="C87" s="2">
        <v>2</v>
      </c>
      <c r="D87" s="17">
        <v>1729</v>
      </c>
      <c r="E87" s="17">
        <v>483</v>
      </c>
      <c r="F87" s="17">
        <v>351</v>
      </c>
      <c r="G87" s="17">
        <v>442</v>
      </c>
      <c r="H87" s="17">
        <v>259</v>
      </c>
      <c r="I87" s="17">
        <v>303</v>
      </c>
      <c r="J87" s="17">
        <v>23</v>
      </c>
      <c r="K87" s="17">
        <v>48</v>
      </c>
      <c r="L87" s="17">
        <v>57</v>
      </c>
      <c r="M87" s="4">
        <f t="shared" ref="M87:M90" si="111">SUM(D87:L87)</f>
        <v>3695</v>
      </c>
      <c r="P87" s="16"/>
    </row>
    <row r="88" spans="1:16" x14ac:dyDescent="0.25">
      <c r="B88" s="5"/>
      <c r="C88" s="2">
        <v>3</v>
      </c>
      <c r="D88" s="17">
        <v>1969</v>
      </c>
      <c r="E88" s="17">
        <v>386</v>
      </c>
      <c r="F88" s="17">
        <v>295</v>
      </c>
      <c r="G88" s="17">
        <v>385</v>
      </c>
      <c r="H88" s="17">
        <v>217</v>
      </c>
      <c r="I88" s="17">
        <v>255</v>
      </c>
      <c r="J88" s="17">
        <v>21</v>
      </c>
      <c r="K88" s="17">
        <v>42</v>
      </c>
      <c r="L88" s="17">
        <v>37</v>
      </c>
      <c r="M88" s="4">
        <f t="shared" si="111"/>
        <v>3607</v>
      </c>
      <c r="P88" s="16"/>
    </row>
    <row r="89" spans="1:16" x14ac:dyDescent="0.25">
      <c r="B89" s="5"/>
      <c r="C89" s="2">
        <v>4</v>
      </c>
      <c r="D89" s="17">
        <v>2272</v>
      </c>
      <c r="E89" s="17">
        <v>182</v>
      </c>
      <c r="F89" s="17">
        <v>169</v>
      </c>
      <c r="G89" s="17">
        <v>234</v>
      </c>
      <c r="H89" s="17">
        <v>152</v>
      </c>
      <c r="I89" s="17">
        <v>195</v>
      </c>
      <c r="J89" s="17">
        <v>20</v>
      </c>
      <c r="K89" s="17">
        <v>40</v>
      </c>
      <c r="L89" s="17">
        <v>31</v>
      </c>
      <c r="M89" s="4">
        <f t="shared" si="111"/>
        <v>3295</v>
      </c>
      <c r="P89" s="16"/>
    </row>
    <row r="90" spans="1:16" x14ac:dyDescent="0.25">
      <c r="B90" s="5"/>
      <c r="C90" s="2">
        <v>5</v>
      </c>
      <c r="D90" s="17">
        <v>2293</v>
      </c>
      <c r="E90" s="17">
        <v>408</v>
      </c>
      <c r="F90" s="17">
        <v>302</v>
      </c>
      <c r="G90" s="17">
        <v>399</v>
      </c>
      <c r="H90" s="17">
        <v>236</v>
      </c>
      <c r="I90" s="17">
        <v>281</v>
      </c>
      <c r="J90" s="17">
        <v>26</v>
      </c>
      <c r="K90" s="17">
        <v>50</v>
      </c>
      <c r="L90" s="17">
        <v>49</v>
      </c>
      <c r="M90" s="4">
        <f t="shared" si="111"/>
        <v>4044</v>
      </c>
      <c r="P90" s="16"/>
    </row>
    <row r="91" spans="1:16" x14ac:dyDescent="0.25">
      <c r="B91" s="5"/>
      <c r="C91" s="7" t="s">
        <v>9</v>
      </c>
      <c r="D91" s="2">
        <f>AVERAGEA(D86:D90)</f>
        <v>2385.1999999999998</v>
      </c>
      <c r="E91" s="2">
        <f t="shared" ref="E91:L91" si="112">AVERAGEA(E86:E90)</f>
        <v>345.4</v>
      </c>
      <c r="F91" s="2">
        <f t="shared" si="112"/>
        <v>264</v>
      </c>
      <c r="G91" s="2">
        <f t="shared" si="112"/>
        <v>344.6</v>
      </c>
      <c r="H91" s="2">
        <f t="shared" si="112"/>
        <v>201.4</v>
      </c>
      <c r="I91" s="2">
        <f t="shared" si="112"/>
        <v>240.6</v>
      </c>
      <c r="J91" s="2">
        <f t="shared" si="112"/>
        <v>21.2</v>
      </c>
      <c r="K91" s="2">
        <f t="shared" si="112"/>
        <v>42.8</v>
      </c>
      <c r="L91" s="2">
        <f t="shared" si="112"/>
        <v>41</v>
      </c>
      <c r="M91" s="4"/>
      <c r="P91" s="16"/>
    </row>
    <row r="92" spans="1:16" x14ac:dyDescent="0.25">
      <c r="B92" s="5"/>
      <c r="C92" s="5"/>
      <c r="D92" s="25">
        <v>13</v>
      </c>
      <c r="E92" s="25">
        <v>8.5</v>
      </c>
      <c r="F92" s="25">
        <v>6</v>
      </c>
      <c r="G92" s="25">
        <v>4</v>
      </c>
      <c r="H92" s="25">
        <v>2.5</v>
      </c>
      <c r="I92" s="25">
        <v>1.5</v>
      </c>
      <c r="J92" s="25">
        <v>0.75</v>
      </c>
      <c r="K92" s="25">
        <v>0.375</v>
      </c>
      <c r="L92" s="25">
        <v>0.125</v>
      </c>
      <c r="M92" s="4"/>
      <c r="N92" s="16">
        <f>SUM(E92:K92)</f>
        <v>23.625</v>
      </c>
      <c r="P92" s="16"/>
    </row>
    <row r="93" spans="1:16" x14ac:dyDescent="0.25">
      <c r="A93" s="20" t="s">
        <v>10</v>
      </c>
      <c r="C93" s="12" t="s">
        <v>12</v>
      </c>
      <c r="D93" s="3" t="s">
        <v>0</v>
      </c>
      <c r="E93" s="3" t="s">
        <v>1</v>
      </c>
      <c r="F93" s="3" t="s">
        <v>2</v>
      </c>
      <c r="G93" s="3" t="s">
        <v>3</v>
      </c>
      <c r="H93" s="3" t="s">
        <v>4</v>
      </c>
      <c r="I93" s="3" t="s">
        <v>5</v>
      </c>
      <c r="J93" s="3" t="s">
        <v>6</v>
      </c>
      <c r="K93" s="3" t="s">
        <v>7</v>
      </c>
      <c r="L93" s="3" t="s">
        <v>8</v>
      </c>
      <c r="M93" s="4"/>
      <c r="P93" s="16"/>
    </row>
    <row r="94" spans="1:16" x14ac:dyDescent="0.25">
      <c r="B94" s="5"/>
      <c r="C94" s="2">
        <v>1</v>
      </c>
      <c r="D94" s="18">
        <f>(D86*100)/M86</f>
        <v>76.471816283924838</v>
      </c>
      <c r="E94" s="18">
        <f>(E86*100)/M86</f>
        <v>5.5949895615866385</v>
      </c>
      <c r="F94" s="18">
        <f>(F86*100)/M86</f>
        <v>4.2379958246346554</v>
      </c>
      <c r="G94" s="18">
        <f>(G86*100)/M86</f>
        <v>5.4906054279749474</v>
      </c>
      <c r="H94" s="18">
        <f>(H86*100)/M86</f>
        <v>2.9853862212943634</v>
      </c>
      <c r="I94" s="18">
        <f>(I86*100)/M86</f>
        <v>3.5281837160751568</v>
      </c>
      <c r="J94" s="18">
        <f>(J86*100)/M86</f>
        <v>0.33402922755741127</v>
      </c>
      <c r="K94" s="18">
        <f>(K86*100)/M86</f>
        <v>0.70981210855949894</v>
      </c>
      <c r="L94" s="18">
        <f>(L86*100)/M86</f>
        <v>0.64718162839248439</v>
      </c>
      <c r="M94" s="4">
        <f>SUM(D94:L94)</f>
        <v>100</v>
      </c>
      <c r="P94" s="16"/>
    </row>
    <row r="95" spans="1:16" x14ac:dyDescent="0.25">
      <c r="B95" s="5"/>
      <c r="C95" s="2">
        <v>2</v>
      </c>
      <c r="D95" s="18">
        <f t="shared" ref="D95:D98" si="113">(D87*100)/M87</f>
        <v>46.792963464140733</v>
      </c>
      <c r="E95" s="18">
        <f t="shared" ref="E95:E98" si="114">(E87*100)/M87</f>
        <v>13.07171853856563</v>
      </c>
      <c r="F95" s="18">
        <f t="shared" ref="F95:F98" si="115">(F87*100)/M87</f>
        <v>9.4993234100135311</v>
      </c>
      <c r="G95" s="18">
        <f t="shared" ref="G95:G98" si="116">(G87*100)/M87</f>
        <v>11.96211096075778</v>
      </c>
      <c r="H95" s="18">
        <f t="shared" ref="H95:H98" si="117">(H87*100)/M87</f>
        <v>7.009472259810555</v>
      </c>
      <c r="I95" s="18">
        <f t="shared" ref="I95:I98" si="118">(I87*100)/M87</f>
        <v>8.2002706359945865</v>
      </c>
      <c r="J95" s="18">
        <f t="shared" ref="J95:J98" si="119">(J87*100)/M87</f>
        <v>0.62246278755074425</v>
      </c>
      <c r="K95" s="18">
        <f t="shared" ref="K95:K98" si="120">(K87*100)/M87</f>
        <v>1.2990527740189446</v>
      </c>
      <c r="L95" s="18">
        <f t="shared" ref="L95:L98" si="121">(L87*100)/M87</f>
        <v>1.5426251691474966</v>
      </c>
      <c r="M95" s="4">
        <f t="shared" ref="M95:M99" si="122">SUM(D95:L95)</f>
        <v>100</v>
      </c>
    </row>
    <row r="96" spans="1:16" x14ac:dyDescent="0.25">
      <c r="B96" s="5"/>
      <c r="C96" s="2">
        <v>3</v>
      </c>
      <c r="D96" s="18">
        <f t="shared" si="113"/>
        <v>54.588300526753535</v>
      </c>
      <c r="E96" s="18">
        <f t="shared" si="114"/>
        <v>10.701413917382867</v>
      </c>
      <c r="F96" s="18">
        <f t="shared" si="115"/>
        <v>8.1785417244247292</v>
      </c>
      <c r="G96" s="18">
        <f t="shared" si="116"/>
        <v>10.673690047130579</v>
      </c>
      <c r="H96" s="18">
        <f t="shared" si="117"/>
        <v>6.0160798447463266</v>
      </c>
      <c r="I96" s="18">
        <f t="shared" si="118"/>
        <v>7.0695869143332413</v>
      </c>
      <c r="J96" s="18">
        <f t="shared" si="119"/>
        <v>0.58220127529803156</v>
      </c>
      <c r="K96" s="18">
        <f t="shared" si="120"/>
        <v>1.1644025505960631</v>
      </c>
      <c r="L96" s="18">
        <f t="shared" si="121"/>
        <v>1.0257831993346271</v>
      </c>
      <c r="M96" s="4">
        <f t="shared" si="122"/>
        <v>100.00000000000001</v>
      </c>
    </row>
    <row r="97" spans="2:16" x14ac:dyDescent="0.25">
      <c r="B97" s="5"/>
      <c r="C97" s="2">
        <v>4</v>
      </c>
      <c r="D97" s="18">
        <f t="shared" si="113"/>
        <v>68.952959028831557</v>
      </c>
      <c r="E97" s="18">
        <f t="shared" si="114"/>
        <v>5.5235204855842186</v>
      </c>
      <c r="F97" s="18">
        <f t="shared" si="115"/>
        <v>5.1289833080424883</v>
      </c>
      <c r="G97" s="18">
        <f t="shared" si="116"/>
        <v>7.1016691957511382</v>
      </c>
      <c r="H97" s="18">
        <f t="shared" si="117"/>
        <v>4.6130500758725344</v>
      </c>
      <c r="I97" s="18">
        <f t="shared" si="118"/>
        <v>5.9180576631259481</v>
      </c>
      <c r="J97" s="18">
        <f t="shared" si="119"/>
        <v>0.60698027314112291</v>
      </c>
      <c r="K97" s="18">
        <f t="shared" si="120"/>
        <v>1.2139605462822458</v>
      </c>
      <c r="L97" s="18">
        <f t="shared" si="121"/>
        <v>0.94081942336874047</v>
      </c>
      <c r="M97" s="4">
        <f t="shared" si="122"/>
        <v>100</v>
      </c>
    </row>
    <row r="98" spans="2:16" x14ac:dyDescent="0.25">
      <c r="B98" s="5"/>
      <c r="C98" s="2">
        <v>5</v>
      </c>
      <c r="D98" s="18">
        <f t="shared" si="113"/>
        <v>56.701285855588523</v>
      </c>
      <c r="E98" s="18">
        <f t="shared" si="114"/>
        <v>10.089020771513352</v>
      </c>
      <c r="F98" s="18">
        <f t="shared" si="115"/>
        <v>7.4678536102868449</v>
      </c>
      <c r="G98" s="18">
        <f t="shared" si="116"/>
        <v>9.8664688427299705</v>
      </c>
      <c r="H98" s="18">
        <f t="shared" si="117"/>
        <v>5.8358061325420376</v>
      </c>
      <c r="I98" s="18">
        <f t="shared" si="118"/>
        <v>6.9485657764589517</v>
      </c>
      <c r="J98" s="18">
        <f t="shared" si="119"/>
        <v>0.64292779426310587</v>
      </c>
      <c r="K98" s="18">
        <f t="shared" si="120"/>
        <v>1.2363996043521266</v>
      </c>
      <c r="L98" s="18">
        <f t="shared" si="121"/>
        <v>1.2116716122650841</v>
      </c>
      <c r="M98" s="4">
        <f t="shared" si="122"/>
        <v>99.999999999999986</v>
      </c>
    </row>
    <row r="99" spans="2:16" x14ac:dyDescent="0.25">
      <c r="B99" s="5"/>
      <c r="C99" s="7" t="s">
        <v>9</v>
      </c>
      <c r="D99" s="18">
        <f>AVERAGEA(D94:D98)</f>
        <v>60.701465031847839</v>
      </c>
      <c r="E99" s="18">
        <f t="shared" ref="E99:L99" si="123">AVERAGEA(E94:E98)</f>
        <v>8.9961326549265426</v>
      </c>
      <c r="F99" s="18">
        <f t="shared" si="123"/>
        <v>6.9025395754804491</v>
      </c>
      <c r="G99" s="18">
        <f t="shared" si="123"/>
        <v>9.0189088948688827</v>
      </c>
      <c r="H99" s="18">
        <f t="shared" si="123"/>
        <v>5.2919589068531634</v>
      </c>
      <c r="I99" s="18">
        <f t="shared" si="123"/>
        <v>6.3329329411975772</v>
      </c>
      <c r="J99" s="18">
        <f t="shared" si="123"/>
        <v>0.55772027156208304</v>
      </c>
      <c r="K99" s="18">
        <f t="shared" si="123"/>
        <v>1.1247255167617758</v>
      </c>
      <c r="L99" s="18">
        <f t="shared" si="123"/>
        <v>1.0736162065016865</v>
      </c>
      <c r="M99" s="4">
        <f t="shared" si="122"/>
        <v>100.00000000000001</v>
      </c>
      <c r="N99" s="26">
        <f>SUMPRODUCT(D92:L92,D99:L99)/M99</f>
        <v>9.6678060699045467</v>
      </c>
      <c r="O99" s="4">
        <f>SUMPRODUCT(E92:K92,E99:K99)/N92</f>
        <v>7.5143855894442479</v>
      </c>
      <c r="P99" s="4">
        <f>SUM(J99:L99)</f>
        <v>2.7560619948255454</v>
      </c>
    </row>
    <row r="100" spans="2:16" x14ac:dyDescent="0.25">
      <c r="C100" s="22" t="s">
        <v>23</v>
      </c>
    </row>
    <row r="103" spans="2:16" x14ac:dyDescent="0.25">
      <c r="G103" t="s">
        <v>34</v>
      </c>
    </row>
    <row r="106" spans="2:16" x14ac:dyDescent="0.25">
      <c r="E106" s="31" t="s">
        <v>36</v>
      </c>
      <c r="F106" s="31"/>
      <c r="G106" s="31" t="s">
        <v>37</v>
      </c>
      <c r="H106" s="31"/>
      <c r="I106" s="31" t="s">
        <v>38</v>
      </c>
      <c r="J106" s="31"/>
      <c r="K106" s="31" t="s">
        <v>39</v>
      </c>
      <c r="L106" s="31"/>
    </row>
    <row r="107" spans="2:16" ht="30" x14ac:dyDescent="0.25">
      <c r="E107" s="16" t="s">
        <v>32</v>
      </c>
      <c r="F107" s="16" t="s">
        <v>33</v>
      </c>
      <c r="G107" s="16" t="s">
        <v>32</v>
      </c>
      <c r="H107" s="16" t="s">
        <v>33</v>
      </c>
      <c r="I107" s="16" t="s">
        <v>32</v>
      </c>
      <c r="J107" s="27" t="s">
        <v>33</v>
      </c>
      <c r="K107" s="16" t="s">
        <v>32</v>
      </c>
      <c r="L107" s="27" t="s">
        <v>33</v>
      </c>
    </row>
    <row r="108" spans="2:16" x14ac:dyDescent="0.25">
      <c r="C108" s="32" t="s">
        <v>35</v>
      </c>
      <c r="D108">
        <v>2017</v>
      </c>
      <c r="E108" s="4">
        <v>10.197210006712558</v>
      </c>
      <c r="F108" s="4">
        <v>7.2499622200777258</v>
      </c>
      <c r="G108" s="4">
        <v>8.9485372209204339</v>
      </c>
      <c r="H108" s="4">
        <v>7.2499622200777258</v>
      </c>
    </row>
    <row r="109" spans="2:16" x14ac:dyDescent="0.25">
      <c r="C109" s="32"/>
      <c r="D109">
        <v>2022</v>
      </c>
      <c r="E109" s="4">
        <v>9.1708089195381195</v>
      </c>
      <c r="F109" s="4">
        <v>7.2499622200777258</v>
      </c>
      <c r="G109" s="4">
        <v>9.5270558850395712</v>
      </c>
      <c r="H109" s="4">
        <v>5.9518220714504215</v>
      </c>
      <c r="I109" s="4">
        <v>11.025020752967269</v>
      </c>
      <c r="J109" s="4">
        <v>4.4926385738195567</v>
      </c>
      <c r="K109" s="4">
        <v>10.148539206707101</v>
      </c>
      <c r="L109" s="4">
        <v>4.6395390948147215</v>
      </c>
    </row>
  </sheetData>
  <mergeCells count="7">
    <mergeCell ref="S1:U1"/>
    <mergeCell ref="H1:K1"/>
    <mergeCell ref="E106:F106"/>
    <mergeCell ref="G106:H106"/>
    <mergeCell ref="C108:C109"/>
    <mergeCell ref="I106:J106"/>
    <mergeCell ref="K106:L106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1" sqref="C1"/>
    </sheetView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Лист4</vt:lpstr>
      <vt:lpstr>Лист5</vt:lpstr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2023-10-06T09:47:54Z</dcterms:modified>
</cp:coreProperties>
</file>